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15" windowHeight="8865"/>
  </bookViews>
  <sheets>
    <sheet name="pmsocho" sheetId="30" r:id="rId1"/>
    <sheet name="Zużycie" sheetId="5" r:id="rId2"/>
    <sheet name="KOPIA" sheetId="18" state="hidden" r:id="rId3"/>
    <sheet name="PAŹDZIERNIK stary kopia" sheetId="24" state="hidden" r:id="rId4"/>
    <sheet name="WRZESIEŃ" sheetId="11" state="hidden" r:id="rId5"/>
    <sheet name="Plan (2)" sheetId="8" state="hidden" r:id="rId6"/>
    <sheet name="Plan" sheetId="3" state="hidden" r:id="rId7"/>
    <sheet name="MATERIAŁY GATSBY KOPIA(2)" sheetId="26" state="hidden" r:id="rId8"/>
    <sheet name="ex-398" sheetId="29" r:id="rId9"/>
    <sheet name="ex-398 zrobione" sheetId="28" r:id="rId10"/>
    <sheet name="STAN MAG 29.09" sheetId="7" state="hidden" r:id="rId11"/>
  </sheets>
  <definedNames>
    <definedName name="_xlnm._FilterDatabase" localSheetId="8" hidden="1">'ex-398'!$A$2:$R$15</definedName>
    <definedName name="_xlnm._FilterDatabase" localSheetId="9" hidden="1">'ex-398 zrobione'!$A$2:$R$15</definedName>
    <definedName name="_xlnm._FilterDatabase" localSheetId="2" hidden="1">KOPIA!$A$8:$CH$239</definedName>
    <definedName name="_xlnm._FilterDatabase" localSheetId="7" hidden="1">'MATERIAŁY GATSBY KOPIA(2)'!$A$3:$AR$87</definedName>
    <definedName name="_xlnm._FilterDatabase" localSheetId="3" hidden="1">'PAŹDZIERNIK stary kopia'!$A$8:$CN$112</definedName>
    <definedName name="_xlnm._FilterDatabase" localSheetId="6" hidden="1">Plan!$A$3:$CJ$613</definedName>
    <definedName name="_xlnm._FilterDatabase" localSheetId="5" hidden="1">'Plan (2)'!$A$7:$CL$616</definedName>
    <definedName name="_xlnm._FilterDatabase" localSheetId="10" hidden="1">'STAN MAG 29.09'!$A$1:$AN$1</definedName>
    <definedName name="_xlnm._FilterDatabase" localSheetId="4" hidden="1">WRZESIEŃ!$A$8:$CI$241</definedName>
    <definedName name="_xlnm._FilterDatabase" localSheetId="1" hidden="1">Zużycie!$A$2:$Q$8</definedName>
    <definedName name="Materiały_GATSBY" comment="Utworzona przez Michała do zarządzania materiałami" localSheetId="8">#REF!</definedName>
    <definedName name="Materiały_GATSBY" comment="Utworzona przez Michała do zarządzania materiałami" localSheetId="7">'MATERIAŁY GATSBY KOPIA(2)'!$A$4:$A$202</definedName>
    <definedName name="Materiały_GATSBY" comment="Utworzona przez Michała do zarządzania materiałami">#REF!</definedName>
    <definedName name="_xlnm.Print_Area" localSheetId="8">'ex-398'!$A$1:$Q$4</definedName>
    <definedName name="_xlnm.Print_Area" localSheetId="9">'ex-398 zrobione'!$A$1:$Q$4</definedName>
    <definedName name="_xlnm.Print_Area" localSheetId="2">KOPIA!$A$6:$AM$11</definedName>
    <definedName name="_xlnm.Print_Area" localSheetId="3">'PAŹDZIERNIK stary kopia'!$C$6:$AP$11</definedName>
    <definedName name="_xlnm.Print_Area" localSheetId="6">Plan!$A$1:$AO$7</definedName>
    <definedName name="_xlnm.Print_Area" localSheetId="5">'Plan (2)'!$A$5:$AQ$11</definedName>
    <definedName name="_xlnm.Print_Area" localSheetId="4">WRZESIEŃ!$A$6:$AN$11</definedName>
    <definedName name="_xlnm.Print_Area" localSheetId="1">Zużycie!$B$2:$P$8</definedName>
  </definedNames>
  <calcPr calcId="152511"/>
</workbook>
</file>

<file path=xl/calcChain.xml><?xml version="1.0" encoding="utf-8"?>
<calcChain xmlns="http://schemas.openxmlformats.org/spreadsheetml/2006/main">
  <c r="R15" i="28" l="1"/>
  <c r="R14" i="28"/>
  <c r="R13" i="28"/>
  <c r="R12" i="28"/>
  <c r="R11" i="28"/>
  <c r="R10" i="28"/>
  <c r="R9" i="28"/>
  <c r="R8" i="28"/>
  <c r="R7" i="28"/>
  <c r="R6" i="28"/>
  <c r="R5" i="28"/>
  <c r="R4" i="28"/>
  <c r="R3" i="28"/>
  <c r="AH91" i="24" l="1"/>
  <c r="AH60" i="24"/>
  <c r="AH63" i="24"/>
  <c r="AI11" i="24"/>
  <c r="AH30" i="24"/>
  <c r="AI31" i="24"/>
  <c r="AI89" i="24"/>
  <c r="AI35" i="24"/>
  <c r="AH108" i="24"/>
  <c r="AI78" i="24"/>
  <c r="AH80" i="24"/>
  <c r="J95" i="26"/>
  <c r="H95" i="26"/>
  <c r="J94" i="26"/>
  <c r="I94" i="26"/>
  <c r="H94" i="26"/>
  <c r="I93" i="26"/>
  <c r="H93" i="26"/>
  <c r="I92" i="26"/>
  <c r="H92" i="26"/>
  <c r="I91" i="26"/>
  <c r="H91" i="26"/>
  <c r="I90" i="26"/>
  <c r="H90" i="26"/>
  <c r="I89" i="26"/>
  <c r="H89" i="26"/>
  <c r="I88" i="26"/>
  <c r="H88" i="26"/>
  <c r="I87" i="26"/>
  <c r="H87" i="26"/>
  <c r="I86" i="26"/>
  <c r="H86" i="26"/>
  <c r="I85" i="26"/>
  <c r="H85" i="26"/>
  <c r="J84" i="26"/>
  <c r="I84" i="26"/>
  <c r="H84" i="26"/>
  <c r="R83" i="26"/>
  <c r="J83" i="26"/>
  <c r="I83" i="26"/>
  <c r="H83" i="26"/>
  <c r="H82" i="26"/>
  <c r="R81" i="26"/>
  <c r="J81" i="26"/>
  <c r="I81" i="26"/>
  <c r="H81" i="26"/>
  <c r="R80" i="26"/>
  <c r="J80" i="26"/>
  <c r="I80" i="26"/>
  <c r="H80" i="26"/>
  <c r="H79" i="26"/>
  <c r="R78" i="26"/>
  <c r="J78" i="26"/>
  <c r="I78" i="26"/>
  <c r="H78" i="26"/>
  <c r="J77" i="26"/>
  <c r="H77" i="26"/>
  <c r="I76" i="26"/>
  <c r="H76" i="26"/>
  <c r="I75" i="26"/>
  <c r="H75" i="26"/>
  <c r="I74" i="26"/>
  <c r="H74" i="26"/>
  <c r="J73" i="26"/>
  <c r="H73" i="26"/>
  <c r="R72" i="26"/>
  <c r="J72" i="26"/>
  <c r="I72" i="26"/>
  <c r="H72" i="26"/>
  <c r="R71" i="26"/>
  <c r="J71" i="26"/>
  <c r="I71" i="26"/>
  <c r="H71" i="26"/>
  <c r="I70" i="26"/>
  <c r="H70" i="26"/>
  <c r="J69" i="26"/>
  <c r="I69" i="26"/>
  <c r="H69" i="26"/>
  <c r="H68" i="26"/>
  <c r="J67" i="26"/>
  <c r="I67" i="26"/>
  <c r="H67" i="26"/>
  <c r="I66" i="26"/>
  <c r="H66" i="26"/>
  <c r="I65" i="26"/>
  <c r="H65" i="26"/>
  <c r="J64" i="26"/>
  <c r="H64" i="26"/>
  <c r="R63" i="26"/>
  <c r="J63" i="26"/>
  <c r="I63" i="26"/>
  <c r="H63" i="26"/>
  <c r="J62" i="26"/>
  <c r="I62" i="26"/>
  <c r="H62" i="26"/>
  <c r="J61" i="26"/>
  <c r="I61" i="26"/>
  <c r="H61" i="26"/>
  <c r="R60" i="26"/>
  <c r="J60" i="26"/>
  <c r="I60" i="26"/>
  <c r="H60" i="26"/>
  <c r="I59" i="26"/>
  <c r="H59" i="26"/>
  <c r="I58" i="26"/>
  <c r="H58" i="26"/>
  <c r="J57" i="26"/>
  <c r="H57" i="26"/>
  <c r="I56" i="26"/>
  <c r="H56" i="26"/>
  <c r="H55" i="26"/>
  <c r="H54" i="26"/>
  <c r="H53" i="26"/>
  <c r="H52" i="26"/>
  <c r="R51" i="26"/>
  <c r="J51" i="26"/>
  <c r="I51" i="26"/>
  <c r="H51" i="26"/>
  <c r="R50" i="26"/>
  <c r="J50" i="26"/>
  <c r="I50" i="26"/>
  <c r="H50" i="26"/>
  <c r="H49" i="26"/>
  <c r="R48" i="26"/>
  <c r="J48" i="26"/>
  <c r="I48" i="26"/>
  <c r="H48" i="26"/>
  <c r="H47" i="26"/>
  <c r="I46" i="26"/>
  <c r="H46" i="26"/>
  <c r="R45" i="26"/>
  <c r="J45" i="26"/>
  <c r="I45" i="26"/>
  <c r="H45" i="26"/>
  <c r="R44" i="26"/>
  <c r="J44" i="26"/>
  <c r="I44" i="26"/>
  <c r="H44" i="26"/>
  <c r="H43" i="26"/>
  <c r="R42" i="26"/>
  <c r="J42" i="26"/>
  <c r="I42" i="26"/>
  <c r="H42" i="26"/>
  <c r="J41" i="26"/>
  <c r="I41" i="26"/>
  <c r="H41" i="26"/>
  <c r="R40" i="26"/>
  <c r="J40" i="26"/>
  <c r="I40" i="26"/>
  <c r="H40" i="26"/>
  <c r="R39" i="26"/>
  <c r="J39" i="26"/>
  <c r="I39" i="26"/>
  <c r="H39" i="26"/>
  <c r="J38" i="26"/>
  <c r="I38" i="26"/>
  <c r="H38" i="26"/>
  <c r="R37" i="26"/>
  <c r="J37" i="26"/>
  <c r="I37" i="26"/>
  <c r="H37" i="26"/>
  <c r="R36" i="26"/>
  <c r="J36" i="26"/>
  <c r="I36" i="26"/>
  <c r="H36" i="26"/>
  <c r="R35" i="26"/>
  <c r="J35" i="26"/>
  <c r="I35" i="26"/>
  <c r="H35" i="26"/>
  <c r="J34" i="26"/>
  <c r="H34" i="26"/>
  <c r="R33" i="26"/>
  <c r="J33" i="26"/>
  <c r="I33" i="26"/>
  <c r="H33" i="26"/>
  <c r="R32" i="26"/>
  <c r="J32" i="26"/>
  <c r="I32" i="26"/>
  <c r="H32" i="26"/>
  <c r="R31" i="26"/>
  <c r="J31" i="26"/>
  <c r="I31" i="26"/>
  <c r="H31" i="26"/>
  <c r="R30" i="26"/>
  <c r="J30" i="26"/>
  <c r="I30" i="26"/>
  <c r="H30" i="26"/>
  <c r="R29" i="26"/>
  <c r="J29" i="26"/>
  <c r="I29" i="26"/>
  <c r="H29" i="26"/>
  <c r="R28" i="26"/>
  <c r="J28" i="26"/>
  <c r="I28" i="26"/>
  <c r="H28" i="26"/>
  <c r="R27" i="26"/>
  <c r="J27" i="26"/>
  <c r="I27" i="26"/>
  <c r="H27" i="26"/>
  <c r="R26" i="26"/>
  <c r="J26" i="26"/>
  <c r="I26" i="26"/>
  <c r="H26" i="26"/>
  <c r="R25" i="26"/>
  <c r="J25" i="26"/>
  <c r="I25" i="26"/>
  <c r="H25" i="26"/>
  <c r="J24" i="26"/>
  <c r="I24" i="26"/>
  <c r="H24" i="26"/>
  <c r="R23" i="26"/>
  <c r="J23" i="26"/>
  <c r="I23" i="26"/>
  <c r="H23" i="26"/>
  <c r="I22" i="26"/>
  <c r="H22" i="26"/>
  <c r="R21" i="26"/>
  <c r="J21" i="26"/>
  <c r="I21" i="26"/>
  <c r="H21" i="26"/>
  <c r="R20" i="26"/>
  <c r="J20" i="26"/>
  <c r="I20" i="26"/>
  <c r="H20" i="26"/>
  <c r="I19" i="26"/>
  <c r="H19" i="26"/>
  <c r="R18" i="26"/>
  <c r="J18" i="26"/>
  <c r="I18" i="26"/>
  <c r="H18" i="26"/>
  <c r="I17" i="26"/>
  <c r="H17" i="26"/>
  <c r="R16" i="26"/>
  <c r="J16" i="26"/>
  <c r="I16" i="26"/>
  <c r="H16" i="26"/>
  <c r="R15" i="26"/>
  <c r="J15" i="26"/>
  <c r="I15" i="26"/>
  <c r="H15" i="26"/>
  <c r="R14" i="26"/>
  <c r="J14" i="26"/>
  <c r="I14" i="26"/>
  <c r="H14" i="26"/>
  <c r="R13" i="26"/>
  <c r="J13" i="26"/>
  <c r="I13" i="26"/>
  <c r="H13" i="26"/>
  <c r="J12" i="26"/>
  <c r="H12" i="26"/>
  <c r="R11" i="26"/>
  <c r="J11" i="26"/>
  <c r="I11" i="26"/>
  <c r="H11" i="26"/>
  <c r="R10" i="26"/>
  <c r="J10" i="26"/>
  <c r="I10" i="26"/>
  <c r="H10" i="26"/>
  <c r="J9" i="26"/>
  <c r="H9" i="26"/>
  <c r="H8" i="26"/>
  <c r="J7" i="26"/>
  <c r="H7" i="26"/>
  <c r="I6" i="26"/>
  <c r="H6" i="26"/>
  <c r="R5" i="26"/>
  <c r="J5" i="26"/>
  <c r="I5" i="26"/>
  <c r="H5" i="26"/>
  <c r="R4" i="26"/>
  <c r="J4" i="26"/>
  <c r="I4" i="26"/>
  <c r="H4" i="26"/>
  <c r="AH62" i="24"/>
  <c r="AF112" i="24"/>
  <c r="AI112" i="24"/>
  <c r="AF59" i="24"/>
  <c r="AI59" i="24"/>
  <c r="AF84" i="24"/>
  <c r="AI84" i="24"/>
  <c r="AF85" i="24"/>
  <c r="R69" i="26" s="1"/>
  <c r="AI85" i="24"/>
  <c r="AF86" i="24"/>
  <c r="AI86" i="24"/>
  <c r="AF87" i="24"/>
  <c r="AI87" i="24"/>
  <c r="AF88" i="24"/>
  <c r="AF89" i="24"/>
  <c r="AF90" i="24"/>
  <c r="AI90" i="24"/>
  <c r="A86" i="24"/>
  <c r="AE85" i="24"/>
  <c r="AG85" i="24" s="1"/>
  <c r="AE86" i="24"/>
  <c r="AG86" i="24" s="1"/>
  <c r="AE87" i="24"/>
  <c r="AG87" i="24" s="1"/>
  <c r="AE88" i="24"/>
  <c r="AG88" i="24" s="1"/>
  <c r="AE89" i="24"/>
  <c r="AG89" i="24" s="1"/>
  <c r="AE90" i="24"/>
  <c r="AG90" i="24" s="1"/>
  <c r="A85" i="24"/>
  <c r="A84" i="24"/>
  <c r="AE59" i="24"/>
  <c r="AG59" i="24" s="1"/>
  <c r="AE84" i="24"/>
  <c r="AG84" i="24" s="1"/>
  <c r="A59" i="24"/>
  <c r="AE112" i="24"/>
  <c r="AG112" i="24" s="1"/>
  <c r="A112" i="24"/>
  <c r="AI22" i="24"/>
  <c r="AH32" i="24"/>
  <c r="AI36" i="24"/>
  <c r="AI41" i="24"/>
  <c r="AI42" i="24"/>
  <c r="AH43" i="24"/>
  <c r="AI43" i="24"/>
  <c r="AH44" i="24"/>
  <c r="AI44" i="24"/>
  <c r="AI45" i="24"/>
  <c r="AI46" i="24"/>
  <c r="AI56" i="24"/>
  <c r="AI57" i="24"/>
  <c r="AI58" i="24"/>
  <c r="AI72" i="24"/>
  <c r="AI73" i="24"/>
  <c r="AI74" i="24"/>
  <c r="AI75" i="24"/>
  <c r="AI76" i="24"/>
  <c r="AI77" i="24"/>
  <c r="AI82" i="24"/>
  <c r="AI96" i="24"/>
  <c r="AI97" i="24"/>
  <c r="AI98" i="24"/>
  <c r="AI99" i="24"/>
  <c r="AH70" i="24"/>
  <c r="AH50" i="24"/>
  <c r="AH51" i="24"/>
  <c r="AI104" i="24"/>
  <c r="AH40" i="24"/>
  <c r="AH13" i="24"/>
  <c r="AF99" i="24"/>
  <c r="AE99" i="24"/>
  <c r="AG99" i="24" s="1"/>
  <c r="B99" i="24"/>
  <c r="A99" i="24"/>
  <c r="AF98" i="24"/>
  <c r="AE98" i="24"/>
  <c r="AG98" i="24" s="1"/>
  <c r="B98" i="24"/>
  <c r="A98" i="24"/>
  <c r="AF97" i="24"/>
  <c r="AE97" i="24"/>
  <c r="AG97" i="24" s="1"/>
  <c r="B97" i="24"/>
  <c r="A97" i="24"/>
  <c r="AF96" i="24"/>
  <c r="AE96" i="24"/>
  <c r="AG96" i="24" s="1"/>
  <c r="B96" i="24"/>
  <c r="A96" i="24"/>
  <c r="AF95" i="24"/>
  <c r="AE95" i="24"/>
  <c r="AG95" i="24" s="1"/>
  <c r="B95" i="24"/>
  <c r="A95" i="24"/>
  <c r="AF94" i="24"/>
  <c r="AE94" i="24"/>
  <c r="AG94" i="24" s="1"/>
  <c r="B94" i="24"/>
  <c r="A94" i="24"/>
  <c r="AF93" i="24"/>
  <c r="AE93" i="24"/>
  <c r="AG93" i="24" s="1"/>
  <c r="I52" i="26" s="1"/>
  <c r="B93" i="24"/>
  <c r="A93" i="24"/>
  <c r="AF111" i="24"/>
  <c r="I34" i="26" s="1"/>
  <c r="AE111" i="24"/>
  <c r="AG111" i="24" s="1"/>
  <c r="B111" i="24"/>
  <c r="A111" i="24"/>
  <c r="AF92" i="24"/>
  <c r="AE92" i="24"/>
  <c r="AG92" i="24" s="1"/>
  <c r="I95" i="26" s="1"/>
  <c r="B92" i="24"/>
  <c r="A92" i="24"/>
  <c r="AF83" i="24"/>
  <c r="AE83" i="24"/>
  <c r="AG83" i="24" s="1"/>
  <c r="AF82" i="24"/>
  <c r="AE82" i="24"/>
  <c r="AG82" i="24" s="1"/>
  <c r="AF81" i="24"/>
  <c r="AE81" i="24"/>
  <c r="AG81" i="24" s="1"/>
  <c r="AF80" i="24"/>
  <c r="AE80" i="24"/>
  <c r="AG80" i="24" s="1"/>
  <c r="AF79" i="24"/>
  <c r="AE79" i="24"/>
  <c r="AG79" i="24" s="1"/>
  <c r="B79" i="24"/>
  <c r="A79" i="24"/>
  <c r="AF78" i="24"/>
  <c r="AE78" i="24"/>
  <c r="AG78" i="24" s="1"/>
  <c r="B78" i="24"/>
  <c r="A78" i="24"/>
  <c r="AG77" i="24"/>
  <c r="AF77" i="24"/>
  <c r="AE77" i="24"/>
  <c r="B77" i="24"/>
  <c r="A77" i="24"/>
  <c r="AG76" i="24"/>
  <c r="AF76" i="24"/>
  <c r="AE76" i="24"/>
  <c r="B76" i="24"/>
  <c r="A76" i="24"/>
  <c r="AG75" i="24"/>
  <c r="AF75" i="24"/>
  <c r="AE75" i="24"/>
  <c r="B75" i="24"/>
  <c r="A75" i="24"/>
  <c r="AG74" i="24"/>
  <c r="AF74" i="24"/>
  <c r="AE74" i="24"/>
  <c r="B74" i="24"/>
  <c r="A74" i="24"/>
  <c r="AG73" i="24"/>
  <c r="AF73" i="24"/>
  <c r="AE73" i="24"/>
  <c r="B73" i="24"/>
  <c r="A73" i="24"/>
  <c r="AG72" i="24"/>
  <c r="AF72" i="24"/>
  <c r="AE72" i="24"/>
  <c r="B72" i="24"/>
  <c r="A72" i="24"/>
  <c r="AF71" i="24"/>
  <c r="AE71" i="24"/>
  <c r="AG71" i="24" s="1"/>
  <c r="B71" i="24"/>
  <c r="A71" i="24"/>
  <c r="AF70" i="24"/>
  <c r="AE70" i="24"/>
  <c r="AG70" i="24" s="1"/>
  <c r="B70" i="24"/>
  <c r="A70" i="24"/>
  <c r="AF69" i="24"/>
  <c r="AE69" i="24"/>
  <c r="AG69" i="24" s="1"/>
  <c r="B69" i="24"/>
  <c r="A69" i="24"/>
  <c r="AF68" i="24"/>
  <c r="AE68" i="24"/>
  <c r="AG68" i="24" s="1"/>
  <c r="R61" i="26" s="1"/>
  <c r="B68" i="24"/>
  <c r="A68" i="24"/>
  <c r="AF67" i="24"/>
  <c r="AE67" i="24"/>
  <c r="AG67" i="24" s="1"/>
  <c r="B67" i="24"/>
  <c r="A67" i="24"/>
  <c r="AF66" i="24"/>
  <c r="AE66" i="24"/>
  <c r="AG66" i="24" s="1"/>
  <c r="B66" i="24"/>
  <c r="A66" i="24"/>
  <c r="AF110" i="24"/>
  <c r="AE110" i="24"/>
  <c r="AG110" i="24" s="1"/>
  <c r="B110" i="24"/>
  <c r="A110" i="24"/>
  <c r="AF109" i="24"/>
  <c r="AE109" i="24"/>
  <c r="AG109" i="24" s="1"/>
  <c r="B109" i="24"/>
  <c r="A109" i="24"/>
  <c r="AF65" i="24"/>
  <c r="AE65" i="24"/>
  <c r="AG65" i="24" s="1"/>
  <c r="B65" i="24"/>
  <c r="A65" i="24"/>
  <c r="AF64" i="24"/>
  <c r="AE64" i="24"/>
  <c r="AG64" i="24" s="1"/>
  <c r="B64" i="24"/>
  <c r="A64" i="24"/>
  <c r="AF108" i="24"/>
  <c r="AE108" i="24"/>
  <c r="AG108" i="24" s="1"/>
  <c r="B108" i="24"/>
  <c r="A108" i="24"/>
  <c r="AF107" i="24"/>
  <c r="AE107" i="24"/>
  <c r="AG107" i="24" s="1"/>
  <c r="B107" i="24"/>
  <c r="A107" i="24"/>
  <c r="AF106" i="24"/>
  <c r="AE106" i="24"/>
  <c r="AG106" i="24" s="1"/>
  <c r="B106" i="24"/>
  <c r="A106" i="24"/>
  <c r="AF63" i="24"/>
  <c r="R41" i="26" s="1"/>
  <c r="AE63" i="24"/>
  <c r="AG63" i="24" s="1"/>
  <c r="B63" i="24"/>
  <c r="A63" i="24"/>
  <c r="AF62" i="24"/>
  <c r="AE62" i="24"/>
  <c r="AG62" i="24" s="1"/>
  <c r="B62" i="24"/>
  <c r="A62" i="24"/>
  <c r="AF61" i="24"/>
  <c r="AE61" i="24"/>
  <c r="AG61" i="24" s="1"/>
  <c r="B61" i="24"/>
  <c r="A61" i="24"/>
  <c r="AF60" i="24"/>
  <c r="AE60" i="24"/>
  <c r="AG60" i="24" s="1"/>
  <c r="B60" i="24"/>
  <c r="A60" i="24"/>
  <c r="AF58" i="24"/>
  <c r="I49" i="26" s="1"/>
  <c r="AE58" i="24"/>
  <c r="AG58" i="24" s="1"/>
  <c r="B58" i="24"/>
  <c r="A58" i="24"/>
  <c r="AG57" i="24"/>
  <c r="AF57" i="24"/>
  <c r="AE57" i="24"/>
  <c r="B57" i="24"/>
  <c r="A57" i="24"/>
  <c r="AG56" i="24"/>
  <c r="AF56" i="24"/>
  <c r="AE56" i="24"/>
  <c r="B56" i="24"/>
  <c r="A56" i="24"/>
  <c r="AF55" i="24"/>
  <c r="AE55" i="24"/>
  <c r="AG55" i="24" s="1"/>
  <c r="I82" i="26" s="1"/>
  <c r="B55" i="24"/>
  <c r="A55" i="24"/>
  <c r="AF54" i="24"/>
  <c r="AE54" i="24"/>
  <c r="AG54" i="24" s="1"/>
  <c r="B54" i="24"/>
  <c r="A54" i="24"/>
  <c r="AF105" i="24"/>
  <c r="AE105" i="24"/>
  <c r="AG105" i="24" s="1"/>
  <c r="I77" i="26" s="1"/>
  <c r="B105" i="24"/>
  <c r="A105" i="24"/>
  <c r="AF53" i="24"/>
  <c r="AE53" i="24"/>
  <c r="AG53" i="24" s="1"/>
  <c r="I68" i="26" s="1"/>
  <c r="B53" i="24"/>
  <c r="A53" i="24"/>
  <c r="AF104" i="24"/>
  <c r="I8" i="26" s="1"/>
  <c r="AE104" i="24"/>
  <c r="AG104" i="24" s="1"/>
  <c r="B104" i="24"/>
  <c r="A104" i="24"/>
  <c r="AF52" i="24"/>
  <c r="I73" i="26" s="1"/>
  <c r="AE52" i="24"/>
  <c r="AG52" i="24" s="1"/>
  <c r="I57" i="26" s="1"/>
  <c r="B52" i="24"/>
  <c r="A52" i="24"/>
  <c r="AF51" i="24"/>
  <c r="AE51" i="24"/>
  <c r="AG51" i="24" s="1"/>
  <c r="B51" i="24"/>
  <c r="A51" i="24"/>
  <c r="AF50" i="24"/>
  <c r="AE50" i="24"/>
  <c r="AG50" i="24" s="1"/>
  <c r="B50" i="24"/>
  <c r="A50" i="24"/>
  <c r="AF103" i="24"/>
  <c r="AE103" i="24"/>
  <c r="AG103" i="24" s="1"/>
  <c r="B103" i="24"/>
  <c r="A103" i="24"/>
  <c r="AF91" i="24"/>
  <c r="I9" i="26" s="1"/>
  <c r="AE91" i="24"/>
  <c r="AG91" i="24" s="1"/>
  <c r="B91" i="24"/>
  <c r="A91" i="24"/>
  <c r="AF49" i="24"/>
  <c r="I54" i="26" s="1"/>
  <c r="AE49" i="24"/>
  <c r="AG49" i="24" s="1"/>
  <c r="B49" i="24"/>
  <c r="A49" i="24"/>
  <c r="AF102" i="24"/>
  <c r="AE102" i="24"/>
  <c r="AG102" i="24" s="1"/>
  <c r="B102" i="24"/>
  <c r="A102" i="24"/>
  <c r="AF101" i="24"/>
  <c r="AE101" i="24"/>
  <c r="AG101" i="24" s="1"/>
  <c r="B101" i="24"/>
  <c r="A101" i="24"/>
  <c r="AF100" i="24"/>
  <c r="AE100" i="24"/>
  <c r="AG100" i="24" s="1"/>
  <c r="B100" i="24"/>
  <c r="A100" i="24"/>
  <c r="AF48" i="24"/>
  <c r="AE48" i="24"/>
  <c r="AG48" i="24" s="1"/>
  <c r="B48" i="24"/>
  <c r="A48" i="24"/>
  <c r="AF47" i="24"/>
  <c r="AE47" i="24"/>
  <c r="AG47" i="24" s="1"/>
  <c r="B47" i="24"/>
  <c r="A47" i="24"/>
  <c r="AG46" i="24"/>
  <c r="AF46" i="24"/>
  <c r="AE46" i="24"/>
  <c r="B46" i="24"/>
  <c r="A46" i="24"/>
  <c r="AG45" i="24"/>
  <c r="AF45" i="24"/>
  <c r="AE45" i="24"/>
  <c r="B45" i="24"/>
  <c r="A45" i="24"/>
  <c r="AF44" i="24"/>
  <c r="AE44" i="24"/>
  <c r="AG44" i="24" s="1"/>
  <c r="B44" i="24"/>
  <c r="A44" i="24"/>
  <c r="AF43" i="24"/>
  <c r="AE43" i="24"/>
  <c r="AG43" i="24" s="1"/>
  <c r="B43" i="24"/>
  <c r="A43" i="24"/>
  <c r="AG42" i="24"/>
  <c r="AF42" i="24"/>
  <c r="AE42" i="24"/>
  <c r="B42" i="24"/>
  <c r="A42" i="24"/>
  <c r="AF41" i="24"/>
  <c r="AE41" i="24"/>
  <c r="AG41" i="24" s="1"/>
  <c r="B41" i="24"/>
  <c r="A41" i="24"/>
  <c r="AF40" i="24"/>
  <c r="AE40" i="24"/>
  <c r="AG40" i="24" s="1"/>
  <c r="B40" i="24"/>
  <c r="A40" i="24"/>
  <c r="AF39" i="24"/>
  <c r="J93" i="26" s="1"/>
  <c r="AE39" i="24"/>
  <c r="AG39" i="24" s="1"/>
  <c r="B39" i="24"/>
  <c r="A39" i="24"/>
  <c r="AF38" i="24"/>
  <c r="J82" i="26" s="1"/>
  <c r="AE38" i="24"/>
  <c r="AG38" i="24" s="1"/>
  <c r="B38" i="24"/>
  <c r="A38" i="24"/>
  <c r="AF37" i="24"/>
  <c r="AE37" i="24"/>
  <c r="AG37" i="24" s="1"/>
  <c r="B37" i="24"/>
  <c r="A37" i="24"/>
  <c r="AF36" i="24"/>
  <c r="AE36" i="24"/>
  <c r="AG36" i="24" s="1"/>
  <c r="B36" i="24"/>
  <c r="A36" i="24"/>
  <c r="AF35" i="24"/>
  <c r="AE35" i="24"/>
  <c r="AG35" i="24" s="1"/>
  <c r="B35" i="24"/>
  <c r="A35" i="24"/>
  <c r="AF34" i="24"/>
  <c r="AE34" i="24"/>
  <c r="AG34" i="24" s="1"/>
  <c r="B34" i="24"/>
  <c r="A34" i="24"/>
  <c r="AF33" i="24"/>
  <c r="AE33" i="24"/>
  <c r="AG33" i="24" s="1"/>
  <c r="J46" i="26" s="1"/>
  <c r="AF32" i="24"/>
  <c r="J19" i="26" s="1"/>
  <c r="AE32" i="24"/>
  <c r="AG32" i="24" s="1"/>
  <c r="B32" i="24"/>
  <c r="A32" i="24"/>
  <c r="AF31" i="24"/>
  <c r="AE31" i="24"/>
  <c r="AG31" i="24" s="1"/>
  <c r="AF30" i="24"/>
  <c r="AE30" i="24"/>
  <c r="AG30" i="24" s="1"/>
  <c r="J66" i="26" s="1"/>
  <c r="AF29" i="24"/>
  <c r="AE29" i="24"/>
  <c r="AG29" i="24" s="1"/>
  <c r="AF28" i="24"/>
  <c r="J6" i="26" s="1"/>
  <c r="AE28" i="24"/>
  <c r="AG28" i="24" s="1"/>
  <c r="AF27" i="24"/>
  <c r="AE27" i="24"/>
  <c r="AG27" i="24" s="1"/>
  <c r="AF26" i="24"/>
  <c r="AE26" i="24"/>
  <c r="AG26" i="24" s="1"/>
  <c r="AF25" i="24"/>
  <c r="AE25" i="24"/>
  <c r="AG25" i="24" s="1"/>
  <c r="B25" i="24"/>
  <c r="A25" i="24"/>
  <c r="AF24" i="24"/>
  <c r="AE24" i="24"/>
  <c r="AG24" i="24" s="1"/>
  <c r="B24" i="24"/>
  <c r="A24" i="24"/>
  <c r="AF23" i="24"/>
  <c r="AE23" i="24"/>
  <c r="AG23" i="24" s="1"/>
  <c r="B23" i="24"/>
  <c r="A23" i="24"/>
  <c r="AF22" i="24"/>
  <c r="AE22" i="24"/>
  <c r="AG22" i="24" s="1"/>
  <c r="AF21" i="24"/>
  <c r="J58" i="26" s="1"/>
  <c r="AE21" i="24"/>
  <c r="AG21" i="24" s="1"/>
  <c r="AF20" i="24"/>
  <c r="AE20" i="24"/>
  <c r="AG20" i="24" s="1"/>
  <c r="AF19" i="24"/>
  <c r="AE19" i="24"/>
  <c r="AG19" i="24" s="1"/>
  <c r="AF18" i="24"/>
  <c r="AE18" i="24"/>
  <c r="AG18" i="24" s="1"/>
  <c r="B18" i="24"/>
  <c r="A18" i="24"/>
  <c r="AF17" i="24"/>
  <c r="AE17" i="24"/>
  <c r="AG17" i="24" s="1"/>
  <c r="B17" i="24"/>
  <c r="A17" i="24"/>
  <c r="AF16" i="24"/>
  <c r="AE16" i="24"/>
  <c r="AG16" i="24" s="1"/>
  <c r="AF15" i="24"/>
  <c r="AE15" i="24"/>
  <c r="AG15" i="24" s="1"/>
  <c r="B15" i="24"/>
  <c r="A15" i="24"/>
  <c r="AF14" i="24"/>
  <c r="AE14" i="24"/>
  <c r="AG14" i="24" s="1"/>
  <c r="AF13" i="24"/>
  <c r="AE13" i="24"/>
  <c r="AG13" i="24" s="1"/>
  <c r="J22" i="26" s="1"/>
  <c r="AF12" i="24"/>
  <c r="AE12" i="24"/>
  <c r="AG12" i="24" s="1"/>
  <c r="AF11" i="24"/>
  <c r="AE11" i="24"/>
  <c r="AG11" i="24" s="1"/>
  <c r="AF10" i="24"/>
  <c r="J90" i="26" s="1"/>
  <c r="AE10" i="24"/>
  <c r="AG10" i="24" s="1"/>
  <c r="AF9" i="24"/>
  <c r="AE9" i="24"/>
  <c r="AG9" i="24" s="1"/>
  <c r="B9" i="24"/>
  <c r="A9" i="24"/>
  <c r="AI80" i="24" l="1"/>
  <c r="AI53" i="24"/>
  <c r="AH96" i="24"/>
  <c r="AI70" i="24"/>
  <c r="AI33" i="24"/>
  <c r="AI55" i="24"/>
  <c r="AI15" i="24"/>
  <c r="AH73" i="24"/>
  <c r="AI19" i="24"/>
  <c r="AH61" i="24"/>
  <c r="AH9" i="24"/>
  <c r="AH21" i="24"/>
  <c r="AH64" i="24"/>
  <c r="AH112" i="24"/>
  <c r="AI69" i="24"/>
  <c r="AH19" i="24"/>
  <c r="AH82" i="24"/>
  <c r="AH72" i="24"/>
  <c r="AI18" i="24"/>
  <c r="AH85" i="24"/>
  <c r="AI23" i="24"/>
  <c r="AH103" i="24"/>
  <c r="AW9" i="24"/>
  <c r="AH10" i="24"/>
  <c r="AI95" i="24"/>
  <c r="AI39" i="24"/>
  <c r="AH111" i="24"/>
  <c r="AI32" i="24"/>
  <c r="AI30" i="24"/>
  <c r="AI13" i="24"/>
  <c r="AI92" i="24"/>
  <c r="AH23" i="24"/>
  <c r="AH46" i="24"/>
  <c r="AH52" i="24"/>
  <c r="AI26" i="24"/>
  <c r="AH33" i="24"/>
  <c r="AI68" i="24"/>
  <c r="AH55" i="24"/>
  <c r="AI52" i="24"/>
  <c r="AH11" i="24"/>
  <c r="AI17" i="24"/>
  <c r="AH41" i="24"/>
  <c r="AH39" i="24"/>
  <c r="J70" i="26"/>
  <c r="J86" i="26"/>
  <c r="J87" i="26"/>
  <c r="J74" i="26"/>
  <c r="J54" i="26"/>
  <c r="I53" i="26"/>
  <c r="J55" i="26"/>
  <c r="AH47" i="24"/>
  <c r="AH98" i="24"/>
  <c r="AH94" i="24"/>
  <c r="AH57" i="24"/>
  <c r="AH101" i="24"/>
  <c r="AH42" i="24"/>
  <c r="R6" i="26"/>
  <c r="R7" i="26"/>
  <c r="R8" i="26"/>
  <c r="R9" i="26"/>
  <c r="R12" i="26"/>
  <c r="R17" i="26"/>
  <c r="R19" i="26"/>
  <c r="R22" i="26"/>
  <c r="R24" i="26"/>
  <c r="R34" i="26"/>
  <c r="R38" i="26"/>
  <c r="R43" i="26"/>
  <c r="R46" i="26"/>
  <c r="R47" i="26"/>
  <c r="R49" i="26"/>
  <c r="R52" i="26"/>
  <c r="R53" i="26"/>
  <c r="R54" i="26"/>
  <c r="R55" i="26"/>
  <c r="R56" i="26"/>
  <c r="R57" i="26"/>
  <c r="R58" i="26"/>
  <c r="R59" i="26"/>
  <c r="R62" i="26"/>
  <c r="R64" i="26"/>
  <c r="R65" i="26"/>
  <c r="R66" i="26"/>
  <c r="R67" i="26"/>
  <c r="R68" i="26"/>
  <c r="R70" i="26"/>
  <c r="R73" i="26"/>
  <c r="R74" i="26"/>
  <c r="R75" i="26"/>
  <c r="R76" i="26"/>
  <c r="R77" i="26"/>
  <c r="R79" i="26"/>
  <c r="R82" i="26"/>
  <c r="R84" i="26"/>
  <c r="R85" i="26"/>
  <c r="R86" i="26"/>
  <c r="R87" i="26"/>
  <c r="R88" i="26"/>
  <c r="R89" i="26"/>
  <c r="R90" i="26"/>
  <c r="R91" i="26"/>
  <c r="R92" i="26"/>
  <c r="R93" i="26"/>
  <c r="R94" i="26"/>
  <c r="R95" i="26"/>
  <c r="J8" i="26"/>
  <c r="J17" i="26"/>
  <c r="J43" i="26"/>
  <c r="J47" i="26"/>
  <c r="J49" i="26"/>
  <c r="J52" i="26"/>
  <c r="J53" i="26"/>
  <c r="J56" i="26"/>
  <c r="J59" i="26"/>
  <c r="J65" i="26"/>
  <c r="J68" i="26"/>
  <c r="J75" i="26"/>
  <c r="J76" i="26"/>
  <c r="J79" i="26"/>
  <c r="J85" i="26"/>
  <c r="J88" i="26"/>
  <c r="J89" i="26"/>
  <c r="J91" i="26"/>
  <c r="J92" i="26"/>
  <c r="I7" i="26"/>
  <c r="I12" i="26"/>
  <c r="I43" i="26"/>
  <c r="I47" i="26"/>
  <c r="I55" i="26"/>
  <c r="I64" i="26"/>
  <c r="I79" i="26"/>
  <c r="AH79" i="24"/>
  <c r="AH106" i="24"/>
  <c r="AH34" i="24"/>
  <c r="AH14" i="24"/>
  <c r="AH83" i="24"/>
  <c r="AH76" i="24"/>
  <c r="AH69" i="24"/>
  <c r="AH65" i="24"/>
  <c r="AH38" i="24"/>
  <c r="AH26" i="24"/>
  <c r="AH99" i="24"/>
  <c r="AH81" i="24"/>
  <c r="AH109" i="24"/>
  <c r="AH107" i="24"/>
  <c r="AH48" i="24"/>
  <c r="AH36" i="24"/>
  <c r="AH28" i="24"/>
  <c r="AH22" i="24"/>
  <c r="AH110" i="24"/>
  <c r="AH104" i="24"/>
  <c r="AH45" i="24"/>
  <c r="AH29" i="24"/>
  <c r="AI9" i="24"/>
  <c r="AH78" i="24"/>
  <c r="AH49" i="24"/>
  <c r="AH37" i="24"/>
  <c r="AH67" i="24"/>
  <c r="AH24" i="24"/>
  <c r="AH18" i="24"/>
  <c r="AH12" i="24"/>
  <c r="AH77" i="24"/>
  <c r="AH20" i="24"/>
  <c r="AH16" i="24"/>
  <c r="AH90" i="24"/>
  <c r="AI94" i="24"/>
  <c r="AI111" i="24"/>
  <c r="AI83" i="24"/>
  <c r="AI81" i="24"/>
  <c r="AI79" i="24"/>
  <c r="AI71" i="24"/>
  <c r="AI67" i="24"/>
  <c r="AI110" i="24"/>
  <c r="AI65" i="24"/>
  <c r="AI108" i="24"/>
  <c r="AI106" i="24"/>
  <c r="AI62" i="24"/>
  <c r="AI60" i="24"/>
  <c r="AI105" i="24"/>
  <c r="AI51" i="24"/>
  <c r="AI103" i="24"/>
  <c r="AI49" i="24"/>
  <c r="AI101" i="24"/>
  <c r="AI48" i="24"/>
  <c r="AI40" i="24"/>
  <c r="AI38" i="24"/>
  <c r="AI34" i="24"/>
  <c r="AI28" i="24"/>
  <c r="AI24" i="24"/>
  <c r="AI20" i="24"/>
  <c r="AI16" i="24"/>
  <c r="AI14" i="24"/>
  <c r="AI12" i="24"/>
  <c r="AI10" i="24"/>
  <c r="AH89" i="24"/>
  <c r="AH88" i="24"/>
  <c r="AH87" i="24"/>
  <c r="AH86" i="24"/>
  <c r="AH84" i="24"/>
  <c r="AH59" i="24"/>
  <c r="AH75" i="24"/>
  <c r="AH71" i="24"/>
  <c r="AH97" i="24"/>
  <c r="AH93" i="24"/>
  <c r="AH74" i="24"/>
  <c r="AH66" i="24"/>
  <c r="AH58" i="24"/>
  <c r="AH56" i="24"/>
  <c r="AH53" i="24"/>
  <c r="AH100" i="24"/>
  <c r="AH35" i="24"/>
  <c r="AH31" i="24"/>
  <c r="AH17" i="24"/>
  <c r="AH15" i="24"/>
  <c r="AI88" i="24"/>
  <c r="AH105" i="24"/>
  <c r="AH95" i="24"/>
  <c r="AH92" i="24"/>
  <c r="AH68" i="24"/>
  <c r="AH54" i="24"/>
  <c r="AH102" i="24"/>
  <c r="AH27" i="24"/>
  <c r="AH25" i="24"/>
  <c r="AI93" i="24"/>
  <c r="AI66" i="24"/>
  <c r="AI109" i="24"/>
  <c r="AI64" i="24"/>
  <c r="AI107" i="24"/>
  <c r="AI63" i="24"/>
  <c r="AI61" i="24"/>
  <c r="AI54" i="24"/>
  <c r="AI50" i="24"/>
  <c r="AI91" i="24"/>
  <c r="AI102" i="24"/>
  <c r="AI100" i="24"/>
  <c r="AI47" i="24"/>
  <c r="AI37" i="24"/>
  <c r="AI29" i="24"/>
  <c r="AI27" i="24"/>
  <c r="AI25" i="24"/>
  <c r="AI21" i="24"/>
  <c r="AC239" i="18"/>
  <c r="AE238" i="18"/>
  <c r="AD238" i="18"/>
  <c r="AC238" i="18"/>
  <c r="AE237" i="18"/>
  <c r="AD237" i="18"/>
  <c r="AC237" i="18"/>
  <c r="AE236" i="18"/>
  <c r="AD236" i="18"/>
  <c r="AC236" i="18"/>
  <c r="AE235" i="18"/>
  <c r="AD235" i="18"/>
  <c r="AC235" i="18"/>
  <c r="AE234" i="18"/>
  <c r="AD234" i="18"/>
  <c r="AC234" i="18"/>
  <c r="AE233" i="18"/>
  <c r="AD233" i="18"/>
  <c r="AC233" i="18"/>
  <c r="AE232" i="18"/>
  <c r="AD232" i="18"/>
  <c r="AC232" i="18"/>
  <c r="AE231" i="18"/>
  <c r="AD231" i="18"/>
  <c r="AC231" i="18"/>
  <c r="AE230" i="18"/>
  <c r="AD230" i="18"/>
  <c r="AC230" i="18"/>
  <c r="AE229" i="18"/>
  <c r="AD229" i="18"/>
  <c r="AC229" i="18"/>
  <c r="AE228" i="18"/>
  <c r="AD228" i="18"/>
  <c r="AC228" i="18"/>
  <c r="AE227" i="18"/>
  <c r="AD227" i="18"/>
  <c r="AC227" i="18"/>
  <c r="AE226" i="18"/>
  <c r="AD226" i="18"/>
  <c r="AC226" i="18"/>
  <c r="AE225" i="18"/>
  <c r="AD225" i="18"/>
  <c r="AC225" i="18"/>
  <c r="AE224" i="18"/>
  <c r="AD224" i="18"/>
  <c r="AC224" i="18"/>
  <c r="AF224" i="18" s="1"/>
  <c r="AE223" i="18"/>
  <c r="AD223" i="18"/>
  <c r="AC223" i="18"/>
  <c r="AF223" i="18" s="1"/>
  <c r="AE222" i="18"/>
  <c r="AD222" i="18"/>
  <c r="AC222" i="18"/>
  <c r="AF222" i="18" s="1"/>
  <c r="AE221" i="18"/>
  <c r="AD221" i="18"/>
  <c r="AC221" i="18"/>
  <c r="AF221" i="18" s="1"/>
  <c r="AE220" i="18"/>
  <c r="AD220" i="18"/>
  <c r="AC220" i="18"/>
  <c r="AF220" i="18" s="1"/>
  <c r="AE219" i="18"/>
  <c r="AD219" i="18"/>
  <c r="AC219" i="18"/>
  <c r="AC218" i="18"/>
  <c r="AH217" i="18"/>
  <c r="AE217" i="18"/>
  <c r="AD217" i="18"/>
  <c r="AC217" i="18"/>
  <c r="AE216" i="18"/>
  <c r="AD216" i="18"/>
  <c r="AC216" i="18"/>
  <c r="AE215" i="18"/>
  <c r="AD215" i="18"/>
  <c r="AC215" i="18"/>
  <c r="AF215" i="18" s="1"/>
  <c r="AE214" i="18"/>
  <c r="AD214" i="18"/>
  <c r="AC214" i="18"/>
  <c r="AF214" i="18" s="1"/>
  <c r="AE213" i="18"/>
  <c r="AD213" i="18"/>
  <c r="AC213" i="18"/>
  <c r="AF213" i="18" s="1"/>
  <c r="AE212" i="18"/>
  <c r="AD212" i="18"/>
  <c r="AC212" i="18"/>
  <c r="AF212" i="18" s="1"/>
  <c r="AE211" i="18"/>
  <c r="AD211" i="18"/>
  <c r="AC211" i="18"/>
  <c r="AF211" i="18" s="1"/>
  <c r="AE210" i="18"/>
  <c r="AD210" i="18"/>
  <c r="AC210" i="18"/>
  <c r="AE209" i="18"/>
  <c r="AD209" i="18"/>
  <c r="AC209" i="18"/>
  <c r="AE208" i="18"/>
  <c r="AD208" i="18"/>
  <c r="AC208" i="18"/>
  <c r="AE207" i="18"/>
  <c r="AD207" i="18"/>
  <c r="AC207" i="18"/>
  <c r="AE206" i="18"/>
  <c r="AD206" i="18"/>
  <c r="AC206" i="18"/>
  <c r="AE205" i="18"/>
  <c r="AD205" i="18"/>
  <c r="AC205" i="18"/>
  <c r="AE204" i="18"/>
  <c r="AD204" i="18"/>
  <c r="AC204" i="18"/>
  <c r="AE203" i="18"/>
  <c r="AD203" i="18"/>
  <c r="AC203" i="18"/>
  <c r="AE202" i="18"/>
  <c r="AD202" i="18"/>
  <c r="AC202" i="18"/>
  <c r="AE201" i="18"/>
  <c r="AD201" i="18"/>
  <c r="AC201" i="18"/>
  <c r="AE200" i="18"/>
  <c r="AD200" i="18"/>
  <c r="AC200" i="18"/>
  <c r="AE199" i="18"/>
  <c r="AD199" i="18"/>
  <c r="AC199" i="18"/>
  <c r="AE198" i="18"/>
  <c r="AD198" i="18"/>
  <c r="AC198" i="18"/>
  <c r="AE197" i="18"/>
  <c r="AD197" i="18"/>
  <c r="AC197" i="18"/>
  <c r="AE196" i="18"/>
  <c r="AD196" i="18"/>
  <c r="AC196" i="18"/>
  <c r="AE195" i="18"/>
  <c r="AD195" i="18"/>
  <c r="AC195" i="18"/>
  <c r="AE194" i="18"/>
  <c r="AD194" i="18"/>
  <c r="AC194" i="18"/>
  <c r="AE193" i="18"/>
  <c r="AD193" i="18"/>
  <c r="AC193" i="18"/>
  <c r="AE192" i="18"/>
  <c r="AD192" i="18"/>
  <c r="AC192" i="18"/>
  <c r="AE191" i="18"/>
  <c r="AD191" i="18"/>
  <c r="AC191" i="18"/>
  <c r="AE190" i="18"/>
  <c r="AD190" i="18"/>
  <c r="AC190" i="18"/>
  <c r="AE189" i="18"/>
  <c r="AD189" i="18"/>
  <c r="AC189" i="18"/>
  <c r="AE188" i="18"/>
  <c r="AD188" i="18"/>
  <c r="AC188" i="18"/>
  <c r="AE187" i="18"/>
  <c r="AD187" i="18"/>
  <c r="AC187" i="18"/>
  <c r="AE186" i="18"/>
  <c r="AD186" i="18"/>
  <c r="AC186" i="18"/>
  <c r="AE185" i="18"/>
  <c r="AD185" i="18"/>
  <c r="AC185" i="18"/>
  <c r="AE184" i="18"/>
  <c r="AD184" i="18"/>
  <c r="AC184" i="18"/>
  <c r="AE183" i="18"/>
  <c r="AD183" i="18"/>
  <c r="AC183" i="18"/>
  <c r="AE182" i="18"/>
  <c r="AD182" i="18"/>
  <c r="AC182" i="18"/>
  <c r="AE181" i="18"/>
  <c r="AD181" i="18"/>
  <c r="AC181" i="18"/>
  <c r="AE180" i="18"/>
  <c r="AD180" i="18"/>
  <c r="AC180" i="18"/>
  <c r="AE179" i="18"/>
  <c r="AD179" i="18"/>
  <c r="AC179" i="18"/>
  <c r="AE178" i="18"/>
  <c r="AD178" i="18"/>
  <c r="AC178" i="18"/>
  <c r="AE177" i="18"/>
  <c r="AD177" i="18"/>
  <c r="AC177" i="18"/>
  <c r="AE176" i="18"/>
  <c r="AD176" i="18"/>
  <c r="AC176" i="18"/>
  <c r="AH175" i="18"/>
  <c r="AE175" i="18"/>
  <c r="AD175" i="18"/>
  <c r="AP175" i="18" s="1"/>
  <c r="AC175" i="18"/>
  <c r="AE174" i="18"/>
  <c r="AD174" i="18"/>
  <c r="AC174" i="18"/>
  <c r="AE173" i="18"/>
  <c r="AD173" i="18"/>
  <c r="AC173" i="18"/>
  <c r="AE172" i="18"/>
  <c r="AD172" i="18"/>
  <c r="AC172" i="18"/>
  <c r="AE171" i="18"/>
  <c r="AD171" i="18"/>
  <c r="AC171" i="18"/>
  <c r="AE170" i="18"/>
  <c r="AD170" i="18"/>
  <c r="AC170" i="18"/>
  <c r="AE169" i="18"/>
  <c r="AD169" i="18"/>
  <c r="AC169" i="18"/>
  <c r="AE168" i="18"/>
  <c r="AD168" i="18"/>
  <c r="AC168" i="18"/>
  <c r="AE167" i="18"/>
  <c r="AD167" i="18"/>
  <c r="AC167" i="18"/>
  <c r="AE166" i="18"/>
  <c r="AD166" i="18"/>
  <c r="AC166" i="18"/>
  <c r="AE165" i="18"/>
  <c r="AD165" i="18"/>
  <c r="AC165" i="18"/>
  <c r="AF165" i="18" s="1"/>
  <c r="AE164" i="18"/>
  <c r="AD164" i="18"/>
  <c r="AC164" i="18"/>
  <c r="AF164" i="18" s="1"/>
  <c r="AE163" i="18"/>
  <c r="AD163" i="18"/>
  <c r="AC163" i="18"/>
  <c r="AF163" i="18" s="1"/>
  <c r="AE162" i="18"/>
  <c r="AD162" i="18"/>
  <c r="AC162" i="18"/>
  <c r="AF162" i="18" s="1"/>
  <c r="AE161" i="18"/>
  <c r="AD161" i="18"/>
  <c r="AC161" i="18"/>
  <c r="AF161" i="18" s="1"/>
  <c r="AE160" i="18"/>
  <c r="AD160" i="18"/>
  <c r="AC160" i="18"/>
  <c r="AF160" i="18" s="1"/>
  <c r="AE159" i="18"/>
  <c r="AD159" i="18"/>
  <c r="AC159" i="18"/>
  <c r="AF159" i="18" s="1"/>
  <c r="AE158" i="18"/>
  <c r="AD158" i="18"/>
  <c r="AC158" i="18"/>
  <c r="AF158" i="18" s="1"/>
  <c r="AE157" i="18"/>
  <c r="AD157" i="18"/>
  <c r="AC157" i="18"/>
  <c r="AE156" i="18"/>
  <c r="AD156" i="18"/>
  <c r="AC156" i="18"/>
  <c r="AE155" i="18"/>
  <c r="AD155" i="18"/>
  <c r="AC155" i="18"/>
  <c r="AE154" i="18"/>
  <c r="AD154" i="18"/>
  <c r="AC154" i="18"/>
  <c r="AE153" i="18"/>
  <c r="AD153" i="18"/>
  <c r="AC153" i="18"/>
  <c r="AF153" i="18" s="1"/>
  <c r="AE152" i="18"/>
  <c r="AD152" i="18"/>
  <c r="AC152" i="18"/>
  <c r="AF152" i="18" s="1"/>
  <c r="AE151" i="18"/>
  <c r="AD151" i="18"/>
  <c r="AC151" i="18"/>
  <c r="AF151" i="18" s="1"/>
  <c r="AE150" i="18"/>
  <c r="AD150" i="18"/>
  <c r="AC150" i="18"/>
  <c r="AF150" i="18" s="1"/>
  <c r="AE149" i="18"/>
  <c r="AD149" i="18"/>
  <c r="AC149" i="18"/>
  <c r="AE148" i="18"/>
  <c r="AD148" i="18"/>
  <c r="AC148" i="18"/>
  <c r="AE147" i="18"/>
  <c r="AD147" i="18"/>
  <c r="AC147" i="18"/>
  <c r="AE146" i="18"/>
  <c r="AD146" i="18"/>
  <c r="AC146" i="18"/>
  <c r="AE145" i="18"/>
  <c r="AD145" i="18"/>
  <c r="AC145" i="18"/>
  <c r="AE144" i="18"/>
  <c r="AD144" i="18"/>
  <c r="AC144" i="18"/>
  <c r="AE143" i="18"/>
  <c r="AD143" i="18"/>
  <c r="AC143" i="18"/>
  <c r="AE142" i="18"/>
  <c r="AD142" i="18"/>
  <c r="AC142" i="18"/>
  <c r="AE141" i="18"/>
  <c r="AD141" i="18"/>
  <c r="AC141" i="18"/>
  <c r="AE140" i="18"/>
  <c r="AD140" i="18"/>
  <c r="AC140" i="18"/>
  <c r="AE139" i="18"/>
  <c r="AD139" i="18"/>
  <c r="AC139" i="18"/>
  <c r="AE138" i="18"/>
  <c r="AD138" i="18"/>
  <c r="AC138" i="18"/>
  <c r="AE137" i="18"/>
  <c r="AD137" i="18"/>
  <c r="AC137" i="18"/>
  <c r="AE136" i="18"/>
  <c r="AD136" i="18"/>
  <c r="AC136" i="18"/>
  <c r="AE135" i="18"/>
  <c r="AD135" i="18"/>
  <c r="AC135" i="18"/>
  <c r="AE134" i="18"/>
  <c r="AD134" i="18"/>
  <c r="AC134" i="18"/>
  <c r="AE133" i="18"/>
  <c r="AD133" i="18"/>
  <c r="AC133" i="18"/>
  <c r="AE132" i="18"/>
  <c r="AD132" i="18"/>
  <c r="AC132" i="18"/>
  <c r="AE131" i="18"/>
  <c r="AD131" i="18"/>
  <c r="AC131" i="18"/>
  <c r="AE130" i="18"/>
  <c r="AD130" i="18"/>
  <c r="AC130" i="18"/>
  <c r="AE129" i="18"/>
  <c r="AD129" i="18"/>
  <c r="AC129" i="18"/>
  <c r="AF129" i="18" s="1"/>
  <c r="AE128" i="18"/>
  <c r="AD128" i="18"/>
  <c r="AC128" i="18"/>
  <c r="AF128" i="18" s="1"/>
  <c r="AE127" i="18"/>
  <c r="AD127" i="18"/>
  <c r="AC127" i="18"/>
  <c r="AF127" i="18" s="1"/>
  <c r="AE126" i="18"/>
  <c r="AD126" i="18"/>
  <c r="AC126" i="18"/>
  <c r="AF126" i="18" s="1"/>
  <c r="AE125" i="18"/>
  <c r="AD125" i="18"/>
  <c r="AC125" i="18"/>
  <c r="AE124" i="18"/>
  <c r="AD124" i="18"/>
  <c r="AC124" i="18"/>
  <c r="AE123" i="18"/>
  <c r="AD123" i="18"/>
  <c r="AC123" i="18"/>
  <c r="AE122" i="18"/>
  <c r="AD122" i="18"/>
  <c r="AC122" i="18"/>
  <c r="AE121" i="18"/>
  <c r="AD121" i="18"/>
  <c r="AC121" i="18"/>
  <c r="AE120" i="18"/>
  <c r="AD120" i="18"/>
  <c r="AC120" i="18"/>
  <c r="AE119" i="18"/>
  <c r="AD119" i="18"/>
  <c r="AC119" i="18"/>
  <c r="AE118" i="18"/>
  <c r="AD118" i="18"/>
  <c r="AC118" i="18"/>
  <c r="AE117" i="18"/>
  <c r="AD117" i="18"/>
  <c r="AC117" i="18"/>
  <c r="AE116" i="18"/>
  <c r="AD116" i="18"/>
  <c r="AC116" i="18"/>
  <c r="AE115" i="18"/>
  <c r="AD115" i="18"/>
  <c r="AC115" i="18"/>
  <c r="AE114" i="18"/>
  <c r="AD114" i="18"/>
  <c r="AC114" i="18"/>
  <c r="AE113" i="18"/>
  <c r="AD113" i="18"/>
  <c r="AC113" i="18"/>
  <c r="AE112" i="18"/>
  <c r="AD112" i="18"/>
  <c r="AC112" i="18"/>
  <c r="AE111" i="18"/>
  <c r="AD111" i="18"/>
  <c r="AC111" i="18"/>
  <c r="AE110" i="18"/>
  <c r="AD110" i="18"/>
  <c r="AC110" i="18"/>
  <c r="AE109" i="18"/>
  <c r="AD109" i="18"/>
  <c r="AC109" i="18"/>
  <c r="AE108" i="18"/>
  <c r="AD108" i="18"/>
  <c r="AC108" i="18"/>
  <c r="AE107" i="18"/>
  <c r="AD107" i="18"/>
  <c r="AC107" i="18"/>
  <c r="AE106" i="18"/>
  <c r="AD106" i="18"/>
  <c r="AC106" i="18"/>
  <c r="AE105" i="18"/>
  <c r="AD105" i="18"/>
  <c r="AC105" i="18"/>
  <c r="AE104" i="18"/>
  <c r="AD104" i="18"/>
  <c r="AC104" i="18"/>
  <c r="AE103" i="18"/>
  <c r="AD103" i="18"/>
  <c r="AC103" i="18"/>
  <c r="AE102" i="18"/>
  <c r="AD102" i="18"/>
  <c r="AC102" i="18"/>
  <c r="AE101" i="18"/>
  <c r="AD101" i="18"/>
  <c r="AC101" i="18"/>
  <c r="AE100" i="18"/>
  <c r="AD100" i="18"/>
  <c r="AC100" i="18"/>
  <c r="AE99" i="18"/>
  <c r="AD99" i="18"/>
  <c r="AC99" i="18"/>
  <c r="AE98" i="18"/>
  <c r="AD98" i="18"/>
  <c r="AC98" i="18"/>
  <c r="AE97" i="18"/>
  <c r="AD97" i="18"/>
  <c r="AC97" i="18"/>
  <c r="AE96" i="18"/>
  <c r="AD96" i="18"/>
  <c r="AC96" i="18"/>
  <c r="AE95" i="18"/>
  <c r="AD95" i="18"/>
  <c r="AC95" i="18"/>
  <c r="AE94" i="18"/>
  <c r="AD94" i="18"/>
  <c r="AC94" i="18"/>
  <c r="AE93" i="18"/>
  <c r="AD93" i="18"/>
  <c r="AC93" i="18"/>
  <c r="AE92" i="18"/>
  <c r="AD92" i="18"/>
  <c r="AC92" i="18"/>
  <c r="AE91" i="18"/>
  <c r="AD91" i="18"/>
  <c r="AC91" i="18"/>
  <c r="AE90" i="18"/>
  <c r="AD90" i="18"/>
  <c r="AC90" i="18"/>
  <c r="AE89" i="18"/>
  <c r="AD89" i="18"/>
  <c r="AC89" i="18"/>
  <c r="AE88" i="18"/>
  <c r="AD88" i="18"/>
  <c r="AC88" i="18"/>
  <c r="AE87" i="18"/>
  <c r="AD87" i="18"/>
  <c r="AC87" i="18"/>
  <c r="AE86" i="18"/>
  <c r="AD86" i="18"/>
  <c r="AC86" i="18"/>
  <c r="AE85" i="18"/>
  <c r="AD85" i="18"/>
  <c r="AC85" i="18"/>
  <c r="AE84" i="18"/>
  <c r="AD84" i="18"/>
  <c r="AC84" i="18"/>
  <c r="AE83" i="18"/>
  <c r="AD83" i="18"/>
  <c r="AC83" i="18"/>
  <c r="AE82" i="18"/>
  <c r="AD82" i="18"/>
  <c r="AC82" i="18"/>
  <c r="AE81" i="18"/>
  <c r="AD81" i="18"/>
  <c r="AC81" i="18"/>
  <c r="AE80" i="18"/>
  <c r="AD80" i="18"/>
  <c r="AC80" i="18"/>
  <c r="AE79" i="18"/>
  <c r="AD79" i="18"/>
  <c r="AC79" i="18"/>
  <c r="AE78" i="18"/>
  <c r="AD78" i="18"/>
  <c r="AC78" i="18"/>
  <c r="AE77" i="18"/>
  <c r="AD77" i="18"/>
  <c r="AC77" i="18"/>
  <c r="AE76" i="18"/>
  <c r="AD76" i="18"/>
  <c r="AC76" i="18"/>
  <c r="AE75" i="18"/>
  <c r="AD75" i="18"/>
  <c r="AC75" i="18"/>
  <c r="AE74" i="18"/>
  <c r="AD74" i="18"/>
  <c r="AC74" i="18"/>
  <c r="AE73" i="18"/>
  <c r="AD73" i="18"/>
  <c r="AC73" i="18"/>
  <c r="AE72" i="18"/>
  <c r="AD72" i="18"/>
  <c r="AC72" i="18"/>
  <c r="AE71" i="18"/>
  <c r="AD71" i="18"/>
  <c r="AC71" i="18"/>
  <c r="AE70" i="18"/>
  <c r="AD70" i="18"/>
  <c r="AC70" i="18"/>
  <c r="AE69" i="18"/>
  <c r="AD69" i="18"/>
  <c r="AC69" i="18"/>
  <c r="AE68" i="18"/>
  <c r="AD68" i="18"/>
  <c r="AC68" i="18"/>
  <c r="AE67" i="18"/>
  <c r="AD67" i="18"/>
  <c r="AC67" i="18"/>
  <c r="AE66" i="18"/>
  <c r="AD66" i="18"/>
  <c r="AC66" i="18"/>
  <c r="AE65" i="18"/>
  <c r="AD65" i="18"/>
  <c r="AC65" i="18"/>
  <c r="AE64" i="18"/>
  <c r="AD64" i="18"/>
  <c r="AE63" i="18"/>
  <c r="AD63" i="18"/>
  <c r="AC63" i="18"/>
  <c r="AE62" i="18"/>
  <c r="AD62" i="18"/>
  <c r="AC62" i="18"/>
  <c r="AE61" i="18"/>
  <c r="AD61" i="18"/>
  <c r="AC61" i="18"/>
  <c r="AE60" i="18"/>
  <c r="AD60" i="18"/>
  <c r="AC60" i="18"/>
  <c r="AE59" i="18"/>
  <c r="AD59" i="18"/>
  <c r="AC59" i="18"/>
  <c r="AE58" i="18"/>
  <c r="AD58" i="18"/>
  <c r="AC58" i="18"/>
  <c r="AE57" i="18"/>
  <c r="AD57" i="18"/>
  <c r="AE56" i="18"/>
  <c r="AD56" i="18"/>
  <c r="AC56" i="18"/>
  <c r="AE55" i="18"/>
  <c r="AD55" i="18"/>
  <c r="AC55" i="18"/>
  <c r="AE54" i="18"/>
  <c r="AD54" i="18"/>
  <c r="AC54" i="18"/>
  <c r="AE53" i="18"/>
  <c r="AD53" i="18"/>
  <c r="AC53" i="18"/>
  <c r="AE52" i="18"/>
  <c r="AD52" i="18"/>
  <c r="AC52" i="18"/>
  <c r="AE51" i="18"/>
  <c r="AD51" i="18"/>
  <c r="AC51" i="18"/>
  <c r="AE50" i="18"/>
  <c r="AD50" i="18"/>
  <c r="AC50" i="18"/>
  <c r="AE49" i="18"/>
  <c r="AD49" i="18"/>
  <c r="AC49" i="18"/>
  <c r="AE48" i="18"/>
  <c r="AD48" i="18"/>
  <c r="AC48" i="18"/>
  <c r="AE47" i="18"/>
  <c r="AD47" i="18"/>
  <c r="AC47" i="18"/>
  <c r="AF47" i="18" s="1"/>
  <c r="AE46" i="18"/>
  <c r="AD46" i="18"/>
  <c r="AC46" i="18"/>
  <c r="AF46" i="18" s="1"/>
  <c r="AE45" i="18"/>
  <c r="AD45" i="18"/>
  <c r="AC45" i="18"/>
  <c r="AE44" i="18"/>
  <c r="AD44" i="18"/>
  <c r="AC44" i="18"/>
  <c r="AE43" i="18"/>
  <c r="AD43" i="18"/>
  <c r="AC43" i="18"/>
  <c r="AE42" i="18"/>
  <c r="AD42" i="18"/>
  <c r="AC42" i="18"/>
  <c r="AE41" i="18"/>
  <c r="AD41" i="18"/>
  <c r="AC41" i="18"/>
  <c r="AE40" i="18"/>
  <c r="AD40" i="18"/>
  <c r="AC40" i="18"/>
  <c r="AE39" i="18"/>
  <c r="AD39" i="18"/>
  <c r="AC39" i="18"/>
  <c r="AE38" i="18"/>
  <c r="AD38" i="18"/>
  <c r="AC38" i="18"/>
  <c r="AE37" i="18"/>
  <c r="AD37" i="18"/>
  <c r="AC37" i="18"/>
  <c r="AE36" i="18"/>
  <c r="AD36" i="18"/>
  <c r="AC36" i="18"/>
  <c r="AE35" i="18"/>
  <c r="AD35" i="18"/>
  <c r="AC35" i="18"/>
  <c r="AE34" i="18"/>
  <c r="AD34" i="18"/>
  <c r="AC34" i="18"/>
  <c r="AE33" i="18"/>
  <c r="AD33" i="18"/>
  <c r="AC33" i="18"/>
  <c r="AE32" i="18"/>
  <c r="AD32" i="18"/>
  <c r="AC32" i="18"/>
  <c r="AE31" i="18"/>
  <c r="AD31" i="18"/>
  <c r="AC31" i="18"/>
  <c r="AE30" i="18"/>
  <c r="AD30" i="18"/>
  <c r="AC30" i="18"/>
  <c r="AE29" i="18"/>
  <c r="AD29" i="18"/>
  <c r="AC29" i="18"/>
  <c r="AE28" i="18"/>
  <c r="AD28" i="18"/>
  <c r="AC28" i="18"/>
  <c r="AE27" i="18"/>
  <c r="AD27" i="18"/>
  <c r="AC27" i="18"/>
  <c r="AE26" i="18"/>
  <c r="AD26" i="18"/>
  <c r="AC26" i="18"/>
  <c r="AE25" i="18"/>
  <c r="AD25" i="18"/>
  <c r="AC25" i="18"/>
  <c r="AE24" i="18"/>
  <c r="AD24" i="18"/>
  <c r="AC24" i="18"/>
  <c r="AE23" i="18"/>
  <c r="AD23" i="18"/>
  <c r="AC23" i="18"/>
  <c r="AC22" i="18"/>
  <c r="AE21" i="18"/>
  <c r="AD21" i="18"/>
  <c r="AC21" i="18"/>
  <c r="AE20" i="18"/>
  <c r="AD20" i="18"/>
  <c r="AC20" i="18"/>
  <c r="AE19" i="18"/>
  <c r="AD19" i="18"/>
  <c r="AC19" i="18"/>
  <c r="AE18" i="18"/>
  <c r="AD18" i="18"/>
  <c r="AC18" i="18"/>
  <c r="AE17" i="18"/>
  <c r="AD17" i="18"/>
  <c r="AC17" i="18"/>
  <c r="AE16" i="18"/>
  <c r="AD16" i="18"/>
  <c r="AC16" i="18"/>
  <c r="AE15" i="18"/>
  <c r="AD15" i="18"/>
  <c r="AC15" i="18"/>
  <c r="AE14" i="18"/>
  <c r="AD14" i="18"/>
  <c r="AC14" i="18"/>
  <c r="AE13" i="18"/>
  <c r="AD13" i="18"/>
  <c r="AC13" i="18"/>
  <c r="AE12" i="18"/>
  <c r="AD12" i="18"/>
  <c r="AC12" i="18"/>
  <c r="AE11" i="18"/>
  <c r="AD11" i="18"/>
  <c r="AC11" i="18"/>
  <c r="AE10" i="18"/>
  <c r="AD10" i="18"/>
  <c r="AC10" i="18"/>
  <c r="AE9" i="18"/>
  <c r="AD9" i="18"/>
  <c r="AC9" i="18"/>
  <c r="AD239" i="11"/>
  <c r="AD240" i="11"/>
  <c r="AD241" i="11"/>
  <c r="AF21" i="11"/>
  <c r="AF23" i="11"/>
  <c r="AF24" i="11"/>
  <c r="AF25" i="11"/>
  <c r="AF26" i="11"/>
  <c r="AF70" i="11"/>
  <c r="AF90" i="11"/>
  <c r="AF91" i="11"/>
  <c r="AF92" i="11"/>
  <c r="AF93" i="11"/>
  <c r="AF94" i="11"/>
  <c r="AF95" i="11"/>
  <c r="AF96" i="11"/>
  <c r="AF97" i="11"/>
  <c r="AF98" i="11"/>
  <c r="AF99" i="11"/>
  <c r="AF107" i="11"/>
  <c r="AF114" i="11"/>
  <c r="AF115" i="11"/>
  <c r="AF116" i="11"/>
  <c r="AF117" i="11"/>
  <c r="AF119" i="11"/>
  <c r="AF120" i="11"/>
  <c r="AF121" i="11"/>
  <c r="AF122" i="11"/>
  <c r="AF123" i="11"/>
  <c r="AF124" i="11"/>
  <c r="AF125" i="11"/>
  <c r="AF126" i="11"/>
  <c r="AF127" i="11"/>
  <c r="AF128" i="11"/>
  <c r="AF129" i="11"/>
  <c r="AF130" i="11"/>
  <c r="AF135" i="11"/>
  <c r="AF148" i="11"/>
  <c r="AF149" i="11"/>
  <c r="AF153" i="11"/>
  <c r="AF157" i="11"/>
  <c r="AF158" i="11"/>
  <c r="AF159" i="11"/>
  <c r="AF160" i="11"/>
  <c r="AF162" i="11"/>
  <c r="AF163" i="11"/>
  <c r="AF164" i="11"/>
  <c r="AF222" i="11"/>
  <c r="AF238" i="11"/>
  <c r="AE9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70" i="11"/>
  <c r="AE47" i="11"/>
  <c r="AE43" i="11"/>
  <c r="AE40" i="11"/>
  <c r="AE37" i="11"/>
  <c r="AE48" i="11"/>
  <c r="AE78" i="11"/>
  <c r="AE79" i="11"/>
  <c r="AE45" i="11"/>
  <c r="AE46" i="11"/>
  <c r="AE80" i="11"/>
  <c r="AE81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38" i="11"/>
  <c r="AE71" i="11"/>
  <c r="AE72" i="11"/>
  <c r="AE73" i="11"/>
  <c r="AE74" i="11"/>
  <c r="AE75" i="11"/>
  <c r="AE76" i="11"/>
  <c r="AE77" i="11"/>
  <c r="AE39" i="11"/>
  <c r="AE41" i="11"/>
  <c r="AE42" i="11"/>
  <c r="AE44" i="11"/>
  <c r="AE82" i="11"/>
  <c r="AE83" i="11"/>
  <c r="AE84" i="11"/>
  <c r="AE85" i="11"/>
  <c r="AE86" i="11"/>
  <c r="AE87" i="11"/>
  <c r="AE88" i="1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3" i="11"/>
  <c r="AE114" i="11"/>
  <c r="AE115" i="11"/>
  <c r="AE116" i="11"/>
  <c r="AE117" i="11"/>
  <c r="AE118" i="11"/>
  <c r="AE119" i="11"/>
  <c r="AE120" i="11"/>
  <c r="AE121" i="11"/>
  <c r="AE122" i="11"/>
  <c r="AE123" i="11"/>
  <c r="AE124" i="11"/>
  <c r="AE125" i="11"/>
  <c r="AE126" i="11"/>
  <c r="AE127" i="11"/>
  <c r="AE128" i="11"/>
  <c r="AE129" i="11"/>
  <c r="AE130" i="11"/>
  <c r="AE131" i="11"/>
  <c r="AE132" i="11"/>
  <c r="AE133" i="11"/>
  <c r="AE134" i="11"/>
  <c r="AE135" i="11"/>
  <c r="AE136" i="11"/>
  <c r="AE137" i="11"/>
  <c r="AE138" i="11"/>
  <c r="AE139" i="11"/>
  <c r="AE140" i="11"/>
  <c r="AE141" i="11"/>
  <c r="AE142" i="11"/>
  <c r="AE143" i="11"/>
  <c r="AE144" i="11"/>
  <c r="AE145" i="11"/>
  <c r="AE146" i="11"/>
  <c r="AE147" i="11"/>
  <c r="AE148" i="11"/>
  <c r="AE149" i="11"/>
  <c r="AE150" i="11"/>
  <c r="AE151" i="11"/>
  <c r="AE152" i="11"/>
  <c r="AE153" i="11"/>
  <c r="AE154" i="11"/>
  <c r="AE155" i="11"/>
  <c r="AE156" i="11"/>
  <c r="AE157" i="11"/>
  <c r="AE158" i="11"/>
  <c r="AE159" i="11"/>
  <c r="AE160" i="11"/>
  <c r="AE161" i="11"/>
  <c r="AE162" i="11"/>
  <c r="AE163" i="11"/>
  <c r="AE164" i="11"/>
  <c r="AE165" i="11"/>
  <c r="AE166" i="11"/>
  <c r="AE167" i="11"/>
  <c r="AE168" i="11"/>
  <c r="AE169" i="11"/>
  <c r="AE170" i="11"/>
  <c r="AE171" i="11"/>
  <c r="AE172" i="11"/>
  <c r="AE173" i="11"/>
  <c r="AE174" i="11"/>
  <c r="AE175" i="11"/>
  <c r="AE176" i="11"/>
  <c r="AE177" i="11"/>
  <c r="AE178" i="11"/>
  <c r="AE179" i="11"/>
  <c r="AE180" i="11"/>
  <c r="AE181" i="11"/>
  <c r="AE182" i="11"/>
  <c r="AE183" i="11"/>
  <c r="AE184" i="11"/>
  <c r="AE185" i="11"/>
  <c r="AE186" i="11"/>
  <c r="AE187" i="11"/>
  <c r="AE188" i="11"/>
  <c r="AE189" i="11"/>
  <c r="AE190" i="11"/>
  <c r="AE191" i="11"/>
  <c r="AE192" i="11"/>
  <c r="AE193" i="11"/>
  <c r="AE194" i="11"/>
  <c r="AE195" i="11"/>
  <c r="AE196" i="11"/>
  <c r="AE197" i="11"/>
  <c r="AE198" i="11"/>
  <c r="AE199" i="11"/>
  <c r="AE200" i="11"/>
  <c r="AE201" i="11"/>
  <c r="AE202" i="11"/>
  <c r="AE203" i="11"/>
  <c r="AE204" i="11"/>
  <c r="AE205" i="11"/>
  <c r="AE206" i="11"/>
  <c r="AE207" i="11"/>
  <c r="AE208" i="11"/>
  <c r="AE209" i="11"/>
  <c r="AE210" i="11"/>
  <c r="AE211" i="11"/>
  <c r="AE212" i="11"/>
  <c r="AE213" i="11"/>
  <c r="AE214" i="11"/>
  <c r="AE215" i="11"/>
  <c r="AE216" i="11"/>
  <c r="AE217" i="11"/>
  <c r="AE218" i="11"/>
  <c r="AE219" i="11"/>
  <c r="AE220" i="11"/>
  <c r="AE221" i="11"/>
  <c r="AE222" i="11"/>
  <c r="AE223" i="11"/>
  <c r="AE224" i="11"/>
  <c r="AE225" i="11"/>
  <c r="AE226" i="11"/>
  <c r="AE227" i="11"/>
  <c r="AE228" i="11"/>
  <c r="AE229" i="11"/>
  <c r="AE230" i="11"/>
  <c r="AE231" i="11"/>
  <c r="AE232" i="11"/>
  <c r="AE233" i="11"/>
  <c r="AE234" i="11"/>
  <c r="AE235" i="11"/>
  <c r="AE236" i="11"/>
  <c r="AE237" i="11"/>
  <c r="AE238" i="11"/>
  <c r="AD238" i="11"/>
  <c r="AD237" i="11"/>
  <c r="AF237" i="11" s="1"/>
  <c r="AD236" i="11"/>
  <c r="AF236" i="11" s="1"/>
  <c r="AD235" i="11"/>
  <c r="AF235" i="11" s="1"/>
  <c r="AD234" i="11"/>
  <c r="AF234" i="11" s="1"/>
  <c r="AD233" i="11"/>
  <c r="AF233" i="11" s="1"/>
  <c r="AD232" i="11"/>
  <c r="AF232" i="11" s="1"/>
  <c r="AD231" i="11"/>
  <c r="AF231" i="11" s="1"/>
  <c r="AD230" i="11"/>
  <c r="AF230" i="11" s="1"/>
  <c r="AD229" i="11"/>
  <c r="AF229" i="11" s="1"/>
  <c r="AD228" i="11"/>
  <c r="AF228" i="11" s="1"/>
  <c r="AD227" i="11"/>
  <c r="AF227" i="11" s="1"/>
  <c r="AD226" i="11"/>
  <c r="AF226" i="11" s="1"/>
  <c r="AD225" i="11"/>
  <c r="AF225" i="11" s="1"/>
  <c r="AD224" i="11"/>
  <c r="AF224" i="11" s="1"/>
  <c r="AD223" i="11"/>
  <c r="AF223" i="11" s="1"/>
  <c r="AD222" i="11"/>
  <c r="AD221" i="11"/>
  <c r="AF221" i="11" s="1"/>
  <c r="AD220" i="11"/>
  <c r="AF220" i="11" s="1"/>
  <c r="AD219" i="11"/>
  <c r="AF219" i="11" s="1"/>
  <c r="AD218" i="11"/>
  <c r="AF218" i="11" s="1"/>
  <c r="AD217" i="11"/>
  <c r="AF217" i="11" s="1"/>
  <c r="AD216" i="11"/>
  <c r="AF216" i="11" s="1"/>
  <c r="AD215" i="11"/>
  <c r="AF215" i="11" s="1"/>
  <c r="AD214" i="11"/>
  <c r="AF214" i="11" s="1"/>
  <c r="AD213" i="11"/>
  <c r="AF213" i="11" s="1"/>
  <c r="AD212" i="11"/>
  <c r="AF212" i="11" s="1"/>
  <c r="AD211" i="11"/>
  <c r="AF211" i="11" s="1"/>
  <c r="AD210" i="11"/>
  <c r="AF210" i="11" s="1"/>
  <c r="AD209" i="11"/>
  <c r="AF209" i="11" s="1"/>
  <c r="AD208" i="11"/>
  <c r="AF208" i="11" s="1"/>
  <c r="AD207" i="11"/>
  <c r="AF207" i="11" s="1"/>
  <c r="AD206" i="11"/>
  <c r="AF206" i="11" s="1"/>
  <c r="AD205" i="11"/>
  <c r="AF205" i="11" s="1"/>
  <c r="AD204" i="11"/>
  <c r="AF204" i="11" s="1"/>
  <c r="AD203" i="11"/>
  <c r="AF203" i="11" s="1"/>
  <c r="AD202" i="11"/>
  <c r="AF202" i="11" s="1"/>
  <c r="AD201" i="11"/>
  <c r="AF201" i="11" s="1"/>
  <c r="AD200" i="11"/>
  <c r="AF200" i="11" s="1"/>
  <c r="AD199" i="11"/>
  <c r="AF199" i="11" s="1"/>
  <c r="AD198" i="11"/>
  <c r="AF198" i="11" s="1"/>
  <c r="AD197" i="11"/>
  <c r="AF197" i="11" s="1"/>
  <c r="AD196" i="11"/>
  <c r="AF196" i="11" s="1"/>
  <c r="AD195" i="11"/>
  <c r="AF195" i="11" s="1"/>
  <c r="AD194" i="11"/>
  <c r="AF194" i="11" s="1"/>
  <c r="AD193" i="11"/>
  <c r="AF193" i="11" s="1"/>
  <c r="AD192" i="11"/>
  <c r="AF192" i="11" s="1"/>
  <c r="AD191" i="11"/>
  <c r="AF191" i="11" s="1"/>
  <c r="AD190" i="11"/>
  <c r="AF190" i="11" s="1"/>
  <c r="AD189" i="11"/>
  <c r="AF189" i="11" s="1"/>
  <c r="AD188" i="11"/>
  <c r="AF188" i="11" s="1"/>
  <c r="AD187" i="11"/>
  <c r="AF187" i="11" s="1"/>
  <c r="AD186" i="11"/>
  <c r="AF186" i="11" s="1"/>
  <c r="AD185" i="11"/>
  <c r="AF185" i="11" s="1"/>
  <c r="AD184" i="11"/>
  <c r="AF184" i="11" s="1"/>
  <c r="AD183" i="11"/>
  <c r="AF183" i="11" s="1"/>
  <c r="AD182" i="11"/>
  <c r="AF182" i="11" s="1"/>
  <c r="AD181" i="11"/>
  <c r="AF181" i="11" s="1"/>
  <c r="AI180" i="11"/>
  <c r="AD180" i="11"/>
  <c r="AF180" i="11" s="1"/>
  <c r="AI179" i="11"/>
  <c r="AD179" i="11"/>
  <c r="AJ179" i="11" s="1"/>
  <c r="AD178" i="11"/>
  <c r="AF178" i="11" s="1"/>
  <c r="AD177" i="11"/>
  <c r="AF177" i="11" s="1"/>
  <c r="AD176" i="11"/>
  <c r="AF176" i="11" s="1"/>
  <c r="AD175" i="11"/>
  <c r="AF175" i="11" s="1"/>
  <c r="AD174" i="11"/>
  <c r="AF174" i="11" s="1"/>
  <c r="AD173" i="11"/>
  <c r="AF173" i="11" s="1"/>
  <c r="AD172" i="11"/>
  <c r="AF172" i="11" s="1"/>
  <c r="AD171" i="11"/>
  <c r="AF171" i="11" s="1"/>
  <c r="AD170" i="11"/>
  <c r="AF170" i="11" s="1"/>
  <c r="AD169" i="11"/>
  <c r="AF169" i="11" s="1"/>
  <c r="AD168" i="11"/>
  <c r="AF168" i="11" s="1"/>
  <c r="AD167" i="11"/>
  <c r="AF167" i="11" s="1"/>
  <c r="AD166" i="11"/>
  <c r="AF166" i="11" s="1"/>
  <c r="AD165" i="11"/>
  <c r="AF165" i="11" s="1"/>
  <c r="AD164" i="11"/>
  <c r="AD163" i="11"/>
  <c r="AD162" i="11"/>
  <c r="AD161" i="11"/>
  <c r="AF161" i="11" s="1"/>
  <c r="AD159" i="11"/>
  <c r="AD158" i="11"/>
  <c r="AD157" i="11"/>
  <c r="AD156" i="11"/>
  <c r="AF156" i="11" s="1"/>
  <c r="AD155" i="11"/>
  <c r="AF155" i="11" s="1"/>
  <c r="AD154" i="11"/>
  <c r="AF154" i="11" s="1"/>
  <c r="AD152" i="11"/>
  <c r="AF152" i="11" s="1"/>
  <c r="AD151" i="11"/>
  <c r="AF151" i="11" s="1"/>
  <c r="AD150" i="11"/>
  <c r="AF150" i="11" s="1"/>
  <c r="AD149" i="11"/>
  <c r="AD148" i="11"/>
  <c r="AD147" i="11"/>
  <c r="AF147" i="11" s="1"/>
  <c r="AD146" i="11"/>
  <c r="AF146" i="11" s="1"/>
  <c r="AD145" i="11"/>
  <c r="AF145" i="11" s="1"/>
  <c r="AD144" i="11"/>
  <c r="AF144" i="11" s="1"/>
  <c r="AD143" i="11"/>
  <c r="AF143" i="11" s="1"/>
  <c r="AD142" i="11"/>
  <c r="AF142" i="11" s="1"/>
  <c r="AD141" i="11"/>
  <c r="AF141" i="11" s="1"/>
  <c r="AD140" i="11"/>
  <c r="AF140" i="11" s="1"/>
  <c r="AD139" i="11"/>
  <c r="AF139" i="11" s="1"/>
  <c r="AD138" i="11"/>
  <c r="AF138" i="11" s="1"/>
  <c r="AD137" i="11"/>
  <c r="AF137" i="11" s="1"/>
  <c r="AD136" i="11"/>
  <c r="AF136" i="11" s="1"/>
  <c r="AD135" i="11"/>
  <c r="AD134" i="11"/>
  <c r="AF134" i="11" s="1"/>
  <c r="AD133" i="11"/>
  <c r="AF133" i="11" s="1"/>
  <c r="AD132" i="11"/>
  <c r="AF132" i="11" s="1"/>
  <c r="AD131" i="11"/>
  <c r="AF131" i="11" s="1"/>
  <c r="AD130" i="11"/>
  <c r="AD129" i="11"/>
  <c r="AD128" i="11"/>
  <c r="AD127" i="11"/>
  <c r="AD126" i="11"/>
  <c r="AD125" i="11"/>
  <c r="AD124" i="11"/>
  <c r="AD123" i="11"/>
  <c r="AD122" i="11"/>
  <c r="AD121" i="11"/>
  <c r="AD120" i="11"/>
  <c r="AD119" i="11"/>
  <c r="AD118" i="11"/>
  <c r="AF118" i="11" s="1"/>
  <c r="AD117" i="11"/>
  <c r="AD116" i="11"/>
  <c r="AD115" i="11"/>
  <c r="AD114" i="11"/>
  <c r="AD113" i="11"/>
  <c r="AF113" i="11" s="1"/>
  <c r="AD112" i="11"/>
  <c r="AF112" i="11" s="1"/>
  <c r="AD111" i="11"/>
  <c r="AF111" i="11" s="1"/>
  <c r="AD110" i="11"/>
  <c r="AF110" i="11" s="1"/>
  <c r="AD109" i="11"/>
  <c r="AF109" i="11" s="1"/>
  <c r="AD108" i="11"/>
  <c r="AF108" i="11" s="1"/>
  <c r="AD107" i="11"/>
  <c r="AD106" i="11"/>
  <c r="AF106" i="11" s="1"/>
  <c r="AD105" i="11"/>
  <c r="AF105" i="11" s="1"/>
  <c r="AD104" i="11"/>
  <c r="AF104" i="11" s="1"/>
  <c r="AD103" i="11"/>
  <c r="AF103" i="11" s="1"/>
  <c r="AD102" i="11"/>
  <c r="AF102" i="11" s="1"/>
  <c r="AD101" i="11"/>
  <c r="AF101" i="11" s="1"/>
  <c r="AD100" i="11"/>
  <c r="AF100" i="11" s="1"/>
  <c r="AD99" i="11"/>
  <c r="AD98" i="11"/>
  <c r="AD97" i="11"/>
  <c r="AD96" i="11"/>
  <c r="AD95" i="11"/>
  <c r="AD94" i="11"/>
  <c r="AD93" i="11"/>
  <c r="AD92" i="11"/>
  <c r="AD91" i="11"/>
  <c r="AD90" i="11"/>
  <c r="AD89" i="11"/>
  <c r="AF89" i="11" s="1"/>
  <c r="AD88" i="11"/>
  <c r="AF88" i="11" s="1"/>
  <c r="AD87" i="11"/>
  <c r="AF87" i="11" s="1"/>
  <c r="AD86" i="11"/>
  <c r="AF86" i="11" s="1"/>
  <c r="AD85" i="11"/>
  <c r="AF85" i="11" s="1"/>
  <c r="AD84" i="11"/>
  <c r="AF84" i="11" s="1"/>
  <c r="AD83" i="11"/>
  <c r="AF83" i="11" s="1"/>
  <c r="AD82" i="11"/>
  <c r="AF82" i="11" s="1"/>
  <c r="AD44" i="11"/>
  <c r="AF44" i="11" s="1"/>
  <c r="AD42" i="11"/>
  <c r="AF42" i="11" s="1"/>
  <c r="AD41" i="11"/>
  <c r="AF41" i="11" s="1"/>
  <c r="AD39" i="11"/>
  <c r="AF39" i="11" s="1"/>
  <c r="AD77" i="11"/>
  <c r="AF77" i="11" s="1"/>
  <c r="AD76" i="11"/>
  <c r="AF76" i="11" s="1"/>
  <c r="AD75" i="11"/>
  <c r="AF75" i="11" s="1"/>
  <c r="AD74" i="11"/>
  <c r="AF74" i="11" s="1"/>
  <c r="AD73" i="11"/>
  <c r="AF73" i="11" s="1"/>
  <c r="AD72" i="11"/>
  <c r="AF72" i="11" s="1"/>
  <c r="AD71" i="11"/>
  <c r="AF71" i="11" s="1"/>
  <c r="AD38" i="11"/>
  <c r="AF38" i="11" s="1"/>
  <c r="AD69" i="11"/>
  <c r="AF69" i="11" s="1"/>
  <c r="AD68" i="11"/>
  <c r="AF68" i="11" s="1"/>
  <c r="AD67" i="11"/>
  <c r="AF67" i="11" s="1"/>
  <c r="AD66" i="11"/>
  <c r="AF66" i="11" s="1"/>
  <c r="AD65" i="11"/>
  <c r="AF65" i="11" s="1"/>
  <c r="AD64" i="11"/>
  <c r="AF64" i="11" s="1"/>
  <c r="AD63" i="11"/>
  <c r="AF63" i="11" s="1"/>
  <c r="AD62" i="11"/>
  <c r="AF62" i="11" s="1"/>
  <c r="AD61" i="11"/>
  <c r="AF61" i="11" s="1"/>
  <c r="AD60" i="11"/>
  <c r="AF60" i="11" s="1"/>
  <c r="AD59" i="11"/>
  <c r="AF59" i="11" s="1"/>
  <c r="AD58" i="11"/>
  <c r="AF58" i="11" s="1"/>
  <c r="AD57" i="11"/>
  <c r="AF57" i="11" s="1"/>
  <c r="AD56" i="11"/>
  <c r="AF56" i="11" s="1"/>
  <c r="AD55" i="11"/>
  <c r="AF55" i="11" s="1"/>
  <c r="AD54" i="11"/>
  <c r="AF54" i="11" s="1"/>
  <c r="AD53" i="11"/>
  <c r="AF53" i="11" s="1"/>
  <c r="AD52" i="11"/>
  <c r="AF52" i="11" s="1"/>
  <c r="AD51" i="11"/>
  <c r="AF51" i="11" s="1"/>
  <c r="AD50" i="11"/>
  <c r="AF50" i="11" s="1"/>
  <c r="AD49" i="11"/>
  <c r="AF49" i="11" s="1"/>
  <c r="AD81" i="11"/>
  <c r="AF81" i="11" s="1"/>
  <c r="AD80" i="11"/>
  <c r="AF80" i="11" s="1"/>
  <c r="AD46" i="11"/>
  <c r="AF46" i="11" s="1"/>
  <c r="AD45" i="11"/>
  <c r="AF45" i="11" s="1"/>
  <c r="AD79" i="11"/>
  <c r="AF79" i="11" s="1"/>
  <c r="AD78" i="11"/>
  <c r="AF78" i="11" s="1"/>
  <c r="AD48" i="11"/>
  <c r="AF48" i="11" s="1"/>
  <c r="AD37" i="11"/>
  <c r="AF37" i="11" s="1"/>
  <c r="AD40" i="11"/>
  <c r="AF40" i="11" s="1"/>
  <c r="AD43" i="11"/>
  <c r="AF43" i="11" s="1"/>
  <c r="AD47" i="11"/>
  <c r="AF47" i="11" s="1"/>
  <c r="AD70" i="11"/>
  <c r="AD36" i="11"/>
  <c r="AF36" i="11" s="1"/>
  <c r="AD35" i="11"/>
  <c r="AF35" i="11" s="1"/>
  <c r="AD34" i="11"/>
  <c r="AF34" i="11" s="1"/>
  <c r="AD33" i="11"/>
  <c r="AF33" i="11" s="1"/>
  <c r="AD32" i="11"/>
  <c r="AF32" i="11" s="1"/>
  <c r="AD31" i="11"/>
  <c r="AF31" i="11" s="1"/>
  <c r="AD30" i="11"/>
  <c r="AF30" i="11" s="1"/>
  <c r="AD29" i="11"/>
  <c r="AF29" i="11" s="1"/>
  <c r="AD28" i="11"/>
  <c r="AF28" i="11" s="1"/>
  <c r="AD27" i="11"/>
  <c r="AF27" i="11" s="1"/>
  <c r="AD26" i="11"/>
  <c r="AG26" i="11" s="1"/>
  <c r="AD25" i="11"/>
  <c r="AG25" i="11" s="1"/>
  <c r="AD24" i="11"/>
  <c r="AG24" i="11" s="1"/>
  <c r="AD23" i="11"/>
  <c r="AG23" i="11" s="1"/>
  <c r="AD22" i="11"/>
  <c r="AF22" i="11" s="1"/>
  <c r="AE21" i="11"/>
  <c r="AD21" i="11"/>
  <c r="AG21" i="11" s="1"/>
  <c r="AE20" i="11"/>
  <c r="AD20" i="11"/>
  <c r="AF20" i="11" s="1"/>
  <c r="AE19" i="11"/>
  <c r="AD19" i="11"/>
  <c r="AF19" i="11" s="1"/>
  <c r="AE18" i="11"/>
  <c r="AD18" i="11"/>
  <c r="AF18" i="11" s="1"/>
  <c r="AE17" i="11"/>
  <c r="AD17" i="11"/>
  <c r="AF17" i="11" s="1"/>
  <c r="AE16" i="11"/>
  <c r="AD16" i="11"/>
  <c r="AF16" i="11" s="1"/>
  <c r="AE15" i="11"/>
  <c r="AD15" i="11"/>
  <c r="AF15" i="11" s="1"/>
  <c r="AE14" i="11"/>
  <c r="AD14" i="11"/>
  <c r="AF14" i="11" s="1"/>
  <c r="AE13" i="11"/>
  <c r="AD13" i="11"/>
  <c r="AF13" i="11" s="1"/>
  <c r="AE12" i="11"/>
  <c r="AD12" i="11"/>
  <c r="AF12" i="11" s="1"/>
  <c r="AE11" i="11"/>
  <c r="AD11" i="11"/>
  <c r="AF11" i="11" s="1"/>
  <c r="AE10" i="11"/>
  <c r="AD10" i="11"/>
  <c r="AF10" i="11" s="1"/>
  <c r="AD9" i="11"/>
  <c r="AF9" i="11" s="1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I239" i="8"/>
  <c r="AG37" i="8"/>
  <c r="I76" i="8"/>
  <c r="I75" i="8"/>
  <c r="I77" i="8"/>
  <c r="I74" i="8"/>
  <c r="I73" i="8"/>
  <c r="I72" i="8"/>
  <c r="I70" i="8"/>
  <c r="I48" i="8"/>
  <c r="I47" i="8"/>
  <c r="I44" i="8"/>
  <c r="I43" i="8"/>
  <c r="I42" i="8"/>
  <c r="AG38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81" i="8"/>
  <c r="I80" i="8"/>
  <c r="I79" i="8"/>
  <c r="I78" i="8"/>
  <c r="I37" i="8"/>
  <c r="I38" i="8"/>
  <c r="I39" i="8"/>
  <c r="I41" i="8"/>
  <c r="I54" i="8"/>
  <c r="AG53" i="8"/>
  <c r="I53" i="8"/>
  <c r="AG52" i="8"/>
  <c r="I52" i="8"/>
  <c r="AG51" i="8"/>
  <c r="I51" i="8"/>
  <c r="AG50" i="8"/>
  <c r="I50" i="8"/>
  <c r="AG49" i="8"/>
  <c r="I49" i="8"/>
  <c r="AG71" i="8"/>
  <c r="I71" i="8"/>
  <c r="AG40" i="8"/>
  <c r="I40" i="8"/>
  <c r="AG46" i="8"/>
  <c r="I46" i="8"/>
  <c r="AG45" i="8"/>
  <c r="I45" i="8"/>
  <c r="AG9" i="8"/>
  <c r="I9" i="8"/>
  <c r="I32" i="8"/>
  <c r="I31" i="8"/>
  <c r="I30" i="8"/>
  <c r="I29" i="8"/>
  <c r="I28" i="8"/>
  <c r="I27" i="8"/>
  <c r="I36" i="8"/>
  <c r="I35" i="8"/>
  <c r="I34" i="8"/>
  <c r="I33" i="8"/>
  <c r="I22" i="8"/>
  <c r="AG20" i="8"/>
  <c r="I20" i="8"/>
  <c r="AG21" i="8"/>
  <c r="I21" i="8"/>
  <c r="I26" i="8"/>
  <c r="AG25" i="8"/>
  <c r="I25" i="8"/>
  <c r="AG24" i="8"/>
  <c r="I24" i="8"/>
  <c r="I23" i="8"/>
  <c r="AG197" i="8"/>
  <c r="I197" i="8"/>
  <c r="AG196" i="8"/>
  <c r="I196" i="8"/>
  <c r="AG195" i="8"/>
  <c r="I195" i="8"/>
  <c r="AG194" i="8"/>
  <c r="I194" i="8"/>
  <c r="AG193" i="8"/>
  <c r="I193" i="8"/>
  <c r="AG192" i="8"/>
  <c r="I192" i="8"/>
  <c r="AG191" i="8"/>
  <c r="I191" i="8"/>
  <c r="AG190" i="8"/>
  <c r="I190" i="8"/>
  <c r="AG189" i="8"/>
  <c r="I189" i="8"/>
  <c r="AG188" i="8"/>
  <c r="I188" i="8"/>
  <c r="AG187" i="8"/>
  <c r="I187" i="8"/>
  <c r="AG186" i="8"/>
  <c r="I186" i="8"/>
  <c r="AG185" i="8"/>
  <c r="I185" i="8"/>
  <c r="AG184" i="8"/>
  <c r="I184" i="8"/>
  <c r="AG183" i="8"/>
  <c r="I183" i="8"/>
  <c r="AG182" i="8"/>
  <c r="I182" i="8"/>
  <c r="AG181" i="8"/>
  <c r="I181" i="8"/>
  <c r="AG19" i="8"/>
  <c r="I19" i="8"/>
  <c r="AG18" i="8"/>
  <c r="I18" i="8"/>
  <c r="AG17" i="8"/>
  <c r="I17" i="8"/>
  <c r="AG16" i="8"/>
  <c r="I16" i="8"/>
  <c r="AG15" i="8"/>
  <c r="I15" i="8"/>
  <c r="AG14" i="8"/>
  <c r="I14" i="8"/>
  <c r="AG13" i="8"/>
  <c r="I13" i="8"/>
  <c r="AG12" i="8"/>
  <c r="I12" i="8"/>
  <c r="AG11" i="8"/>
  <c r="I11" i="8"/>
  <c r="AG10" i="8"/>
  <c r="I10" i="8"/>
  <c r="AL180" i="8"/>
  <c r="AG180" i="8"/>
  <c r="AN180" i="8" s="1"/>
  <c r="I180" i="8"/>
  <c r="AL179" i="8"/>
  <c r="AG179" i="8"/>
  <c r="AN179" i="8" s="1"/>
  <c r="I179" i="8"/>
  <c r="AG178" i="8"/>
  <c r="I178" i="8"/>
  <c r="AG177" i="8"/>
  <c r="I177" i="8"/>
  <c r="AG176" i="8"/>
  <c r="I176" i="8"/>
  <c r="AG175" i="8"/>
  <c r="I175" i="8"/>
  <c r="AG174" i="8"/>
  <c r="I174" i="8"/>
  <c r="AG173" i="8"/>
  <c r="I173" i="8"/>
  <c r="AG172" i="8"/>
  <c r="I172" i="8"/>
  <c r="AG171" i="8"/>
  <c r="I171" i="8"/>
  <c r="AG170" i="8"/>
  <c r="I170" i="8"/>
  <c r="AG169" i="8"/>
  <c r="I169" i="8"/>
  <c r="AG168" i="8"/>
  <c r="I168" i="8"/>
  <c r="AG167" i="8"/>
  <c r="I167" i="8"/>
  <c r="AG166" i="8"/>
  <c r="I166" i="8"/>
  <c r="AG165" i="8"/>
  <c r="I165" i="8"/>
  <c r="AG156" i="8"/>
  <c r="I156" i="8"/>
  <c r="AG155" i="8"/>
  <c r="I155" i="8"/>
  <c r="I154" i="8"/>
  <c r="I153" i="8"/>
  <c r="AG152" i="8"/>
  <c r="I152" i="8"/>
  <c r="AG151" i="8"/>
  <c r="I151" i="8"/>
  <c r="AG150" i="8"/>
  <c r="I150" i="8"/>
  <c r="AG149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AG137" i="8"/>
  <c r="I137" i="8"/>
  <c r="AG136" i="8"/>
  <c r="I136" i="8"/>
  <c r="AG135" i="8"/>
  <c r="I135" i="8"/>
  <c r="AG134" i="8"/>
  <c r="I134" i="8"/>
  <c r="AG133" i="8"/>
  <c r="I133" i="8"/>
  <c r="AG132" i="8"/>
  <c r="I132" i="8"/>
  <c r="AG131" i="8"/>
  <c r="I131" i="8"/>
  <c r="AG130" i="8"/>
  <c r="I130" i="8"/>
  <c r="AG129" i="8"/>
  <c r="I129" i="8"/>
  <c r="AG128" i="8"/>
  <c r="I128" i="8"/>
  <c r="AG127" i="8"/>
  <c r="I127" i="8"/>
  <c r="AG126" i="8"/>
  <c r="I126" i="8"/>
  <c r="AG125" i="8"/>
  <c r="I125" i="8"/>
  <c r="AG124" i="8"/>
  <c r="I124" i="8"/>
  <c r="AG123" i="8"/>
  <c r="I123" i="8"/>
  <c r="AG122" i="8"/>
  <c r="I122" i="8"/>
  <c r="AG121" i="8"/>
  <c r="I121" i="8"/>
  <c r="AG120" i="8"/>
  <c r="I120" i="8"/>
  <c r="AG119" i="8"/>
  <c r="I119" i="8"/>
  <c r="AG118" i="8"/>
  <c r="I118" i="8"/>
  <c r="AG117" i="8"/>
  <c r="I117" i="8"/>
  <c r="AG116" i="8"/>
  <c r="I116" i="8"/>
  <c r="AG115" i="8"/>
  <c r="I115" i="8"/>
  <c r="AG114" i="8"/>
  <c r="I114" i="8"/>
  <c r="AG113" i="8"/>
  <c r="I113" i="8"/>
  <c r="AG205" i="8"/>
  <c r="I205" i="8"/>
  <c r="AG204" i="8"/>
  <c r="I204" i="8"/>
  <c r="AG112" i="8"/>
  <c r="I112" i="8"/>
  <c r="AG111" i="8"/>
  <c r="I111" i="8"/>
  <c r="AG110" i="8"/>
  <c r="I110" i="8"/>
  <c r="AG109" i="8"/>
  <c r="I109" i="8"/>
  <c r="AG203" i="8"/>
  <c r="I203" i="8"/>
  <c r="AG202" i="8"/>
  <c r="I202" i="8"/>
  <c r="AG108" i="8"/>
  <c r="I108" i="8"/>
  <c r="AG201" i="8"/>
  <c r="I201" i="8"/>
  <c r="AG200" i="8"/>
  <c r="I200" i="8"/>
  <c r="AG199" i="8"/>
  <c r="I199" i="8"/>
  <c r="AG107" i="8"/>
  <c r="I107" i="8"/>
  <c r="AG106" i="8"/>
  <c r="I106" i="8"/>
  <c r="I198" i="8"/>
  <c r="I236" i="8"/>
  <c r="I105" i="8"/>
  <c r="I104" i="8"/>
  <c r="I103" i="8"/>
  <c r="I102" i="8"/>
  <c r="I101" i="8"/>
  <c r="I100" i="8"/>
  <c r="I99" i="8"/>
  <c r="I98" i="8"/>
  <c r="I164" i="8"/>
  <c r="I97" i="8"/>
  <c r="I96" i="8"/>
  <c r="I235" i="8"/>
  <c r="I234" i="8"/>
  <c r="I233" i="8"/>
  <c r="I232" i="8"/>
  <c r="I231" i="8"/>
  <c r="I230" i="8"/>
  <c r="I95" i="8"/>
  <c r="I163" i="8"/>
  <c r="I94" i="8"/>
  <c r="I93" i="8"/>
  <c r="I229" i="8"/>
  <c r="I228" i="8"/>
  <c r="I92" i="8"/>
  <c r="I227" i="8"/>
  <c r="I226" i="8"/>
  <c r="I225" i="8"/>
  <c r="I91" i="8"/>
  <c r="I90" i="8"/>
  <c r="I224" i="8"/>
  <c r="I223" i="8"/>
  <c r="AG222" i="8"/>
  <c r="I222" i="8"/>
  <c r="I89" i="8"/>
  <c r="I88" i="8"/>
  <c r="I221" i="8"/>
  <c r="I220" i="8"/>
  <c r="I219" i="8"/>
  <c r="I218" i="8"/>
  <c r="I217" i="8"/>
  <c r="I87" i="8"/>
  <c r="I86" i="8"/>
  <c r="I237" i="8"/>
  <c r="I216" i="8"/>
  <c r="I215" i="8"/>
  <c r="I214" i="8"/>
  <c r="I213" i="8"/>
  <c r="I212" i="8"/>
  <c r="I211" i="8"/>
  <c r="I210" i="8"/>
  <c r="I85" i="8"/>
  <c r="I209" i="8"/>
  <c r="I208" i="8"/>
  <c r="I84" i="8"/>
  <c r="I83" i="8"/>
  <c r="I207" i="8"/>
  <c r="I206" i="8"/>
  <c r="I82" i="8"/>
  <c r="AG161" i="8"/>
  <c r="I161" i="8"/>
  <c r="I160" i="8"/>
  <c r="AG162" i="8"/>
  <c r="I162" i="8"/>
  <c r="AG159" i="8"/>
  <c r="I159" i="8"/>
  <c r="AG158" i="8"/>
  <c r="I158" i="8"/>
  <c r="AG157" i="8"/>
  <c r="I157" i="8"/>
  <c r="AG238" i="8"/>
  <c r="I238" i="8"/>
  <c r="I8" i="8"/>
  <c r="I197" i="3"/>
  <c r="AG195" i="3"/>
  <c r="AG197" i="3"/>
  <c r="I193" i="3"/>
  <c r="I190" i="3"/>
  <c r="AG189" i="3"/>
  <c r="AG190" i="3"/>
  <c r="I189" i="3"/>
  <c r="I188" i="3"/>
  <c r="I187" i="3"/>
  <c r="I186" i="3"/>
  <c r="I185" i="3"/>
  <c r="I184" i="3"/>
  <c r="I182" i="3"/>
  <c r="I181" i="3"/>
  <c r="I180" i="3"/>
  <c r="AG173" i="3"/>
  <c r="AG174" i="3"/>
  <c r="I173" i="3"/>
  <c r="I174" i="3"/>
  <c r="I175" i="3"/>
  <c r="I176" i="3"/>
  <c r="AG165" i="3"/>
  <c r="AG166" i="3"/>
  <c r="AG167" i="3"/>
  <c r="AG168" i="3"/>
  <c r="AG169" i="3"/>
  <c r="AG170" i="3"/>
  <c r="AG171" i="3"/>
  <c r="AG164" i="3"/>
  <c r="AG155" i="3"/>
  <c r="AG156" i="3"/>
  <c r="AG157" i="3"/>
  <c r="AG158" i="3"/>
  <c r="AG159" i="3"/>
  <c r="AG160" i="3"/>
  <c r="AG161" i="3"/>
  <c r="AG162" i="3"/>
  <c r="AG163" i="3"/>
  <c r="I164" i="3"/>
  <c r="I163" i="3"/>
  <c r="I162" i="3"/>
  <c r="I161" i="3"/>
  <c r="I159" i="3"/>
  <c r="I158" i="3"/>
  <c r="I157" i="3"/>
  <c r="I156" i="3"/>
  <c r="AG154" i="3"/>
  <c r="AG151" i="3"/>
  <c r="AG152" i="3"/>
  <c r="AG153" i="3"/>
  <c r="AG145" i="3"/>
  <c r="AG146" i="3"/>
  <c r="AG147" i="3"/>
  <c r="AG148" i="3"/>
  <c r="AG149" i="3"/>
  <c r="AG150" i="3"/>
  <c r="I152" i="3"/>
  <c r="I153" i="3"/>
  <c r="I154" i="3"/>
  <c r="I151" i="3"/>
  <c r="I147" i="3"/>
  <c r="I148" i="3"/>
  <c r="I149" i="3"/>
  <c r="I99" i="3"/>
  <c r="AG99" i="3"/>
  <c r="AG144" i="3"/>
  <c r="AK144" i="3" s="1"/>
  <c r="AJ144" i="3"/>
  <c r="AJ143" i="3"/>
  <c r="I144" i="3"/>
  <c r="AG136" i="3"/>
  <c r="AG137" i="3"/>
  <c r="AG138" i="3"/>
  <c r="AG139" i="3"/>
  <c r="AG140" i="3"/>
  <c r="AG141" i="3"/>
  <c r="AG142" i="3"/>
  <c r="AG143" i="3"/>
  <c r="AK143" i="3" s="1"/>
  <c r="I136" i="3"/>
  <c r="I137" i="3"/>
  <c r="I138" i="3"/>
  <c r="I139" i="3"/>
  <c r="I140" i="3"/>
  <c r="I141" i="3"/>
  <c r="I142" i="3"/>
  <c r="I143" i="3"/>
  <c r="I131" i="3"/>
  <c r="I132" i="3"/>
  <c r="I133" i="3"/>
  <c r="I134" i="3"/>
  <c r="I135" i="3"/>
  <c r="I130" i="3"/>
  <c r="AG129" i="3"/>
  <c r="AG128" i="3"/>
  <c r="AG124" i="3"/>
  <c r="I124" i="3"/>
  <c r="I123" i="3"/>
  <c r="I122" i="3"/>
  <c r="I121" i="3"/>
  <c r="I112" i="3"/>
  <c r="I113" i="3"/>
  <c r="I114" i="3"/>
  <c r="I115" i="3"/>
  <c r="I116" i="3"/>
  <c r="I117" i="3"/>
  <c r="I118" i="3"/>
  <c r="I119" i="3"/>
  <c r="I120" i="3"/>
  <c r="I111" i="3"/>
  <c r="AG107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100" i="3"/>
  <c r="AG101" i="3"/>
  <c r="AG102" i="3"/>
  <c r="AG103" i="3"/>
  <c r="AG71" i="3"/>
  <c r="AG72" i="3"/>
  <c r="AG73" i="3"/>
  <c r="AG74" i="3"/>
  <c r="AG75" i="3"/>
  <c r="AG76" i="3"/>
  <c r="AG77" i="3"/>
  <c r="AG78" i="3"/>
  <c r="I70" i="3"/>
  <c r="I69" i="3"/>
  <c r="I68" i="3"/>
  <c r="I58" i="3"/>
  <c r="I59" i="3"/>
  <c r="I60" i="3"/>
  <c r="I61" i="3"/>
  <c r="I57" i="3"/>
  <c r="I56" i="3"/>
  <c r="I55" i="3"/>
  <c r="I54" i="3"/>
  <c r="I53" i="3"/>
  <c r="I51" i="3"/>
  <c r="I50" i="3"/>
  <c r="I49" i="3"/>
  <c r="I48" i="3"/>
  <c r="I47" i="3"/>
  <c r="I46" i="3"/>
  <c r="I45" i="3"/>
  <c r="I44" i="3"/>
  <c r="I43" i="3"/>
  <c r="I33" i="3"/>
  <c r="I24" i="3"/>
  <c r="I25" i="3"/>
  <c r="I20" i="3"/>
  <c r="I21" i="3"/>
  <c r="I22" i="3"/>
  <c r="I23" i="3"/>
  <c r="I12" i="3"/>
  <c r="I13" i="3"/>
  <c r="I14" i="3"/>
  <c r="I15" i="3"/>
  <c r="I16" i="3"/>
  <c r="I17" i="3"/>
  <c r="I18" i="3"/>
  <c r="I19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0" i="3"/>
  <c r="I41" i="3"/>
  <c r="I42" i="3"/>
  <c r="I52" i="3"/>
  <c r="I62" i="3"/>
  <c r="I63" i="3"/>
  <c r="I64" i="3"/>
  <c r="I65" i="3"/>
  <c r="I66" i="3"/>
  <c r="I67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100" i="3"/>
  <c r="I101" i="3"/>
  <c r="I102" i="3"/>
  <c r="I103" i="3"/>
  <c r="I104" i="3"/>
  <c r="I105" i="3"/>
  <c r="I106" i="3"/>
  <c r="I107" i="3"/>
  <c r="I108" i="3"/>
  <c r="I109" i="3"/>
  <c r="I110" i="3"/>
  <c r="I125" i="3"/>
  <c r="I126" i="3"/>
  <c r="I127" i="3"/>
  <c r="I128" i="3"/>
  <c r="I129" i="3"/>
  <c r="I145" i="3"/>
  <c r="I146" i="3"/>
  <c r="I150" i="3"/>
  <c r="I155" i="3"/>
  <c r="I160" i="3"/>
  <c r="I165" i="3"/>
  <c r="I166" i="3"/>
  <c r="I167" i="3"/>
  <c r="I168" i="3"/>
  <c r="I169" i="3"/>
  <c r="I170" i="3"/>
  <c r="I171" i="3"/>
  <c r="I172" i="3"/>
  <c r="I177" i="3"/>
  <c r="I178" i="3"/>
  <c r="I179" i="3"/>
  <c r="I183" i="3"/>
  <c r="I191" i="3"/>
  <c r="I192" i="3"/>
  <c r="I194" i="3"/>
  <c r="I195" i="3"/>
  <c r="I196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AG11" i="3"/>
  <c r="I11" i="3"/>
  <c r="I10" i="3"/>
  <c r="AG9" i="3"/>
  <c r="I9" i="3"/>
  <c r="I8" i="3"/>
  <c r="I7" i="3"/>
  <c r="AG6" i="3"/>
  <c r="AG7" i="3"/>
  <c r="AG8" i="3"/>
  <c r="I6" i="3"/>
  <c r="AG5" i="3"/>
  <c r="I4" i="3"/>
  <c r="I5" i="3"/>
  <c r="AN175" i="18" l="1"/>
  <c r="AP217" i="18"/>
  <c r="AN217" i="18"/>
  <c r="P8" i="8"/>
  <c r="AK175" i="18"/>
  <c r="AI217" i="18"/>
  <c r="AO217" i="18"/>
  <c r="AJ175" i="18"/>
  <c r="AI175" i="18"/>
  <c r="AO175" i="18"/>
  <c r="AK217" i="18"/>
  <c r="AJ217" i="18"/>
  <c r="AG27" i="11"/>
  <c r="AG33" i="11"/>
  <c r="AG38" i="11"/>
  <c r="AG42" i="11"/>
  <c r="AG48" i="11"/>
  <c r="AG81" i="11"/>
  <c r="AG22" i="11"/>
  <c r="AG32" i="11"/>
  <c r="AG37" i="11"/>
  <c r="AG41" i="11"/>
  <c r="AG47" i="11"/>
  <c r="AG80" i="11"/>
  <c r="AG29" i="11"/>
  <c r="AG36" i="11"/>
  <c r="AG40" i="11"/>
  <c r="AG44" i="11"/>
  <c r="AG79" i="11"/>
  <c r="AG20" i="11"/>
  <c r="AG28" i="11"/>
  <c r="AG34" i="11"/>
  <c r="AG39" i="11"/>
  <c r="AG43" i="11"/>
  <c r="AG71" i="11"/>
  <c r="N239" i="8"/>
  <c r="R239" i="8"/>
  <c r="V239" i="8"/>
  <c r="Z239" i="8"/>
  <c r="AC8" i="8"/>
  <c r="Y8" i="8"/>
  <c r="R8" i="8"/>
  <c r="M239" i="8"/>
  <c r="Q239" i="8"/>
  <c r="U239" i="8"/>
  <c r="Y239" i="8"/>
  <c r="AC239" i="8"/>
  <c r="Z8" i="8"/>
  <c r="T8" i="8"/>
  <c r="M8" i="8"/>
  <c r="P239" i="8"/>
  <c r="T239" i="8"/>
  <c r="X239" i="8"/>
  <c r="AB239" i="8"/>
  <c r="AA8" i="8"/>
  <c r="V8" i="8"/>
  <c r="N8" i="8"/>
  <c r="O239" i="8"/>
  <c r="S239" i="8"/>
  <c r="W239" i="8"/>
  <c r="AA239" i="8"/>
  <c r="AB8" i="8"/>
  <c r="X8" i="8"/>
  <c r="AF179" i="11"/>
  <c r="AL179" i="11" s="1"/>
  <c r="AL180" i="11"/>
  <c r="AK180" i="11"/>
  <c r="AJ180" i="11"/>
  <c r="AK179" i="11"/>
  <c r="AO179" i="11" s="1"/>
  <c r="O8" i="8"/>
  <c r="S8" i="8"/>
  <c r="W8" i="8"/>
  <c r="Q8" i="8"/>
  <c r="U8" i="8"/>
  <c r="N67" i="3"/>
  <c r="N63" i="3"/>
  <c r="Y41" i="3"/>
  <c r="Y32" i="3"/>
  <c r="Y28" i="3"/>
  <c r="Y18" i="3"/>
  <c r="Y14" i="3"/>
  <c r="Y23" i="3"/>
  <c r="Y25" i="3"/>
  <c r="Y44" i="3"/>
  <c r="Y48" i="3"/>
  <c r="Q55" i="3"/>
  <c r="Q60" i="3"/>
  <c r="N68" i="3"/>
  <c r="V111" i="3"/>
  <c r="V117" i="3"/>
  <c r="V113" i="3"/>
  <c r="O243" i="8"/>
  <c r="Y251" i="8"/>
  <c r="Y255" i="8"/>
  <c r="O259" i="8"/>
  <c r="Y267" i="8"/>
  <c r="Y271" i="8"/>
  <c r="W283" i="8"/>
  <c r="W287" i="8"/>
  <c r="Y291" i="8"/>
  <c r="W299" i="8"/>
  <c r="W303" i="8"/>
  <c r="Y307" i="8"/>
  <c r="W315" i="8"/>
  <c r="W319" i="8"/>
  <c r="Y323" i="8"/>
  <c r="X327" i="8"/>
  <c r="Y331" i="8"/>
  <c r="Y335" i="8"/>
  <c r="Y339" i="8"/>
  <c r="V343" i="8"/>
  <c r="V347" i="8"/>
  <c r="V351" i="8"/>
  <c r="V355" i="8"/>
  <c r="V359" i="8"/>
  <c r="V363" i="8"/>
  <c r="V367" i="8"/>
  <c r="V371" i="8"/>
  <c r="O375" i="8"/>
  <c r="O379" i="8"/>
  <c r="O387" i="8"/>
  <c r="O391" i="8"/>
  <c r="O395" i="8"/>
  <c r="R403" i="8"/>
  <c r="R407" i="8"/>
  <c r="W411" i="8"/>
  <c r="R419" i="8"/>
  <c r="R423" i="8"/>
  <c r="W427" i="8"/>
  <c r="R435" i="8"/>
  <c r="U439" i="8"/>
  <c r="R443" i="8"/>
  <c r="Q447" i="8"/>
  <c r="V451" i="8"/>
  <c r="N459" i="8"/>
  <c r="Y463" i="8"/>
  <c r="R467" i="8"/>
  <c r="U471" i="8"/>
  <c r="R475" i="8"/>
  <c r="Y479" i="8"/>
  <c r="P483" i="8"/>
  <c r="P487" i="8"/>
  <c r="P491" i="8"/>
  <c r="Y495" i="8"/>
  <c r="Y499" i="8"/>
  <c r="Y503" i="8"/>
  <c r="Y507" i="8"/>
  <c r="Y511" i="8"/>
  <c r="Y515" i="8"/>
  <c r="Y519" i="8"/>
  <c r="Y523" i="8"/>
  <c r="Y527" i="8"/>
  <c r="P531" i="8"/>
  <c r="Y535" i="8"/>
  <c r="T539" i="8"/>
  <c r="T547" i="8"/>
  <c r="O551" i="8"/>
  <c r="T555" i="8"/>
  <c r="T559" i="8"/>
  <c r="T563" i="8"/>
  <c r="O567" i="8"/>
  <c r="Y571" i="8"/>
  <c r="Y575" i="8"/>
  <c r="Y579" i="8"/>
  <c r="Y583" i="8"/>
  <c r="Y587" i="8"/>
  <c r="Y591" i="8"/>
  <c r="Y595" i="8"/>
  <c r="Y599" i="8"/>
  <c r="Y603" i="8"/>
  <c r="Y607" i="8"/>
  <c r="Y611" i="8"/>
  <c r="Y615" i="8"/>
  <c r="N64" i="3"/>
  <c r="Y42" i="3"/>
  <c r="Y38" i="3"/>
  <c r="Y34" i="3"/>
  <c r="Y29" i="3"/>
  <c r="Y19" i="3"/>
  <c r="Y15" i="3"/>
  <c r="Y20" i="3"/>
  <c r="Y43" i="3"/>
  <c r="Y47" i="3"/>
  <c r="Y51" i="3"/>
  <c r="Q54" i="3"/>
  <c r="P61" i="3"/>
  <c r="V118" i="3"/>
  <c r="V114" i="3"/>
  <c r="Y242" i="8"/>
  <c r="Y246" i="8"/>
  <c r="P254" i="8"/>
  <c r="Y258" i="8"/>
  <c r="Y262" i="8"/>
  <c r="N266" i="8"/>
  <c r="Y274" i="8"/>
  <c r="Y278" i="8"/>
  <c r="X282" i="8"/>
  <c r="Y286" i="8"/>
  <c r="Y294" i="8"/>
  <c r="X298" i="8"/>
  <c r="Y302" i="8"/>
  <c r="X306" i="8"/>
  <c r="Y310" i="8"/>
  <c r="X314" i="8"/>
  <c r="Y318" i="8"/>
  <c r="Y322" i="8"/>
  <c r="R326" i="8"/>
  <c r="Y330" i="8"/>
  <c r="R334" i="8"/>
  <c r="R338" i="8"/>
  <c r="Y342" i="8"/>
  <c r="Y346" i="8"/>
  <c r="Y350" i="8"/>
  <c r="Y354" i="8"/>
  <c r="Y358" i="8"/>
  <c r="Y362" i="8"/>
  <c r="Y366" i="8"/>
  <c r="Y370" i="8"/>
  <c r="Y374" i="8"/>
  <c r="Y378" i="8"/>
  <c r="Y382" i="8"/>
  <c r="Y386" i="8"/>
  <c r="Y390" i="8"/>
  <c r="Y394" i="8"/>
  <c r="Y398" i="8"/>
  <c r="V402" i="8"/>
  <c r="V406" i="8"/>
  <c r="W410" i="8"/>
  <c r="Y414" i="8"/>
  <c r="Y418" i="8"/>
  <c r="V422" i="8"/>
  <c r="X426" i="8"/>
  <c r="Y430" i="8"/>
  <c r="Y434" i="8"/>
  <c r="V438" i="8"/>
  <c r="Y442" i="8"/>
  <c r="Y446" i="8"/>
  <c r="V450" i="8"/>
  <c r="V454" i="8"/>
  <c r="T458" i="8"/>
  <c r="T462" i="8"/>
  <c r="V466" i="8"/>
  <c r="Y470" i="8"/>
  <c r="W474" i="8"/>
  <c r="Y482" i="8"/>
  <c r="T486" i="8"/>
  <c r="T490" i="8"/>
  <c r="T494" i="8"/>
  <c r="T498" i="8"/>
  <c r="T502" i="8"/>
  <c r="T506" i="8"/>
  <c r="T510" i="8"/>
  <c r="T514" i="8"/>
  <c r="T518" i="8"/>
  <c r="T522" i="8"/>
  <c r="X526" i="8"/>
  <c r="P530" i="8"/>
  <c r="Q534" i="8"/>
  <c r="Q538" i="8"/>
  <c r="Y542" i="8"/>
  <c r="Y546" i="8"/>
  <c r="Y550" i="8"/>
  <c r="V554" i="8"/>
  <c r="Y558" i="8"/>
  <c r="Y562" i="8"/>
  <c r="Y566" i="8"/>
  <c r="X570" i="8"/>
  <c r="X574" i="8"/>
  <c r="X578" i="8"/>
  <c r="X582" i="8"/>
  <c r="X586" i="8"/>
  <c r="X590" i="8"/>
  <c r="X594" i="8"/>
  <c r="Y598" i="8"/>
  <c r="Y602" i="8"/>
  <c r="Y606" i="8"/>
  <c r="Y610" i="8"/>
  <c r="Y614" i="8"/>
  <c r="Y4" i="3"/>
  <c r="N65" i="3"/>
  <c r="Y52" i="3"/>
  <c r="Y39" i="3"/>
  <c r="Y35" i="3"/>
  <c r="Y30" i="3"/>
  <c r="Y26" i="3"/>
  <c r="Y16" i="3"/>
  <c r="Y12" i="3"/>
  <c r="Y21" i="3"/>
  <c r="Y33" i="3"/>
  <c r="Y46" i="3"/>
  <c r="Y50" i="3"/>
  <c r="Y53" i="3"/>
  <c r="Q57" i="3"/>
  <c r="Q58" i="3"/>
  <c r="W70" i="3"/>
  <c r="V119" i="3"/>
  <c r="V115" i="3"/>
  <c r="Y241" i="8"/>
  <c r="P245" i="8"/>
  <c r="Y253" i="8"/>
  <c r="Y257" i="8"/>
  <c r="Y269" i="8"/>
  <c r="Y273" i="8"/>
  <c r="P277" i="8"/>
  <c r="W281" i="8"/>
  <c r="Y285" i="8"/>
  <c r="S293" i="8"/>
  <c r="W297" i="8"/>
  <c r="Y301" i="8"/>
  <c r="S309" i="8"/>
  <c r="W313" i="8"/>
  <c r="Y317" i="8"/>
  <c r="Q329" i="8"/>
  <c r="Y333" i="8"/>
  <c r="Y337" i="8"/>
  <c r="W341" i="8"/>
  <c r="W345" i="8"/>
  <c r="W349" i="8"/>
  <c r="W353" i="8"/>
  <c r="W357" i="8"/>
  <c r="W361" i="8"/>
  <c r="W365" i="8"/>
  <c r="W369" i="8"/>
  <c r="W373" i="8"/>
  <c r="P381" i="8"/>
  <c r="P385" i="8"/>
  <c r="P389" i="8"/>
  <c r="P397" i="8"/>
  <c r="P401" i="8"/>
  <c r="S405" i="8"/>
  <c r="S413" i="8"/>
  <c r="S417" i="8"/>
  <c r="S421" i="8"/>
  <c r="S429" i="8"/>
  <c r="S433" i="8"/>
  <c r="S437" i="8"/>
  <c r="X441" i="8"/>
  <c r="X445" i="8"/>
  <c r="P449" i="8"/>
  <c r="Y453" i="8"/>
  <c r="S457" i="8"/>
  <c r="O461" i="8"/>
  <c r="Y465" i="8"/>
  <c r="X469" i="8"/>
  <c r="P473" i="8"/>
  <c r="U477" i="8"/>
  <c r="Q481" i="8"/>
  <c r="O485" i="8"/>
  <c r="O489" i="8"/>
  <c r="O493" i="8"/>
  <c r="Q497" i="8"/>
  <c r="Q501" i="8"/>
  <c r="Q505" i="8"/>
  <c r="Q509" i="8"/>
  <c r="Q513" i="8"/>
  <c r="Q517" i="8"/>
  <c r="Q521" i="8"/>
  <c r="R525" i="8"/>
  <c r="V529" i="8"/>
  <c r="N533" i="8"/>
  <c r="S537" i="8"/>
  <c r="S541" i="8"/>
  <c r="N545" i="8"/>
  <c r="S549" i="8"/>
  <c r="N557" i="8"/>
  <c r="N561" i="8"/>
  <c r="S565" i="8"/>
  <c r="V569" i="8"/>
  <c r="V573" i="8"/>
  <c r="V577" i="8"/>
  <c r="V581" i="8"/>
  <c r="V585" i="8"/>
  <c r="V589" i="8"/>
  <c r="V593" i="8"/>
  <c r="Q597" i="8"/>
  <c r="Q601" i="8"/>
  <c r="Q605" i="8"/>
  <c r="U609" i="8"/>
  <c r="Q613" i="8"/>
  <c r="V110" i="3"/>
  <c r="N66" i="3"/>
  <c r="N62" i="3"/>
  <c r="Y40" i="3"/>
  <c r="Y36" i="3"/>
  <c r="Y31" i="3"/>
  <c r="Y27" i="3"/>
  <c r="Y17" i="3"/>
  <c r="Y13" i="3"/>
  <c r="Y22" i="3"/>
  <c r="Y24" i="3"/>
  <c r="Y45" i="3"/>
  <c r="Y49" i="3"/>
  <c r="P56" i="3"/>
  <c r="P59" i="3"/>
  <c r="V69" i="3"/>
  <c r="V116" i="3"/>
  <c r="V112" i="3"/>
  <c r="Y244" i="8"/>
  <c r="Y248" i="8"/>
  <c r="Y252" i="8"/>
  <c r="Y256" i="8"/>
  <c r="Y260" i="8"/>
  <c r="Y264" i="8"/>
  <c r="Y268" i="8"/>
  <c r="Y272" i="8"/>
  <c r="Y276" i="8"/>
  <c r="N284" i="8"/>
  <c r="W288" i="8"/>
  <c r="W292" i="8"/>
  <c r="N296" i="8"/>
  <c r="N300" i="8"/>
  <c r="W304" i="8"/>
  <c r="W308" i="8"/>
  <c r="N312" i="8"/>
  <c r="W320" i="8"/>
  <c r="W324" i="8"/>
  <c r="W328" i="8"/>
  <c r="R332" i="8"/>
  <c r="Y336" i="8"/>
  <c r="U348" i="8"/>
  <c r="U352" i="8"/>
  <c r="U356" i="8"/>
  <c r="U360" i="8"/>
  <c r="U364" i="8"/>
  <c r="U368" i="8"/>
  <c r="U372" i="8"/>
  <c r="P376" i="8"/>
  <c r="P384" i="8"/>
  <c r="P388" i="8"/>
  <c r="P392" i="8"/>
  <c r="U400" i="8"/>
  <c r="Y404" i="8"/>
  <c r="P408" i="8"/>
  <c r="U412" i="8"/>
  <c r="U416" i="8"/>
  <c r="Y420" i="8"/>
  <c r="P424" i="8"/>
  <c r="U428" i="8"/>
  <c r="U432" i="8"/>
  <c r="Y436" i="8"/>
  <c r="X440" i="8"/>
  <c r="Q444" i="8"/>
  <c r="T448" i="8"/>
  <c r="U452" i="8"/>
  <c r="T456" i="8"/>
  <c r="Y460" i="8"/>
  <c r="Q464" i="8"/>
  <c r="U468" i="8"/>
  <c r="P472" i="8"/>
  <c r="Y476" i="8"/>
  <c r="T480" i="8"/>
  <c r="V484" i="8"/>
  <c r="V488" i="8"/>
  <c r="V492" i="8"/>
  <c r="O496" i="8"/>
  <c r="O500" i="8"/>
  <c r="O504" i="8"/>
  <c r="O508" i="8"/>
  <c r="O512" i="8"/>
  <c r="O516" i="8"/>
  <c r="R520" i="8"/>
  <c r="O524" i="8"/>
  <c r="O528" i="8"/>
  <c r="Y532" i="8"/>
  <c r="O536" i="8"/>
  <c r="Y540" i="8"/>
  <c r="W544" i="8"/>
  <c r="Y548" i="8"/>
  <c r="Y552" i="8"/>
  <c r="Y556" i="8"/>
  <c r="Y560" i="8"/>
  <c r="Y564" i="8"/>
  <c r="Y568" i="8"/>
  <c r="Y572" i="8"/>
  <c r="Y576" i="8"/>
  <c r="Y580" i="8"/>
  <c r="Y584" i="8"/>
  <c r="Y588" i="8"/>
  <c r="Y592" i="8"/>
  <c r="Y596" i="8"/>
  <c r="Y600" i="8"/>
  <c r="Y604" i="8"/>
  <c r="Y608" i="8"/>
  <c r="Y612" i="8"/>
  <c r="W616" i="8"/>
  <c r="N328" i="8"/>
  <c r="O442" i="8"/>
  <c r="T449" i="8"/>
  <c r="P453" i="8"/>
  <c r="S283" i="8"/>
  <c r="N514" i="8"/>
  <c r="X242" i="8"/>
  <c r="X304" i="8"/>
  <c r="O354" i="8"/>
  <c r="S373" i="8"/>
  <c r="X288" i="8"/>
  <c r="N294" i="8"/>
  <c r="S299" i="8"/>
  <c r="P336" i="8"/>
  <c r="Q355" i="8"/>
  <c r="V386" i="8"/>
  <c r="P404" i="8"/>
  <c r="R427" i="8"/>
  <c r="P450" i="8"/>
  <c r="V509" i="8"/>
  <c r="P515" i="8"/>
  <c r="Y518" i="8"/>
  <c r="O555" i="8"/>
  <c r="V254" i="8"/>
  <c r="Q299" i="8"/>
  <c r="X322" i="8"/>
  <c r="X361" i="8"/>
  <c r="N364" i="8"/>
  <c r="U436" i="8"/>
  <c r="O457" i="8"/>
  <c r="R482" i="8"/>
  <c r="P492" i="8"/>
  <c r="N548" i="8"/>
  <c r="Q283" i="8"/>
  <c r="R292" i="8"/>
  <c r="T294" i="8"/>
  <c r="P310" i="8"/>
  <c r="O317" i="8"/>
  <c r="X330" i="8"/>
  <c r="T336" i="8"/>
  <c r="U339" i="8"/>
  <c r="S342" i="8"/>
  <c r="P369" i="8"/>
  <c r="O390" i="8"/>
  <c r="X450" i="8"/>
  <c r="O453" i="8"/>
  <c r="P466" i="8"/>
  <c r="O477" i="8"/>
  <c r="U491" i="8"/>
  <c r="V493" i="8"/>
  <c r="T500" i="8"/>
  <c r="U503" i="8"/>
  <c r="Y549" i="8"/>
  <c r="O563" i="8"/>
  <c r="U566" i="8"/>
  <c r="N246" i="8"/>
  <c r="U255" i="8"/>
  <c r="T274" i="8"/>
  <c r="R298" i="8"/>
  <c r="N318" i="8"/>
  <c r="O327" i="8"/>
  <c r="U331" i="8"/>
  <c r="X342" i="8"/>
  <c r="T354" i="8"/>
  <c r="P356" i="8"/>
  <c r="Y364" i="8"/>
  <c r="O370" i="8"/>
  <c r="T434" i="8"/>
  <c r="W438" i="8"/>
  <c r="S556" i="8"/>
  <c r="V564" i="8"/>
  <c r="X602" i="8"/>
  <c r="P607" i="8"/>
  <c r="V442" i="8"/>
  <c r="T504" i="8"/>
  <c r="Y506" i="8"/>
  <c r="Y547" i="8"/>
  <c r="V548" i="8"/>
  <c r="U550" i="8"/>
  <c r="N556" i="8"/>
  <c r="P564" i="8"/>
  <c r="P580" i="8"/>
  <c r="R593" i="8"/>
  <c r="S596" i="8"/>
  <c r="P602" i="8"/>
  <c r="S603" i="8"/>
  <c r="P612" i="8"/>
  <c r="O242" i="8"/>
  <c r="S246" i="8"/>
  <c r="R288" i="8"/>
  <c r="R304" i="8"/>
  <c r="S306" i="8"/>
  <c r="S322" i="8"/>
  <c r="N330" i="8"/>
  <c r="O346" i="8"/>
  <c r="P353" i="8"/>
  <c r="R356" i="8"/>
  <c r="T370" i="8"/>
  <c r="Q373" i="8"/>
  <c r="U379" i="8"/>
  <c r="O386" i="8"/>
  <c r="O403" i="8"/>
  <c r="P442" i="8"/>
  <c r="S453" i="8"/>
  <c r="P470" i="8"/>
  <c r="T473" i="8"/>
  <c r="W492" i="8"/>
  <c r="R504" i="8"/>
  <c r="N506" i="8"/>
  <c r="V517" i="8"/>
  <c r="S527" i="8"/>
  <c r="X530" i="8"/>
  <c r="Y533" i="8"/>
  <c r="P540" i="8"/>
  <c r="O547" i="8"/>
  <c r="P548" i="8"/>
  <c r="N564" i="8"/>
  <c r="Y565" i="8"/>
  <c r="T586" i="8"/>
  <c r="Q589" i="8"/>
  <c r="O603" i="8"/>
  <c r="N612" i="8"/>
  <c r="T242" i="8"/>
  <c r="X262" i="8"/>
  <c r="X278" i="8"/>
  <c r="X310" i="8"/>
  <c r="V312" i="8"/>
  <c r="R314" i="8"/>
  <c r="U333" i="8"/>
  <c r="U335" i="8"/>
  <c r="S341" i="8"/>
  <c r="P348" i="8"/>
  <c r="S358" i="8"/>
  <c r="R400" i="8"/>
  <c r="U420" i="8"/>
  <c r="R422" i="8"/>
  <c r="W426" i="8"/>
  <c r="T430" i="8"/>
  <c r="T441" i="8"/>
  <c r="O446" i="8"/>
  <c r="X446" i="8"/>
  <c r="S592" i="8"/>
  <c r="P241" i="8"/>
  <c r="P242" i="8"/>
  <c r="X246" i="8"/>
  <c r="N262" i="8"/>
  <c r="N278" i="8"/>
  <c r="S291" i="8"/>
  <c r="X292" i="8"/>
  <c r="W309" i="8"/>
  <c r="V310" i="8"/>
  <c r="T312" i="8"/>
  <c r="N314" i="8"/>
  <c r="Q315" i="8"/>
  <c r="O333" i="8"/>
  <c r="P335" i="8"/>
  <c r="Q341" i="8"/>
  <c r="N348" i="8"/>
  <c r="W351" i="8"/>
  <c r="N358" i="8"/>
  <c r="W359" i="8"/>
  <c r="X386" i="8"/>
  <c r="P400" i="8"/>
  <c r="S401" i="8"/>
  <c r="P406" i="8"/>
  <c r="P420" i="8"/>
  <c r="P422" i="8"/>
  <c r="W423" i="8"/>
  <c r="N426" i="8"/>
  <c r="N430" i="8"/>
  <c r="P441" i="8"/>
  <c r="N446" i="8"/>
  <c r="V446" i="8"/>
  <c r="T461" i="8"/>
  <c r="O466" i="8"/>
  <c r="O470" i="8"/>
  <c r="N475" i="8"/>
  <c r="V485" i="8"/>
  <c r="U495" i="8"/>
  <c r="Y498" i="8"/>
  <c r="P503" i="8"/>
  <c r="P511" i="8"/>
  <c r="T512" i="8"/>
  <c r="T524" i="8"/>
  <c r="O527" i="8"/>
  <c r="T528" i="8"/>
  <c r="O535" i="8"/>
  <c r="N541" i="8"/>
  <c r="T548" i="8"/>
  <c r="N549" i="8"/>
  <c r="X556" i="8"/>
  <c r="T564" i="8"/>
  <c r="N565" i="8"/>
  <c r="T570" i="8"/>
  <c r="N580" i="8"/>
  <c r="X583" i="8"/>
  <c r="W587" i="8"/>
  <c r="X603" i="8"/>
  <c r="S608" i="8"/>
  <c r="T610" i="8"/>
  <c r="Y348" i="8"/>
  <c r="T446" i="8"/>
  <c r="W462" i="8"/>
  <c r="W466" i="8"/>
  <c r="X470" i="8"/>
  <c r="X472" i="8"/>
  <c r="T476" i="8"/>
  <c r="R512" i="8"/>
  <c r="X532" i="8"/>
  <c r="Y539" i="8"/>
  <c r="T552" i="8"/>
  <c r="Y563" i="8"/>
  <c r="T568" i="8"/>
  <c r="Q570" i="8"/>
  <c r="P583" i="8"/>
  <c r="S587" i="8"/>
  <c r="X591" i="8"/>
  <c r="X595" i="8"/>
  <c r="N242" i="8"/>
  <c r="V242" i="8"/>
  <c r="O246" i="8"/>
  <c r="U257" i="8"/>
  <c r="N274" i="8"/>
  <c r="V284" i="8"/>
  <c r="P292" i="8"/>
  <c r="T300" i="8"/>
  <c r="P308" i="8"/>
  <c r="O310" i="8"/>
  <c r="S314" i="8"/>
  <c r="T318" i="8"/>
  <c r="W323" i="8"/>
  <c r="X328" i="8"/>
  <c r="S330" i="8"/>
  <c r="O337" i="8"/>
  <c r="R348" i="8"/>
  <c r="N350" i="8"/>
  <c r="P354" i="8"/>
  <c r="Q357" i="8"/>
  <c r="X358" i="8"/>
  <c r="S365" i="8"/>
  <c r="P370" i="8"/>
  <c r="U381" i="8"/>
  <c r="U384" i="8"/>
  <c r="P386" i="8"/>
  <c r="R411" i="8"/>
  <c r="W422" i="8"/>
  <c r="N434" i="8"/>
  <c r="R438" i="8"/>
  <c r="P440" i="8"/>
  <c r="X442" i="8"/>
  <c r="P446" i="8"/>
  <c r="S449" i="8"/>
  <c r="R450" i="8"/>
  <c r="X453" i="8"/>
  <c r="R462" i="8"/>
  <c r="R466" i="8"/>
  <c r="V470" i="8"/>
  <c r="T472" i="8"/>
  <c r="N476" i="8"/>
  <c r="P484" i="8"/>
  <c r="R492" i="8"/>
  <c r="N502" i="8"/>
  <c r="U507" i="8"/>
  <c r="U515" i="8"/>
  <c r="O520" i="8"/>
  <c r="P523" i="8"/>
  <c r="W527" i="8"/>
  <c r="N532" i="8"/>
  <c r="T536" i="8"/>
  <c r="O539" i="8"/>
  <c r="S540" i="8"/>
  <c r="P542" i="8"/>
  <c r="S545" i="8"/>
  <c r="O548" i="8"/>
  <c r="X548" i="8"/>
  <c r="O552" i="8"/>
  <c r="P556" i="8"/>
  <c r="S561" i="8"/>
  <c r="O564" i="8"/>
  <c r="X564" i="8"/>
  <c r="O568" i="8"/>
  <c r="P570" i="8"/>
  <c r="O571" i="8"/>
  <c r="X580" i="8"/>
  <c r="O583" i="8"/>
  <c r="O587" i="8"/>
  <c r="P591" i="8"/>
  <c r="P595" i="8"/>
  <c r="T602" i="8"/>
  <c r="P603" i="8"/>
  <c r="X607" i="8"/>
  <c r="Q609" i="8"/>
  <c r="S286" i="8"/>
  <c r="S302" i="8"/>
  <c r="V362" i="8"/>
  <c r="X372" i="8"/>
  <c r="V382" i="8"/>
  <c r="V394" i="8"/>
  <c r="V410" i="8"/>
  <c r="S414" i="8"/>
  <c r="S418" i="8"/>
  <c r="Y451" i="8"/>
  <c r="W465" i="8"/>
  <c r="V474" i="8"/>
  <c r="S576" i="8"/>
  <c r="P258" i="8"/>
  <c r="X258" i="8"/>
  <c r="W285" i="8"/>
  <c r="P286" i="8"/>
  <c r="X286" i="8"/>
  <c r="S294" i="8"/>
  <c r="W301" i="8"/>
  <c r="P302" i="8"/>
  <c r="X302" i="8"/>
  <c r="S318" i="8"/>
  <c r="X320" i="8"/>
  <c r="X324" i="8"/>
  <c r="V328" i="8"/>
  <c r="V346" i="8"/>
  <c r="T362" i="8"/>
  <c r="X364" i="8"/>
  <c r="X366" i="8"/>
  <c r="R372" i="8"/>
  <c r="T382" i="8"/>
  <c r="V390" i="8"/>
  <c r="T394" i="8"/>
  <c r="X406" i="8"/>
  <c r="R410" i="8"/>
  <c r="P414" i="8"/>
  <c r="X414" i="8"/>
  <c r="P418" i="8"/>
  <c r="X418" i="8"/>
  <c r="V426" i="8"/>
  <c r="S430" i="8"/>
  <c r="S434" i="8"/>
  <c r="R451" i="8"/>
  <c r="S465" i="8"/>
  <c r="R474" i="8"/>
  <c r="S476" i="8"/>
  <c r="U479" i="8"/>
  <c r="V489" i="8"/>
  <c r="T496" i="8"/>
  <c r="V532" i="8"/>
  <c r="Y557" i="8"/>
  <c r="U558" i="8"/>
  <c r="P576" i="8"/>
  <c r="X576" i="8"/>
  <c r="V580" i="8"/>
  <c r="W583" i="8"/>
  <c r="T584" i="8"/>
  <c r="Q586" i="8"/>
  <c r="P592" i="8"/>
  <c r="P596" i="8"/>
  <c r="X598" i="8"/>
  <c r="W599" i="8"/>
  <c r="P608" i="8"/>
  <c r="X614" i="8"/>
  <c r="W615" i="8"/>
  <c r="T262" i="8"/>
  <c r="X266" i="8"/>
  <c r="S274" i="8"/>
  <c r="T278" i="8"/>
  <c r="S242" i="8"/>
  <c r="T246" i="8"/>
  <c r="U251" i="8"/>
  <c r="U253" i="8"/>
  <c r="O255" i="8"/>
  <c r="P257" i="8"/>
  <c r="O258" i="8"/>
  <c r="V258" i="8"/>
  <c r="S262" i="8"/>
  <c r="R266" i="8"/>
  <c r="U267" i="8"/>
  <c r="U269" i="8"/>
  <c r="U271" i="8"/>
  <c r="U273" i="8"/>
  <c r="P274" i="8"/>
  <c r="X274" i="8"/>
  <c r="S278" i="8"/>
  <c r="T284" i="8"/>
  <c r="S285" i="8"/>
  <c r="O286" i="8"/>
  <c r="V286" i="8"/>
  <c r="P288" i="8"/>
  <c r="P294" i="8"/>
  <c r="X294" i="8"/>
  <c r="S301" i="8"/>
  <c r="O302" i="8"/>
  <c r="V302" i="8"/>
  <c r="P304" i="8"/>
  <c r="W307" i="8"/>
  <c r="X308" i="8"/>
  <c r="N310" i="8"/>
  <c r="T310" i="8"/>
  <c r="W317" i="8"/>
  <c r="P318" i="8"/>
  <c r="X318" i="8"/>
  <c r="R320" i="8"/>
  <c r="N322" i="8"/>
  <c r="S323" i="8"/>
  <c r="R324" i="8"/>
  <c r="W326" i="8"/>
  <c r="W327" i="8"/>
  <c r="R328" i="8"/>
  <c r="O336" i="8"/>
  <c r="X338" i="8"/>
  <c r="N342" i="8"/>
  <c r="W343" i="8"/>
  <c r="X345" i="8"/>
  <c r="T346" i="8"/>
  <c r="X348" i="8"/>
  <c r="S349" i="8"/>
  <c r="X350" i="8"/>
  <c r="V354" i="8"/>
  <c r="N356" i="8"/>
  <c r="Y356" i="8"/>
  <c r="P361" i="8"/>
  <c r="P362" i="8"/>
  <c r="Q363" i="8"/>
  <c r="R364" i="8"/>
  <c r="Q365" i="8"/>
  <c r="S366" i="8"/>
  <c r="V370" i="8"/>
  <c r="P372" i="8"/>
  <c r="S381" i="8"/>
  <c r="P382" i="8"/>
  <c r="N386" i="8"/>
  <c r="T386" i="8"/>
  <c r="U387" i="8"/>
  <c r="U389" i="8"/>
  <c r="T390" i="8"/>
  <c r="U392" i="8"/>
  <c r="P394" i="8"/>
  <c r="X402" i="8"/>
  <c r="U403" i="8"/>
  <c r="W406" i="8"/>
  <c r="P410" i="8"/>
  <c r="X410" i="8"/>
  <c r="O414" i="8"/>
  <c r="V414" i="8"/>
  <c r="O418" i="8"/>
  <c r="V418" i="8"/>
  <c r="X422" i="8"/>
  <c r="R426" i="8"/>
  <c r="P430" i="8"/>
  <c r="X430" i="8"/>
  <c r="P434" i="8"/>
  <c r="X434" i="8"/>
  <c r="P436" i="8"/>
  <c r="P438" i="8"/>
  <c r="N442" i="8"/>
  <c r="T442" i="8"/>
  <c r="S446" i="8"/>
  <c r="N450" i="8"/>
  <c r="W450" i="8"/>
  <c r="Q451" i="8"/>
  <c r="W453" i="8"/>
  <c r="T457" i="8"/>
  <c r="O462" i="8"/>
  <c r="P465" i="8"/>
  <c r="V467" i="8"/>
  <c r="N470" i="8"/>
  <c r="T470" i="8"/>
  <c r="S473" i="8"/>
  <c r="P474" i="8"/>
  <c r="X474" i="8"/>
  <c r="W475" i="8"/>
  <c r="P476" i="8"/>
  <c r="X476" i="8"/>
  <c r="V477" i="8"/>
  <c r="Q479" i="8"/>
  <c r="W483" i="8"/>
  <c r="W484" i="8"/>
  <c r="Q489" i="8"/>
  <c r="Y490" i="8"/>
  <c r="P495" i="8"/>
  <c r="R496" i="8"/>
  <c r="N498" i="8"/>
  <c r="U499" i="8"/>
  <c r="V501" i="8"/>
  <c r="P507" i="8"/>
  <c r="Y510" i="8"/>
  <c r="T516" i="8"/>
  <c r="N518" i="8"/>
  <c r="U519" i="8"/>
  <c r="T520" i="8"/>
  <c r="Y522" i="8"/>
  <c r="Y531" i="8"/>
  <c r="S532" i="8"/>
  <c r="V534" i="8"/>
  <c r="N540" i="8"/>
  <c r="X540" i="8"/>
  <c r="Y541" i="8"/>
  <c r="U542" i="8"/>
  <c r="S548" i="8"/>
  <c r="P550" i="8"/>
  <c r="V556" i="8"/>
  <c r="S557" i="8"/>
  <c r="Q558" i="8"/>
  <c r="S564" i="8"/>
  <c r="P566" i="8"/>
  <c r="Y570" i="8"/>
  <c r="W571" i="8"/>
  <c r="O576" i="8"/>
  <c r="V576" i="8"/>
  <c r="Y577" i="8"/>
  <c r="X579" i="8"/>
  <c r="S580" i="8"/>
  <c r="S583" i="8"/>
  <c r="O584" i="8"/>
  <c r="P586" i="8"/>
  <c r="N592" i="8"/>
  <c r="X592" i="8"/>
  <c r="N596" i="8"/>
  <c r="X596" i="8"/>
  <c r="P598" i="8"/>
  <c r="S599" i="8"/>
  <c r="W603" i="8"/>
  <c r="T604" i="8"/>
  <c r="N608" i="8"/>
  <c r="X608" i="8"/>
  <c r="X611" i="8"/>
  <c r="V612" i="8"/>
  <c r="P614" i="8"/>
  <c r="S615" i="8"/>
  <c r="S258" i="8"/>
  <c r="U241" i="8"/>
  <c r="O251" i="8"/>
  <c r="P253" i="8"/>
  <c r="N258" i="8"/>
  <c r="T258" i="8"/>
  <c r="O262" i="8"/>
  <c r="O267" i="8"/>
  <c r="P269" i="8"/>
  <c r="O271" i="8"/>
  <c r="P273" i="8"/>
  <c r="O274" i="8"/>
  <c r="V274" i="8"/>
  <c r="O278" i="8"/>
  <c r="S282" i="8"/>
  <c r="O285" i="8"/>
  <c r="N286" i="8"/>
  <c r="T286" i="8"/>
  <c r="W291" i="8"/>
  <c r="O294" i="8"/>
  <c r="V294" i="8"/>
  <c r="V296" i="8"/>
  <c r="S298" i="8"/>
  <c r="O301" i="8"/>
  <c r="N302" i="8"/>
  <c r="T302" i="8"/>
  <c r="S307" i="8"/>
  <c r="R308" i="8"/>
  <c r="S310" i="8"/>
  <c r="S315" i="8"/>
  <c r="S317" i="8"/>
  <c r="O318" i="8"/>
  <c r="V318" i="8"/>
  <c r="P320" i="8"/>
  <c r="P324" i="8"/>
  <c r="S327" i="8"/>
  <c r="P328" i="8"/>
  <c r="W332" i="8"/>
  <c r="V336" i="8"/>
  <c r="P345" i="8"/>
  <c r="P346" i="8"/>
  <c r="Q347" i="8"/>
  <c r="Q349" i="8"/>
  <c r="S350" i="8"/>
  <c r="X353" i="8"/>
  <c r="X356" i="8"/>
  <c r="S357" i="8"/>
  <c r="O362" i="8"/>
  <c r="P364" i="8"/>
  <c r="N366" i="8"/>
  <c r="W367" i="8"/>
  <c r="X369" i="8"/>
  <c r="N372" i="8"/>
  <c r="Y372" i="8"/>
  <c r="O382" i="8"/>
  <c r="S386" i="8"/>
  <c r="P390" i="8"/>
  <c r="O394" i="8"/>
  <c r="R402" i="8"/>
  <c r="U404" i="8"/>
  <c r="R406" i="8"/>
  <c r="W407" i="8"/>
  <c r="N410" i="8"/>
  <c r="N414" i="8"/>
  <c r="T414" i="8"/>
  <c r="N418" i="8"/>
  <c r="T418" i="8"/>
  <c r="P426" i="8"/>
  <c r="O430" i="8"/>
  <c r="V430" i="8"/>
  <c r="O434" i="8"/>
  <c r="V434" i="8"/>
  <c r="X438" i="8"/>
  <c r="T440" i="8"/>
  <c r="S442" i="8"/>
  <c r="T445" i="8"/>
  <c r="X448" i="8"/>
  <c r="N451" i="8"/>
  <c r="X462" i="8"/>
  <c r="O465" i="8"/>
  <c r="X465" i="8"/>
  <c r="Q467" i="8"/>
  <c r="S470" i="8"/>
  <c r="N474" i="8"/>
  <c r="O476" i="8"/>
  <c r="V476" i="8"/>
  <c r="P479" i="8"/>
  <c r="U483" i="8"/>
  <c r="R484" i="8"/>
  <c r="N490" i="8"/>
  <c r="W491" i="8"/>
  <c r="P499" i="8"/>
  <c r="Y502" i="8"/>
  <c r="T508" i="8"/>
  <c r="N510" i="8"/>
  <c r="U511" i="8"/>
  <c r="Y514" i="8"/>
  <c r="P519" i="8"/>
  <c r="N522" i="8"/>
  <c r="U523" i="8"/>
  <c r="T531" i="8"/>
  <c r="P532" i="8"/>
  <c r="S535" i="8"/>
  <c r="V540" i="8"/>
  <c r="Q542" i="8"/>
  <c r="R544" i="8"/>
  <c r="Q546" i="8"/>
  <c r="T551" i="8"/>
  <c r="Y555" i="8"/>
  <c r="P558" i="8"/>
  <c r="Q562" i="8"/>
  <c r="T567" i="8"/>
  <c r="S571" i="8"/>
  <c r="Q573" i="8"/>
  <c r="N576" i="8"/>
  <c r="T576" i="8"/>
  <c r="Q577" i="8"/>
  <c r="P579" i="8"/>
  <c r="Y586" i="8"/>
  <c r="V592" i="8"/>
  <c r="V596" i="8"/>
  <c r="O599" i="8"/>
  <c r="O604" i="8"/>
  <c r="T606" i="8"/>
  <c r="V608" i="8"/>
  <c r="P611" i="8"/>
  <c r="O615" i="8"/>
  <c r="Y250" i="8"/>
  <c r="T250" i="8"/>
  <c r="O250" i="8"/>
  <c r="V250" i="8"/>
  <c r="P250" i="8"/>
  <c r="Y261" i="8"/>
  <c r="U261" i="8"/>
  <c r="Y263" i="8"/>
  <c r="O263" i="8"/>
  <c r="U263" i="8"/>
  <c r="Y270" i="8"/>
  <c r="X270" i="8"/>
  <c r="S270" i="8"/>
  <c r="N270" i="8"/>
  <c r="T270" i="8"/>
  <c r="O270" i="8"/>
  <c r="Y275" i="8"/>
  <c r="U275" i="8"/>
  <c r="W280" i="8"/>
  <c r="X280" i="8"/>
  <c r="P280" i="8"/>
  <c r="R280" i="8"/>
  <c r="Y290" i="8"/>
  <c r="T290" i="8"/>
  <c r="O290" i="8"/>
  <c r="V290" i="8"/>
  <c r="P290" i="8"/>
  <c r="W295" i="8"/>
  <c r="Q295" i="8"/>
  <c r="Y295" i="8"/>
  <c r="W305" i="8"/>
  <c r="Q305" i="8"/>
  <c r="Y305" i="8"/>
  <c r="W316" i="8"/>
  <c r="X316" i="8"/>
  <c r="P316" i="8"/>
  <c r="R316" i="8"/>
  <c r="X340" i="8"/>
  <c r="P340" i="8"/>
  <c r="T340" i="8"/>
  <c r="N340" i="8"/>
  <c r="U340" i="8"/>
  <c r="O340" i="8"/>
  <c r="R344" i="8"/>
  <c r="X344" i="8"/>
  <c r="N344" i="8"/>
  <c r="Y344" i="8"/>
  <c r="P344" i="8"/>
  <c r="W250" i="8"/>
  <c r="W270" i="8"/>
  <c r="W290" i="8"/>
  <c r="Y249" i="8"/>
  <c r="P249" i="8"/>
  <c r="U249" i="8"/>
  <c r="Y266" i="8"/>
  <c r="T266" i="8"/>
  <c r="O266" i="8"/>
  <c r="V266" i="8"/>
  <c r="P266" i="8"/>
  <c r="Y277" i="8"/>
  <c r="U277" i="8"/>
  <c r="W279" i="8"/>
  <c r="Q279" i="8"/>
  <c r="Y279" i="8"/>
  <c r="W289" i="8"/>
  <c r="Q289" i="8"/>
  <c r="Y289" i="8"/>
  <c r="W300" i="8"/>
  <c r="X300" i="8"/>
  <c r="P300" i="8"/>
  <c r="R300" i="8"/>
  <c r="Y314" i="8"/>
  <c r="T314" i="8"/>
  <c r="O314" i="8"/>
  <c r="V314" i="8"/>
  <c r="P314" i="8"/>
  <c r="R352" i="8"/>
  <c r="X352" i="8"/>
  <c r="N352" i="8"/>
  <c r="Y352" i="8"/>
  <c r="P352" i="8"/>
  <c r="S250" i="8"/>
  <c r="R254" i="8"/>
  <c r="W266" i="8"/>
  <c r="V270" i="8"/>
  <c r="V280" i="8"/>
  <c r="R282" i="8"/>
  <c r="S290" i="8"/>
  <c r="W293" i="8"/>
  <c r="T296" i="8"/>
  <c r="N298" i="8"/>
  <c r="R306" i="8"/>
  <c r="W314" i="8"/>
  <c r="V316" i="8"/>
  <c r="R240" i="8"/>
  <c r="X240" i="8"/>
  <c r="Y243" i="8"/>
  <c r="U243" i="8"/>
  <c r="Y265" i="8"/>
  <c r="P265" i="8"/>
  <c r="U265" i="8"/>
  <c r="W284" i="8"/>
  <c r="X284" i="8"/>
  <c r="P284" i="8"/>
  <c r="R284" i="8"/>
  <c r="Y298" i="8"/>
  <c r="T298" i="8"/>
  <c r="O298" i="8"/>
  <c r="V298" i="8"/>
  <c r="P298" i="8"/>
  <c r="Y309" i="8"/>
  <c r="O309" i="8"/>
  <c r="Q309" i="8"/>
  <c r="W312" i="8"/>
  <c r="X312" i="8"/>
  <c r="P312" i="8"/>
  <c r="R312" i="8"/>
  <c r="Y326" i="8"/>
  <c r="V326" i="8"/>
  <c r="P326" i="8"/>
  <c r="X326" i="8"/>
  <c r="S326" i="8"/>
  <c r="N326" i="8"/>
  <c r="T326" i="8"/>
  <c r="O326" i="8"/>
  <c r="Y332" i="8"/>
  <c r="V332" i="8"/>
  <c r="P332" i="8"/>
  <c r="X332" i="8"/>
  <c r="S332" i="8"/>
  <c r="N332" i="8"/>
  <c r="T332" i="8"/>
  <c r="O332" i="8"/>
  <c r="R360" i="8"/>
  <c r="X360" i="8"/>
  <c r="N360" i="8"/>
  <c r="Y360" i="8"/>
  <c r="P360" i="8"/>
  <c r="R250" i="8"/>
  <c r="S266" i="8"/>
  <c r="R270" i="8"/>
  <c r="T280" i="8"/>
  <c r="N282" i="8"/>
  <c r="R290" i="8"/>
  <c r="W298" i="8"/>
  <c r="V300" i="8"/>
  <c r="N306" i="8"/>
  <c r="T316" i="8"/>
  <c r="Y340" i="8"/>
  <c r="Y245" i="8"/>
  <c r="U245" i="8"/>
  <c r="Y247" i="8"/>
  <c r="O247" i="8"/>
  <c r="U247" i="8"/>
  <c r="Y254" i="8"/>
  <c r="X254" i="8"/>
  <c r="S254" i="8"/>
  <c r="N254" i="8"/>
  <c r="T254" i="8"/>
  <c r="O254" i="8"/>
  <c r="Y259" i="8"/>
  <c r="U259" i="8"/>
  <c r="Y282" i="8"/>
  <c r="T282" i="8"/>
  <c r="O282" i="8"/>
  <c r="V282" i="8"/>
  <c r="P282" i="8"/>
  <c r="Y293" i="8"/>
  <c r="O293" i="8"/>
  <c r="Q293" i="8"/>
  <c r="W296" i="8"/>
  <c r="X296" i="8"/>
  <c r="P296" i="8"/>
  <c r="R296" i="8"/>
  <c r="Y306" i="8"/>
  <c r="T306" i="8"/>
  <c r="O306" i="8"/>
  <c r="V306" i="8"/>
  <c r="P306" i="8"/>
  <c r="W311" i="8"/>
  <c r="Q311" i="8"/>
  <c r="Y311" i="8"/>
  <c r="W321" i="8"/>
  <c r="Q321" i="8"/>
  <c r="Y321" i="8"/>
  <c r="Y325" i="8"/>
  <c r="Q325" i="8"/>
  <c r="U325" i="8"/>
  <c r="R368" i="8"/>
  <c r="X368" i="8"/>
  <c r="N368" i="8"/>
  <c r="Y368" i="8"/>
  <c r="P368" i="8"/>
  <c r="N250" i="8"/>
  <c r="X250" i="8"/>
  <c r="W254" i="8"/>
  <c r="P261" i="8"/>
  <c r="P270" i="8"/>
  <c r="O275" i="8"/>
  <c r="N280" i="8"/>
  <c r="W282" i="8"/>
  <c r="N290" i="8"/>
  <c r="X290" i="8"/>
  <c r="W306" i="8"/>
  <c r="N316" i="8"/>
  <c r="R340" i="8"/>
  <c r="U344" i="8"/>
  <c r="Y410" i="8"/>
  <c r="T410" i="8"/>
  <c r="O410" i="8"/>
  <c r="Y416" i="8"/>
  <c r="P416" i="8"/>
  <c r="Y426" i="8"/>
  <c r="T426" i="8"/>
  <c r="O426" i="8"/>
  <c r="Y432" i="8"/>
  <c r="P432" i="8"/>
  <c r="X444" i="8"/>
  <c r="Y444" i="8"/>
  <c r="V447" i="8"/>
  <c r="Y447" i="8"/>
  <c r="Y450" i="8"/>
  <c r="T450" i="8"/>
  <c r="O450" i="8"/>
  <c r="Y457" i="8"/>
  <c r="X457" i="8"/>
  <c r="P457" i="8"/>
  <c r="X460" i="8"/>
  <c r="Q460" i="8"/>
  <c r="Y466" i="8"/>
  <c r="X466" i="8"/>
  <c r="S466" i="8"/>
  <c r="N466" i="8"/>
  <c r="Y474" i="8"/>
  <c r="T474" i="8"/>
  <c r="O474" i="8"/>
  <c r="Y477" i="8"/>
  <c r="Q477" i="8"/>
  <c r="Y489" i="8"/>
  <c r="U489" i="8"/>
  <c r="Y496" i="8"/>
  <c r="X496" i="8"/>
  <c r="S496" i="8"/>
  <c r="N496" i="8"/>
  <c r="V496" i="8"/>
  <c r="P496" i="8"/>
  <c r="Y504" i="8"/>
  <c r="X504" i="8"/>
  <c r="S504" i="8"/>
  <c r="N504" i="8"/>
  <c r="V504" i="8"/>
  <c r="P504" i="8"/>
  <c r="Y512" i="8"/>
  <c r="X512" i="8"/>
  <c r="S512" i="8"/>
  <c r="N512" i="8"/>
  <c r="V512" i="8"/>
  <c r="P512" i="8"/>
  <c r="Y520" i="8"/>
  <c r="X520" i="8"/>
  <c r="S520" i="8"/>
  <c r="N520" i="8"/>
  <c r="V520" i="8"/>
  <c r="P520" i="8"/>
  <c r="Y534" i="8"/>
  <c r="P534" i="8"/>
  <c r="U534" i="8"/>
  <c r="S553" i="8"/>
  <c r="Y553" i="8"/>
  <c r="N553" i="8"/>
  <c r="R246" i="8"/>
  <c r="W246" i="8"/>
  <c r="R262" i="8"/>
  <c r="W262" i="8"/>
  <c r="R278" i="8"/>
  <c r="W278" i="8"/>
  <c r="O283" i="8"/>
  <c r="Y283" i="8"/>
  <c r="R286" i="8"/>
  <c r="W286" i="8"/>
  <c r="N288" i="8"/>
  <c r="V288" i="8"/>
  <c r="O291" i="8"/>
  <c r="N292" i="8"/>
  <c r="V292" i="8"/>
  <c r="R294" i="8"/>
  <c r="W294" i="8"/>
  <c r="O299" i="8"/>
  <c r="Y299" i="8"/>
  <c r="R302" i="8"/>
  <c r="W302" i="8"/>
  <c r="N304" i="8"/>
  <c r="V304" i="8"/>
  <c r="O307" i="8"/>
  <c r="N308" i="8"/>
  <c r="V308" i="8"/>
  <c r="R310" i="8"/>
  <c r="W310" i="8"/>
  <c r="O315" i="8"/>
  <c r="Y315" i="8"/>
  <c r="R318" i="8"/>
  <c r="W318" i="8"/>
  <c r="N320" i="8"/>
  <c r="V320" i="8"/>
  <c r="P322" i="8"/>
  <c r="V322" i="8"/>
  <c r="O323" i="8"/>
  <c r="N324" i="8"/>
  <c r="V324" i="8"/>
  <c r="T328" i="8"/>
  <c r="U329" i="8"/>
  <c r="P330" i="8"/>
  <c r="V330" i="8"/>
  <c r="P331" i="8"/>
  <c r="N336" i="8"/>
  <c r="S336" i="8"/>
  <c r="X336" i="8"/>
  <c r="P339" i="8"/>
  <c r="P341" i="8"/>
  <c r="X341" i="8"/>
  <c r="P342" i="8"/>
  <c r="V342" i="8"/>
  <c r="Q343" i="8"/>
  <c r="S345" i="8"/>
  <c r="N346" i="8"/>
  <c r="S346" i="8"/>
  <c r="X346" i="8"/>
  <c r="P349" i="8"/>
  <c r="X349" i="8"/>
  <c r="P350" i="8"/>
  <c r="V350" i="8"/>
  <c r="Q351" i="8"/>
  <c r="S353" i="8"/>
  <c r="N354" i="8"/>
  <c r="S354" i="8"/>
  <c r="X354" i="8"/>
  <c r="P357" i="8"/>
  <c r="X357" i="8"/>
  <c r="P358" i="8"/>
  <c r="V358" i="8"/>
  <c r="Q359" i="8"/>
  <c r="S361" i="8"/>
  <c r="N362" i="8"/>
  <c r="S362" i="8"/>
  <c r="X362" i="8"/>
  <c r="P365" i="8"/>
  <c r="X365" i="8"/>
  <c r="P366" i="8"/>
  <c r="V366" i="8"/>
  <c r="Q367" i="8"/>
  <c r="S369" i="8"/>
  <c r="N370" i="8"/>
  <c r="S370" i="8"/>
  <c r="X370" i="8"/>
  <c r="P373" i="8"/>
  <c r="X373" i="8"/>
  <c r="P374" i="8"/>
  <c r="V374" i="8"/>
  <c r="R375" i="8"/>
  <c r="P378" i="8"/>
  <c r="V378" i="8"/>
  <c r="N382" i="8"/>
  <c r="S382" i="8"/>
  <c r="X382" i="8"/>
  <c r="R384" i="8"/>
  <c r="R386" i="8"/>
  <c r="W386" i="8"/>
  <c r="R387" i="8"/>
  <c r="N390" i="8"/>
  <c r="S390" i="8"/>
  <c r="X390" i="8"/>
  <c r="N394" i="8"/>
  <c r="S394" i="8"/>
  <c r="X394" i="8"/>
  <c r="U397" i="8"/>
  <c r="P398" i="8"/>
  <c r="V398" i="8"/>
  <c r="P402" i="8"/>
  <c r="W402" i="8"/>
  <c r="N406" i="8"/>
  <c r="S410" i="8"/>
  <c r="N422" i="8"/>
  <c r="S426" i="8"/>
  <c r="N438" i="8"/>
  <c r="O441" i="8"/>
  <c r="P445" i="8"/>
  <c r="Q448" i="8"/>
  <c r="S450" i="8"/>
  <c r="R454" i="8"/>
  <c r="W457" i="8"/>
  <c r="R458" i="8"/>
  <c r="X458" i="8"/>
  <c r="S461" i="8"/>
  <c r="N462" i="8"/>
  <c r="X464" i="8"/>
  <c r="T466" i="8"/>
  <c r="N467" i="8"/>
  <c r="T469" i="8"/>
  <c r="S474" i="8"/>
  <c r="R480" i="8"/>
  <c r="X480" i="8"/>
  <c r="V481" i="8"/>
  <c r="O484" i="8"/>
  <c r="Q485" i="8"/>
  <c r="Y486" i="8"/>
  <c r="W487" i="8"/>
  <c r="R488" i="8"/>
  <c r="O492" i="8"/>
  <c r="Q493" i="8"/>
  <c r="Y494" i="8"/>
  <c r="W496" i="8"/>
  <c r="R500" i="8"/>
  <c r="W504" i="8"/>
  <c r="R508" i="8"/>
  <c r="W512" i="8"/>
  <c r="R516" i="8"/>
  <c r="W520" i="8"/>
  <c r="R524" i="8"/>
  <c r="R528" i="8"/>
  <c r="R536" i="8"/>
  <c r="Y406" i="8"/>
  <c r="T406" i="8"/>
  <c r="O406" i="8"/>
  <c r="Y412" i="8"/>
  <c r="P412" i="8"/>
  <c r="Y422" i="8"/>
  <c r="T422" i="8"/>
  <c r="O422" i="8"/>
  <c r="Y428" i="8"/>
  <c r="P428" i="8"/>
  <c r="Y438" i="8"/>
  <c r="T438" i="8"/>
  <c r="O438" i="8"/>
  <c r="Y441" i="8"/>
  <c r="S441" i="8"/>
  <c r="Y449" i="8"/>
  <c r="W449" i="8"/>
  <c r="O449" i="8"/>
  <c r="Y462" i="8"/>
  <c r="V462" i="8"/>
  <c r="P462" i="8"/>
  <c r="V463" i="8"/>
  <c r="Q463" i="8"/>
  <c r="Y473" i="8"/>
  <c r="W473" i="8"/>
  <c r="O473" i="8"/>
  <c r="Y483" i="8"/>
  <c r="Q483" i="8"/>
  <c r="Y484" i="8"/>
  <c r="X484" i="8"/>
  <c r="S484" i="8"/>
  <c r="N484" i="8"/>
  <c r="Y491" i="8"/>
  <c r="Q491" i="8"/>
  <c r="Y492" i="8"/>
  <c r="X492" i="8"/>
  <c r="S492" i="8"/>
  <c r="N492" i="8"/>
  <c r="Y501" i="8"/>
  <c r="U501" i="8"/>
  <c r="O501" i="8"/>
  <c r="Y509" i="8"/>
  <c r="U509" i="8"/>
  <c r="O509" i="8"/>
  <c r="Y517" i="8"/>
  <c r="U517" i="8"/>
  <c r="O517" i="8"/>
  <c r="V525" i="8"/>
  <c r="Y525" i="8"/>
  <c r="Q525" i="8"/>
  <c r="V531" i="8"/>
  <c r="X531" i="8"/>
  <c r="O531" i="8"/>
  <c r="S531" i="8"/>
  <c r="Y537" i="8"/>
  <c r="N537" i="8"/>
  <c r="R242" i="8"/>
  <c r="W242" i="8"/>
  <c r="P246" i="8"/>
  <c r="V246" i="8"/>
  <c r="R258" i="8"/>
  <c r="W258" i="8"/>
  <c r="P262" i="8"/>
  <c r="V262" i="8"/>
  <c r="R274" i="8"/>
  <c r="W274" i="8"/>
  <c r="P278" i="8"/>
  <c r="V278" i="8"/>
  <c r="T288" i="8"/>
  <c r="T292" i="8"/>
  <c r="T304" i="8"/>
  <c r="T308" i="8"/>
  <c r="T320" i="8"/>
  <c r="O322" i="8"/>
  <c r="T322" i="8"/>
  <c r="T324" i="8"/>
  <c r="O330" i="8"/>
  <c r="T330" i="8"/>
  <c r="R336" i="8"/>
  <c r="W336" i="8"/>
  <c r="U337" i="8"/>
  <c r="O342" i="8"/>
  <c r="T342" i="8"/>
  <c r="Q345" i="8"/>
  <c r="R346" i="8"/>
  <c r="W346" i="8"/>
  <c r="W347" i="8"/>
  <c r="O350" i="8"/>
  <c r="T350" i="8"/>
  <c r="Q353" i="8"/>
  <c r="R354" i="8"/>
  <c r="W354" i="8"/>
  <c r="W355" i="8"/>
  <c r="O358" i="8"/>
  <c r="T358" i="8"/>
  <c r="Q361" i="8"/>
  <c r="R362" i="8"/>
  <c r="W362" i="8"/>
  <c r="W363" i="8"/>
  <c r="O366" i="8"/>
  <c r="T366" i="8"/>
  <c r="Q369" i="8"/>
  <c r="R370" i="8"/>
  <c r="W370" i="8"/>
  <c r="W371" i="8"/>
  <c r="O374" i="8"/>
  <c r="T374" i="8"/>
  <c r="U376" i="8"/>
  <c r="O378" i="8"/>
  <c r="T378" i="8"/>
  <c r="R382" i="8"/>
  <c r="W382" i="8"/>
  <c r="S385" i="8"/>
  <c r="R388" i="8"/>
  <c r="R390" i="8"/>
  <c r="W390" i="8"/>
  <c r="R394" i="8"/>
  <c r="W394" i="8"/>
  <c r="U395" i="8"/>
  <c r="S397" i="8"/>
  <c r="O398" i="8"/>
  <c r="T398" i="8"/>
  <c r="N402" i="8"/>
  <c r="S406" i="8"/>
  <c r="X417" i="8"/>
  <c r="S422" i="8"/>
  <c r="X433" i="8"/>
  <c r="S438" i="8"/>
  <c r="W441" i="8"/>
  <c r="V443" i="8"/>
  <c r="O445" i="8"/>
  <c r="P448" i="8"/>
  <c r="X449" i="8"/>
  <c r="P454" i="8"/>
  <c r="W454" i="8"/>
  <c r="X456" i="8"/>
  <c r="O458" i="8"/>
  <c r="W458" i="8"/>
  <c r="V459" i="8"/>
  <c r="S462" i="8"/>
  <c r="T464" i="8"/>
  <c r="Y467" i="8"/>
  <c r="P469" i="8"/>
  <c r="X473" i="8"/>
  <c r="O480" i="8"/>
  <c r="W480" i="8"/>
  <c r="U481" i="8"/>
  <c r="T484" i="8"/>
  <c r="N486" i="8"/>
  <c r="U487" i="8"/>
  <c r="P488" i="8"/>
  <c r="W488" i="8"/>
  <c r="T492" i="8"/>
  <c r="N494" i="8"/>
  <c r="V497" i="8"/>
  <c r="V505" i="8"/>
  <c r="V513" i="8"/>
  <c r="V521" i="8"/>
  <c r="V538" i="8"/>
  <c r="Y402" i="8"/>
  <c r="T402" i="8"/>
  <c r="O402" i="8"/>
  <c r="Y445" i="8"/>
  <c r="S445" i="8"/>
  <c r="Y461" i="8"/>
  <c r="X461" i="8"/>
  <c r="P461" i="8"/>
  <c r="Y485" i="8"/>
  <c r="U485" i="8"/>
  <c r="Y493" i="8"/>
  <c r="U493" i="8"/>
  <c r="Y500" i="8"/>
  <c r="X500" i="8"/>
  <c r="S500" i="8"/>
  <c r="N500" i="8"/>
  <c r="V500" i="8"/>
  <c r="P500" i="8"/>
  <c r="Y508" i="8"/>
  <c r="X508" i="8"/>
  <c r="S508" i="8"/>
  <c r="N508" i="8"/>
  <c r="V508" i="8"/>
  <c r="P508" i="8"/>
  <c r="Y516" i="8"/>
  <c r="X516" i="8"/>
  <c r="S516" i="8"/>
  <c r="N516" i="8"/>
  <c r="V516" i="8"/>
  <c r="P516" i="8"/>
  <c r="Y524" i="8"/>
  <c r="X524" i="8"/>
  <c r="S524" i="8"/>
  <c r="N524" i="8"/>
  <c r="V524" i="8"/>
  <c r="P524" i="8"/>
  <c r="Y528" i="8"/>
  <c r="V528" i="8"/>
  <c r="P528" i="8"/>
  <c r="X528" i="8"/>
  <c r="S528" i="8"/>
  <c r="N528" i="8"/>
  <c r="Y536" i="8"/>
  <c r="X536" i="8"/>
  <c r="S536" i="8"/>
  <c r="N536" i="8"/>
  <c r="V536" i="8"/>
  <c r="P536" i="8"/>
  <c r="Y544" i="8"/>
  <c r="T544" i="8"/>
  <c r="O544" i="8"/>
  <c r="V544" i="8"/>
  <c r="P544" i="8"/>
  <c r="X544" i="8"/>
  <c r="S544" i="8"/>
  <c r="N544" i="8"/>
  <c r="Q371" i="8"/>
  <c r="N374" i="8"/>
  <c r="S374" i="8"/>
  <c r="X374" i="8"/>
  <c r="N378" i="8"/>
  <c r="S378" i="8"/>
  <c r="X378" i="8"/>
  <c r="R391" i="8"/>
  <c r="N398" i="8"/>
  <c r="S398" i="8"/>
  <c r="X398" i="8"/>
  <c r="S402" i="8"/>
  <c r="X405" i="8"/>
  <c r="X421" i="8"/>
  <c r="X437" i="8"/>
  <c r="N443" i="8"/>
  <c r="W445" i="8"/>
  <c r="Y448" i="8"/>
  <c r="O454" i="8"/>
  <c r="P456" i="8"/>
  <c r="N458" i="8"/>
  <c r="R459" i="8"/>
  <c r="W461" i="8"/>
  <c r="P464" i="8"/>
  <c r="O469" i="8"/>
  <c r="N480" i="8"/>
  <c r="O488" i="8"/>
  <c r="W500" i="8"/>
  <c r="W508" i="8"/>
  <c r="W516" i="8"/>
  <c r="W524" i="8"/>
  <c r="W528" i="8"/>
  <c r="W536" i="8"/>
  <c r="Y408" i="8"/>
  <c r="U408" i="8"/>
  <c r="Y424" i="8"/>
  <c r="U424" i="8"/>
  <c r="Y454" i="8"/>
  <c r="X454" i="8"/>
  <c r="S454" i="8"/>
  <c r="N454" i="8"/>
  <c r="Y458" i="8"/>
  <c r="V458" i="8"/>
  <c r="P458" i="8"/>
  <c r="Y469" i="8"/>
  <c r="S469" i="8"/>
  <c r="Y480" i="8"/>
  <c r="V480" i="8"/>
  <c r="P480" i="8"/>
  <c r="Y481" i="8"/>
  <c r="O481" i="8"/>
  <c r="Y487" i="8"/>
  <c r="Q487" i="8"/>
  <c r="Y488" i="8"/>
  <c r="X488" i="8"/>
  <c r="S488" i="8"/>
  <c r="N488" i="8"/>
  <c r="Y497" i="8"/>
  <c r="U497" i="8"/>
  <c r="O497" i="8"/>
  <c r="Y505" i="8"/>
  <c r="U505" i="8"/>
  <c r="O505" i="8"/>
  <c r="Y513" i="8"/>
  <c r="U513" i="8"/>
  <c r="O513" i="8"/>
  <c r="Y521" i="8"/>
  <c r="U521" i="8"/>
  <c r="O521" i="8"/>
  <c r="Y538" i="8"/>
  <c r="U538" i="8"/>
  <c r="P538" i="8"/>
  <c r="T543" i="8"/>
  <c r="Y543" i="8"/>
  <c r="O543" i="8"/>
  <c r="Y554" i="8"/>
  <c r="Q554" i="8"/>
  <c r="U554" i="8"/>
  <c r="P554" i="8"/>
  <c r="R322" i="8"/>
  <c r="W322" i="8"/>
  <c r="R330" i="8"/>
  <c r="W330" i="8"/>
  <c r="R342" i="8"/>
  <c r="W342" i="8"/>
  <c r="R350" i="8"/>
  <c r="W350" i="8"/>
  <c r="R358" i="8"/>
  <c r="W358" i="8"/>
  <c r="R366" i="8"/>
  <c r="W366" i="8"/>
  <c r="R374" i="8"/>
  <c r="W374" i="8"/>
  <c r="R378" i="8"/>
  <c r="W378" i="8"/>
  <c r="R398" i="8"/>
  <c r="W398" i="8"/>
  <c r="T454" i="8"/>
  <c r="S458" i="8"/>
  <c r="Y464" i="8"/>
  <c r="W469" i="8"/>
  <c r="S480" i="8"/>
  <c r="T488" i="8"/>
  <c r="W495" i="8"/>
  <c r="W499" i="8"/>
  <c r="W503" i="8"/>
  <c r="W507" i="8"/>
  <c r="W511" i="8"/>
  <c r="W515" i="8"/>
  <c r="W519" i="8"/>
  <c r="W523" i="8"/>
  <c r="T527" i="8"/>
  <c r="R532" i="8"/>
  <c r="W532" i="8"/>
  <c r="R540" i="8"/>
  <c r="W540" i="8"/>
  <c r="Y545" i="8"/>
  <c r="U546" i="8"/>
  <c r="V550" i="8"/>
  <c r="Y551" i="8"/>
  <c r="P552" i="8"/>
  <c r="V552" i="8"/>
  <c r="R556" i="8"/>
  <c r="W556" i="8"/>
  <c r="O559" i="8"/>
  <c r="N560" i="8"/>
  <c r="S560" i="8"/>
  <c r="X560" i="8"/>
  <c r="Y561" i="8"/>
  <c r="U562" i="8"/>
  <c r="V566" i="8"/>
  <c r="Y567" i="8"/>
  <c r="P568" i="8"/>
  <c r="V568" i="8"/>
  <c r="N569" i="8"/>
  <c r="T571" i="8"/>
  <c r="N572" i="8"/>
  <c r="S572" i="8"/>
  <c r="X572" i="8"/>
  <c r="R573" i="8"/>
  <c r="Q574" i="8"/>
  <c r="O575" i="8"/>
  <c r="W575" i="8"/>
  <c r="S579" i="8"/>
  <c r="R580" i="8"/>
  <c r="W580" i="8"/>
  <c r="P582" i="8"/>
  <c r="P584" i="8"/>
  <c r="V584" i="8"/>
  <c r="N585" i="8"/>
  <c r="T587" i="8"/>
  <c r="N588" i="8"/>
  <c r="S588" i="8"/>
  <c r="X588" i="8"/>
  <c r="R589" i="8"/>
  <c r="T590" i="8"/>
  <c r="S591" i="8"/>
  <c r="R592" i="8"/>
  <c r="W592" i="8"/>
  <c r="S595" i="8"/>
  <c r="R596" i="8"/>
  <c r="W596" i="8"/>
  <c r="T599" i="8"/>
  <c r="N600" i="8"/>
  <c r="S600" i="8"/>
  <c r="X600" i="8"/>
  <c r="P604" i="8"/>
  <c r="V604" i="8"/>
  <c r="Y605" i="8"/>
  <c r="X606" i="8"/>
  <c r="S607" i="8"/>
  <c r="R608" i="8"/>
  <c r="W608" i="8"/>
  <c r="X610" i="8"/>
  <c r="S611" i="8"/>
  <c r="R612" i="8"/>
  <c r="W612" i="8"/>
  <c r="T615" i="8"/>
  <c r="N616" i="8"/>
  <c r="V616" i="8"/>
  <c r="R560" i="8"/>
  <c r="W560" i="8"/>
  <c r="R572" i="8"/>
  <c r="W572" i="8"/>
  <c r="T575" i="8"/>
  <c r="R588" i="8"/>
  <c r="W588" i="8"/>
  <c r="R600" i="8"/>
  <c r="W600" i="8"/>
  <c r="S616" i="8"/>
  <c r="R414" i="8"/>
  <c r="W414" i="8"/>
  <c r="R418" i="8"/>
  <c r="W418" i="8"/>
  <c r="R430" i="8"/>
  <c r="W430" i="8"/>
  <c r="R434" i="8"/>
  <c r="W434" i="8"/>
  <c r="R442" i="8"/>
  <c r="W442" i="8"/>
  <c r="R446" i="8"/>
  <c r="W446" i="8"/>
  <c r="T453" i="8"/>
  <c r="T465" i="8"/>
  <c r="R470" i="8"/>
  <c r="W470" i="8"/>
  <c r="R476" i="8"/>
  <c r="W476" i="8"/>
  <c r="W479" i="8"/>
  <c r="Q495" i="8"/>
  <c r="Q499" i="8"/>
  <c r="Q503" i="8"/>
  <c r="Q507" i="8"/>
  <c r="Q511" i="8"/>
  <c r="Q515" i="8"/>
  <c r="Q519" i="8"/>
  <c r="Q523" i="8"/>
  <c r="P527" i="8"/>
  <c r="X527" i="8"/>
  <c r="O532" i="8"/>
  <c r="T532" i="8"/>
  <c r="O540" i="8"/>
  <c r="T540" i="8"/>
  <c r="V542" i="8"/>
  <c r="P546" i="8"/>
  <c r="R548" i="8"/>
  <c r="W548" i="8"/>
  <c r="Q550" i="8"/>
  <c r="N552" i="8"/>
  <c r="S552" i="8"/>
  <c r="X552" i="8"/>
  <c r="O556" i="8"/>
  <c r="T556" i="8"/>
  <c r="V558" i="8"/>
  <c r="Y559" i="8"/>
  <c r="P560" i="8"/>
  <c r="V560" i="8"/>
  <c r="P562" i="8"/>
  <c r="R564" i="8"/>
  <c r="W564" i="8"/>
  <c r="Q566" i="8"/>
  <c r="N568" i="8"/>
  <c r="S568" i="8"/>
  <c r="X568" i="8"/>
  <c r="P571" i="8"/>
  <c r="X571" i="8"/>
  <c r="P572" i="8"/>
  <c r="V572" i="8"/>
  <c r="N573" i="8"/>
  <c r="Y573" i="8"/>
  <c r="Y574" i="8"/>
  <c r="S575" i="8"/>
  <c r="R576" i="8"/>
  <c r="W576" i="8"/>
  <c r="R577" i="8"/>
  <c r="O579" i="8"/>
  <c r="W579" i="8"/>
  <c r="O580" i="8"/>
  <c r="T580" i="8"/>
  <c r="T583" i="8"/>
  <c r="N584" i="8"/>
  <c r="S584" i="8"/>
  <c r="X584" i="8"/>
  <c r="P587" i="8"/>
  <c r="X587" i="8"/>
  <c r="P588" i="8"/>
  <c r="V588" i="8"/>
  <c r="N589" i="8"/>
  <c r="Y589" i="8"/>
  <c r="O591" i="8"/>
  <c r="W591" i="8"/>
  <c r="O592" i="8"/>
  <c r="T592" i="8"/>
  <c r="O595" i="8"/>
  <c r="W595" i="8"/>
  <c r="O596" i="8"/>
  <c r="T596" i="8"/>
  <c r="T598" i="8"/>
  <c r="P599" i="8"/>
  <c r="X599" i="8"/>
  <c r="P600" i="8"/>
  <c r="V600" i="8"/>
  <c r="T603" i="8"/>
  <c r="N604" i="8"/>
  <c r="S604" i="8"/>
  <c r="X604" i="8"/>
  <c r="P606" i="8"/>
  <c r="O607" i="8"/>
  <c r="W607" i="8"/>
  <c r="O608" i="8"/>
  <c r="T608" i="8"/>
  <c r="P610" i="8"/>
  <c r="O611" i="8"/>
  <c r="W611" i="8"/>
  <c r="O612" i="8"/>
  <c r="T612" i="8"/>
  <c r="T614" i="8"/>
  <c r="P615" i="8"/>
  <c r="X615" i="8"/>
  <c r="R616" i="8"/>
  <c r="V546" i="8"/>
  <c r="R552" i="8"/>
  <c r="W552" i="8"/>
  <c r="O560" i="8"/>
  <c r="T560" i="8"/>
  <c r="V562" i="8"/>
  <c r="R568" i="8"/>
  <c r="W568" i="8"/>
  <c r="O572" i="8"/>
  <c r="T572" i="8"/>
  <c r="T574" i="8"/>
  <c r="P575" i="8"/>
  <c r="X575" i="8"/>
  <c r="T579" i="8"/>
  <c r="R584" i="8"/>
  <c r="W584" i="8"/>
  <c r="O588" i="8"/>
  <c r="T588" i="8"/>
  <c r="T591" i="8"/>
  <c r="T595" i="8"/>
  <c r="O600" i="8"/>
  <c r="T600" i="8"/>
  <c r="R604" i="8"/>
  <c r="W604" i="8"/>
  <c r="T607" i="8"/>
  <c r="T611" i="8"/>
  <c r="S612" i="8"/>
  <c r="X612" i="8"/>
  <c r="O616" i="8"/>
  <c r="AG22" i="8"/>
  <c r="AG91" i="8"/>
  <c r="AG90" i="8"/>
  <c r="W240" i="8"/>
  <c r="S240" i="8"/>
  <c r="O240" i="8"/>
  <c r="U240" i="8"/>
  <c r="P240" i="8"/>
  <c r="V240" i="8"/>
  <c r="Q240" i="8"/>
  <c r="Y240" i="8"/>
  <c r="T240" i="8"/>
  <c r="N240" i="8"/>
  <c r="AM179" i="8"/>
  <c r="AO179" i="8"/>
  <c r="X283" i="8"/>
  <c r="T283" i="8"/>
  <c r="P283" i="8"/>
  <c r="V283" i="8"/>
  <c r="R283" i="8"/>
  <c r="N283" i="8"/>
  <c r="V293" i="8"/>
  <c r="R293" i="8"/>
  <c r="N293" i="8"/>
  <c r="X293" i="8"/>
  <c r="T293" i="8"/>
  <c r="P293" i="8"/>
  <c r="X299" i="8"/>
  <c r="T299" i="8"/>
  <c r="P299" i="8"/>
  <c r="V299" i="8"/>
  <c r="R299" i="8"/>
  <c r="N299" i="8"/>
  <c r="V309" i="8"/>
  <c r="R309" i="8"/>
  <c r="N309" i="8"/>
  <c r="X309" i="8"/>
  <c r="T309" i="8"/>
  <c r="P309" i="8"/>
  <c r="X315" i="8"/>
  <c r="T315" i="8"/>
  <c r="P315" i="8"/>
  <c r="V315" i="8"/>
  <c r="R315" i="8"/>
  <c r="N315" i="8"/>
  <c r="V325" i="8"/>
  <c r="R325" i="8"/>
  <c r="N325" i="8"/>
  <c r="W325" i="8"/>
  <c r="S325" i="8"/>
  <c r="O325" i="8"/>
  <c r="X325" i="8"/>
  <c r="T325" i="8"/>
  <c r="P325" i="8"/>
  <c r="AO180" i="8"/>
  <c r="Q241" i="8"/>
  <c r="W241" i="8"/>
  <c r="Q243" i="8"/>
  <c r="V243" i="8"/>
  <c r="N244" i="8"/>
  <c r="T244" i="8"/>
  <c r="Q245" i="8"/>
  <c r="W245" i="8"/>
  <c r="Q247" i="8"/>
  <c r="V247" i="8"/>
  <c r="N248" i="8"/>
  <c r="T248" i="8"/>
  <c r="Q249" i="8"/>
  <c r="W249" i="8"/>
  <c r="Q251" i="8"/>
  <c r="V251" i="8"/>
  <c r="N252" i="8"/>
  <c r="T252" i="8"/>
  <c r="Q253" i="8"/>
  <c r="W253" i="8"/>
  <c r="Q255" i="8"/>
  <c r="V255" i="8"/>
  <c r="N256" i="8"/>
  <c r="T256" i="8"/>
  <c r="Q257" i="8"/>
  <c r="W257" i="8"/>
  <c r="Q259" i="8"/>
  <c r="V259" i="8"/>
  <c r="N260" i="8"/>
  <c r="T260" i="8"/>
  <c r="Q261" i="8"/>
  <c r="W261" i="8"/>
  <c r="Q263" i="8"/>
  <c r="V263" i="8"/>
  <c r="N264" i="8"/>
  <c r="T264" i="8"/>
  <c r="Q265" i="8"/>
  <c r="W265" i="8"/>
  <c r="Q267" i="8"/>
  <c r="V267" i="8"/>
  <c r="N268" i="8"/>
  <c r="T268" i="8"/>
  <c r="Q269" i="8"/>
  <c r="W269" i="8"/>
  <c r="Q271" i="8"/>
  <c r="V271" i="8"/>
  <c r="N272" i="8"/>
  <c r="T272" i="8"/>
  <c r="Q273" i="8"/>
  <c r="W273" i="8"/>
  <c r="Q275" i="8"/>
  <c r="V275" i="8"/>
  <c r="N276" i="8"/>
  <c r="T276" i="8"/>
  <c r="Q277" i="8"/>
  <c r="W277" i="8"/>
  <c r="S279" i="8"/>
  <c r="O281" i="8"/>
  <c r="U283" i="8"/>
  <c r="Q285" i="8"/>
  <c r="O287" i="8"/>
  <c r="S289" i="8"/>
  <c r="Q291" i="8"/>
  <c r="U293" i="8"/>
  <c r="S295" i="8"/>
  <c r="O297" i="8"/>
  <c r="U299" i="8"/>
  <c r="Q301" i="8"/>
  <c r="O303" i="8"/>
  <c r="S305" i="8"/>
  <c r="Q307" i="8"/>
  <c r="U309" i="8"/>
  <c r="S311" i="8"/>
  <c r="O313" i="8"/>
  <c r="U315" i="8"/>
  <c r="Q317" i="8"/>
  <c r="O319" i="8"/>
  <c r="S321" i="8"/>
  <c r="Q323" i="8"/>
  <c r="Y329" i="8"/>
  <c r="W244" i="8"/>
  <c r="S244" i="8"/>
  <c r="O244" i="8"/>
  <c r="W248" i="8"/>
  <c r="S248" i="8"/>
  <c r="O248" i="8"/>
  <c r="W252" i="8"/>
  <c r="S252" i="8"/>
  <c r="O252" i="8"/>
  <c r="W256" i="8"/>
  <c r="S256" i="8"/>
  <c r="O256" i="8"/>
  <c r="W260" i="8"/>
  <c r="S260" i="8"/>
  <c r="O260" i="8"/>
  <c r="W264" i="8"/>
  <c r="S264" i="8"/>
  <c r="O264" i="8"/>
  <c r="W268" i="8"/>
  <c r="S268" i="8"/>
  <c r="O268" i="8"/>
  <c r="W272" i="8"/>
  <c r="S272" i="8"/>
  <c r="O272" i="8"/>
  <c r="W276" i="8"/>
  <c r="S276" i="8"/>
  <c r="O276" i="8"/>
  <c r="V281" i="8"/>
  <c r="R281" i="8"/>
  <c r="N281" i="8"/>
  <c r="X281" i="8"/>
  <c r="T281" i="8"/>
  <c r="P281" i="8"/>
  <c r="X287" i="8"/>
  <c r="T287" i="8"/>
  <c r="P287" i="8"/>
  <c r="V287" i="8"/>
  <c r="R287" i="8"/>
  <c r="N287" i="8"/>
  <c r="V297" i="8"/>
  <c r="R297" i="8"/>
  <c r="N297" i="8"/>
  <c r="X297" i="8"/>
  <c r="T297" i="8"/>
  <c r="P297" i="8"/>
  <c r="X303" i="8"/>
  <c r="T303" i="8"/>
  <c r="P303" i="8"/>
  <c r="V303" i="8"/>
  <c r="R303" i="8"/>
  <c r="N303" i="8"/>
  <c r="V313" i="8"/>
  <c r="R313" i="8"/>
  <c r="N313" i="8"/>
  <c r="X313" i="8"/>
  <c r="T313" i="8"/>
  <c r="P313" i="8"/>
  <c r="X319" i="8"/>
  <c r="T319" i="8"/>
  <c r="P319" i="8"/>
  <c r="V319" i="8"/>
  <c r="R319" i="8"/>
  <c r="N319" i="8"/>
  <c r="W334" i="8"/>
  <c r="S334" i="8"/>
  <c r="O334" i="8"/>
  <c r="Y334" i="8"/>
  <c r="T334" i="8"/>
  <c r="N334" i="8"/>
  <c r="U334" i="8"/>
  <c r="P334" i="8"/>
  <c r="V334" i="8"/>
  <c r="Q334" i="8"/>
  <c r="R244" i="8"/>
  <c r="X244" i="8"/>
  <c r="R248" i="8"/>
  <c r="X248" i="8"/>
  <c r="R252" i="8"/>
  <c r="X252" i="8"/>
  <c r="R256" i="8"/>
  <c r="X256" i="8"/>
  <c r="R260" i="8"/>
  <c r="X260" i="8"/>
  <c r="R264" i="8"/>
  <c r="X264" i="8"/>
  <c r="R268" i="8"/>
  <c r="X268" i="8"/>
  <c r="R272" i="8"/>
  <c r="X272" i="8"/>
  <c r="R276" i="8"/>
  <c r="X276" i="8"/>
  <c r="U281" i="8"/>
  <c r="U287" i="8"/>
  <c r="U297" i="8"/>
  <c r="U303" i="8"/>
  <c r="U313" i="8"/>
  <c r="U319" i="8"/>
  <c r="V285" i="8"/>
  <c r="R285" i="8"/>
  <c r="N285" i="8"/>
  <c r="X285" i="8"/>
  <c r="T285" i="8"/>
  <c r="P285" i="8"/>
  <c r="X291" i="8"/>
  <c r="T291" i="8"/>
  <c r="P291" i="8"/>
  <c r="V291" i="8"/>
  <c r="R291" i="8"/>
  <c r="N291" i="8"/>
  <c r="V301" i="8"/>
  <c r="R301" i="8"/>
  <c r="N301" i="8"/>
  <c r="X301" i="8"/>
  <c r="T301" i="8"/>
  <c r="P301" i="8"/>
  <c r="X307" i="8"/>
  <c r="T307" i="8"/>
  <c r="P307" i="8"/>
  <c r="V307" i="8"/>
  <c r="R307" i="8"/>
  <c r="N307" i="8"/>
  <c r="V317" i="8"/>
  <c r="R317" i="8"/>
  <c r="N317" i="8"/>
  <c r="X317" i="8"/>
  <c r="T317" i="8"/>
  <c r="P317" i="8"/>
  <c r="X323" i="8"/>
  <c r="T323" i="8"/>
  <c r="P323" i="8"/>
  <c r="V323" i="8"/>
  <c r="R323" i="8"/>
  <c r="N323" i="8"/>
  <c r="W338" i="8"/>
  <c r="S338" i="8"/>
  <c r="O338" i="8"/>
  <c r="Y338" i="8"/>
  <c r="T338" i="8"/>
  <c r="N338" i="8"/>
  <c r="U338" i="8"/>
  <c r="P338" i="8"/>
  <c r="V338" i="8"/>
  <c r="Q338" i="8"/>
  <c r="AM180" i="8"/>
  <c r="AS180" i="8" s="1"/>
  <c r="AG39" i="8"/>
  <c r="O241" i="8"/>
  <c r="T241" i="8"/>
  <c r="N243" i="8"/>
  <c r="S243" i="8"/>
  <c r="Q244" i="8"/>
  <c r="V244" i="8"/>
  <c r="O245" i="8"/>
  <c r="T245" i="8"/>
  <c r="N247" i="8"/>
  <c r="S247" i="8"/>
  <c r="Q248" i="8"/>
  <c r="V248" i="8"/>
  <c r="O249" i="8"/>
  <c r="T249" i="8"/>
  <c r="N251" i="8"/>
  <c r="S251" i="8"/>
  <c r="Q252" i="8"/>
  <c r="V252" i="8"/>
  <c r="O253" i="8"/>
  <c r="T253" i="8"/>
  <c r="N255" i="8"/>
  <c r="S255" i="8"/>
  <c r="Q256" i="8"/>
  <c r="V256" i="8"/>
  <c r="O257" i="8"/>
  <c r="T257" i="8"/>
  <c r="N259" i="8"/>
  <c r="S259" i="8"/>
  <c r="Q260" i="8"/>
  <c r="V260" i="8"/>
  <c r="O261" i="8"/>
  <c r="T261" i="8"/>
  <c r="N263" i="8"/>
  <c r="S263" i="8"/>
  <c r="Q264" i="8"/>
  <c r="V264" i="8"/>
  <c r="O265" i="8"/>
  <c r="T265" i="8"/>
  <c r="N267" i="8"/>
  <c r="S267" i="8"/>
  <c r="Q268" i="8"/>
  <c r="V268" i="8"/>
  <c r="O269" i="8"/>
  <c r="T269" i="8"/>
  <c r="N271" i="8"/>
  <c r="S271" i="8"/>
  <c r="Q272" i="8"/>
  <c r="V272" i="8"/>
  <c r="O273" i="8"/>
  <c r="T273" i="8"/>
  <c r="N275" i="8"/>
  <c r="S275" i="8"/>
  <c r="Q276" i="8"/>
  <c r="V276" i="8"/>
  <c r="O277" i="8"/>
  <c r="T277" i="8"/>
  <c r="O279" i="8"/>
  <c r="S281" i="8"/>
  <c r="U285" i="8"/>
  <c r="S287" i="8"/>
  <c r="O289" i="8"/>
  <c r="U291" i="8"/>
  <c r="O295" i="8"/>
  <c r="S297" i="8"/>
  <c r="U301" i="8"/>
  <c r="S303" i="8"/>
  <c r="O305" i="8"/>
  <c r="U307" i="8"/>
  <c r="O311" i="8"/>
  <c r="S313" i="8"/>
  <c r="U317" i="8"/>
  <c r="S319" i="8"/>
  <c r="O321" i="8"/>
  <c r="U323" i="8"/>
  <c r="V241" i="8"/>
  <c r="R241" i="8"/>
  <c r="N241" i="8"/>
  <c r="X243" i="8"/>
  <c r="T243" i="8"/>
  <c r="P243" i="8"/>
  <c r="V245" i="8"/>
  <c r="R245" i="8"/>
  <c r="N245" i="8"/>
  <c r="X247" i="8"/>
  <c r="T247" i="8"/>
  <c r="P247" i="8"/>
  <c r="V249" i="8"/>
  <c r="R249" i="8"/>
  <c r="N249" i="8"/>
  <c r="X251" i="8"/>
  <c r="T251" i="8"/>
  <c r="P251" i="8"/>
  <c r="V253" i="8"/>
  <c r="R253" i="8"/>
  <c r="N253" i="8"/>
  <c r="X255" i="8"/>
  <c r="T255" i="8"/>
  <c r="P255" i="8"/>
  <c r="V257" i="8"/>
  <c r="R257" i="8"/>
  <c r="N257" i="8"/>
  <c r="X259" i="8"/>
  <c r="T259" i="8"/>
  <c r="P259" i="8"/>
  <c r="V261" i="8"/>
  <c r="R261" i="8"/>
  <c r="N261" i="8"/>
  <c r="X263" i="8"/>
  <c r="T263" i="8"/>
  <c r="P263" i="8"/>
  <c r="V265" i="8"/>
  <c r="R265" i="8"/>
  <c r="N265" i="8"/>
  <c r="X267" i="8"/>
  <c r="T267" i="8"/>
  <c r="P267" i="8"/>
  <c r="V269" i="8"/>
  <c r="R269" i="8"/>
  <c r="N269" i="8"/>
  <c r="X271" i="8"/>
  <c r="T271" i="8"/>
  <c r="P271" i="8"/>
  <c r="V273" i="8"/>
  <c r="R273" i="8"/>
  <c r="N273" i="8"/>
  <c r="X275" i="8"/>
  <c r="T275" i="8"/>
  <c r="P275" i="8"/>
  <c r="V277" i="8"/>
  <c r="R277" i="8"/>
  <c r="N277" i="8"/>
  <c r="X279" i="8"/>
  <c r="T279" i="8"/>
  <c r="P279" i="8"/>
  <c r="V279" i="8"/>
  <c r="R279" i="8"/>
  <c r="N279" i="8"/>
  <c r="V289" i="8"/>
  <c r="R289" i="8"/>
  <c r="N289" i="8"/>
  <c r="X289" i="8"/>
  <c r="T289" i="8"/>
  <c r="P289" i="8"/>
  <c r="X295" i="8"/>
  <c r="T295" i="8"/>
  <c r="P295" i="8"/>
  <c r="V295" i="8"/>
  <c r="R295" i="8"/>
  <c r="N295" i="8"/>
  <c r="V305" i="8"/>
  <c r="R305" i="8"/>
  <c r="N305" i="8"/>
  <c r="X305" i="8"/>
  <c r="T305" i="8"/>
  <c r="P305" i="8"/>
  <c r="X311" i="8"/>
  <c r="T311" i="8"/>
  <c r="P311" i="8"/>
  <c r="V311" i="8"/>
  <c r="R311" i="8"/>
  <c r="N311" i="8"/>
  <c r="V321" i="8"/>
  <c r="R321" i="8"/>
  <c r="N321" i="8"/>
  <c r="X321" i="8"/>
  <c r="T321" i="8"/>
  <c r="P321" i="8"/>
  <c r="V329" i="8"/>
  <c r="R329" i="8"/>
  <c r="N329" i="8"/>
  <c r="W329" i="8"/>
  <c r="S329" i="8"/>
  <c r="O329" i="8"/>
  <c r="X329" i="8"/>
  <c r="T329" i="8"/>
  <c r="P329" i="8"/>
  <c r="S241" i="8"/>
  <c r="X241" i="8"/>
  <c r="R243" i="8"/>
  <c r="W243" i="8"/>
  <c r="P244" i="8"/>
  <c r="U244" i="8"/>
  <c r="S245" i="8"/>
  <c r="X245" i="8"/>
  <c r="R247" i="8"/>
  <c r="W247" i="8"/>
  <c r="P248" i="8"/>
  <c r="U248" i="8"/>
  <c r="S249" i="8"/>
  <c r="X249" i="8"/>
  <c r="R251" i="8"/>
  <c r="W251" i="8"/>
  <c r="P252" i="8"/>
  <c r="U252" i="8"/>
  <c r="S253" i="8"/>
  <c r="X253" i="8"/>
  <c r="R255" i="8"/>
  <c r="W255" i="8"/>
  <c r="P256" i="8"/>
  <c r="U256" i="8"/>
  <c r="S257" i="8"/>
  <c r="X257" i="8"/>
  <c r="R259" i="8"/>
  <c r="W259" i="8"/>
  <c r="P260" i="8"/>
  <c r="U260" i="8"/>
  <c r="S261" i="8"/>
  <c r="X261" i="8"/>
  <c r="R263" i="8"/>
  <c r="W263" i="8"/>
  <c r="P264" i="8"/>
  <c r="U264" i="8"/>
  <c r="S265" i="8"/>
  <c r="X265" i="8"/>
  <c r="R267" i="8"/>
  <c r="W267" i="8"/>
  <c r="P268" i="8"/>
  <c r="U268" i="8"/>
  <c r="S269" i="8"/>
  <c r="X269" i="8"/>
  <c r="R271" i="8"/>
  <c r="W271" i="8"/>
  <c r="P272" i="8"/>
  <c r="U272" i="8"/>
  <c r="S273" i="8"/>
  <c r="X273" i="8"/>
  <c r="R275" i="8"/>
  <c r="W275" i="8"/>
  <c r="P276" i="8"/>
  <c r="U276" i="8"/>
  <c r="S277" i="8"/>
  <c r="X277" i="8"/>
  <c r="U279" i="8"/>
  <c r="Q281" i="8"/>
  <c r="Y281" i="8"/>
  <c r="Q287" i="8"/>
  <c r="Y287" i="8"/>
  <c r="U289" i="8"/>
  <c r="U295" i="8"/>
  <c r="Q297" i="8"/>
  <c r="Y297" i="8"/>
  <c r="Q303" i="8"/>
  <c r="Y303" i="8"/>
  <c r="U305" i="8"/>
  <c r="U311" i="8"/>
  <c r="Q313" i="8"/>
  <c r="Y313" i="8"/>
  <c r="Q319" i="8"/>
  <c r="Y319" i="8"/>
  <c r="U321" i="8"/>
  <c r="X334" i="8"/>
  <c r="V377" i="8"/>
  <c r="R377" i="8"/>
  <c r="N377" i="8"/>
  <c r="Y377" i="8"/>
  <c r="T377" i="8"/>
  <c r="O377" i="8"/>
  <c r="W377" i="8"/>
  <c r="Q377" i="8"/>
  <c r="W380" i="8"/>
  <c r="S380" i="8"/>
  <c r="O380" i="8"/>
  <c r="V380" i="8"/>
  <c r="Q380" i="8"/>
  <c r="Y380" i="8"/>
  <c r="T380" i="8"/>
  <c r="N380" i="8"/>
  <c r="X383" i="8"/>
  <c r="T383" i="8"/>
  <c r="P383" i="8"/>
  <c r="Y383" i="8"/>
  <c r="S383" i="8"/>
  <c r="N383" i="8"/>
  <c r="V383" i="8"/>
  <c r="Q383" i="8"/>
  <c r="V393" i="8"/>
  <c r="R393" i="8"/>
  <c r="N393" i="8"/>
  <c r="Y393" i="8"/>
  <c r="T393" i="8"/>
  <c r="O393" i="8"/>
  <c r="W393" i="8"/>
  <c r="Q393" i="8"/>
  <c r="W396" i="8"/>
  <c r="S396" i="8"/>
  <c r="O396" i="8"/>
  <c r="V396" i="8"/>
  <c r="Q396" i="8"/>
  <c r="Y396" i="8"/>
  <c r="T396" i="8"/>
  <c r="N396" i="8"/>
  <c r="X399" i="8"/>
  <c r="T399" i="8"/>
  <c r="P399" i="8"/>
  <c r="Y399" i="8"/>
  <c r="S399" i="8"/>
  <c r="N399" i="8"/>
  <c r="V399" i="8"/>
  <c r="Q399" i="8"/>
  <c r="V409" i="8"/>
  <c r="R409" i="8"/>
  <c r="N409" i="8"/>
  <c r="Y409" i="8"/>
  <c r="T409" i="8"/>
  <c r="O409" i="8"/>
  <c r="U409" i="8"/>
  <c r="P409" i="8"/>
  <c r="W409" i="8"/>
  <c r="Q409" i="8"/>
  <c r="X415" i="8"/>
  <c r="T415" i="8"/>
  <c r="P415" i="8"/>
  <c r="Y415" i="8"/>
  <c r="S415" i="8"/>
  <c r="N415" i="8"/>
  <c r="U415" i="8"/>
  <c r="O415" i="8"/>
  <c r="V415" i="8"/>
  <c r="Q415" i="8"/>
  <c r="V425" i="8"/>
  <c r="R425" i="8"/>
  <c r="N425" i="8"/>
  <c r="Y425" i="8"/>
  <c r="T425" i="8"/>
  <c r="O425" i="8"/>
  <c r="U425" i="8"/>
  <c r="P425" i="8"/>
  <c r="W425" i="8"/>
  <c r="Q425" i="8"/>
  <c r="X431" i="8"/>
  <c r="T431" i="8"/>
  <c r="P431" i="8"/>
  <c r="Y431" i="8"/>
  <c r="S431" i="8"/>
  <c r="N431" i="8"/>
  <c r="U431" i="8"/>
  <c r="O431" i="8"/>
  <c r="V431" i="8"/>
  <c r="Q431" i="8"/>
  <c r="W455" i="8"/>
  <c r="S455" i="8"/>
  <c r="O455" i="8"/>
  <c r="X455" i="8"/>
  <c r="T455" i="8"/>
  <c r="P455" i="8"/>
  <c r="V455" i="8"/>
  <c r="N455" i="8"/>
  <c r="Y455" i="8"/>
  <c r="Q455" i="8"/>
  <c r="R455" i="8"/>
  <c r="W478" i="8"/>
  <c r="S478" i="8"/>
  <c r="O478" i="8"/>
  <c r="U478" i="8"/>
  <c r="P478" i="8"/>
  <c r="V478" i="8"/>
  <c r="Q478" i="8"/>
  <c r="Y478" i="8"/>
  <c r="N478" i="8"/>
  <c r="R478" i="8"/>
  <c r="T478" i="8"/>
  <c r="X377" i="8"/>
  <c r="X380" i="8"/>
  <c r="W383" i="8"/>
  <c r="X393" i="8"/>
  <c r="X396" i="8"/>
  <c r="W399" i="8"/>
  <c r="W376" i="8"/>
  <c r="S376" i="8"/>
  <c r="O376" i="8"/>
  <c r="V376" i="8"/>
  <c r="Q376" i="8"/>
  <c r="Y376" i="8"/>
  <c r="T376" i="8"/>
  <c r="N376" i="8"/>
  <c r="X379" i="8"/>
  <c r="T379" i="8"/>
  <c r="P379" i="8"/>
  <c r="Y379" i="8"/>
  <c r="S379" i="8"/>
  <c r="N379" i="8"/>
  <c r="V379" i="8"/>
  <c r="Q379" i="8"/>
  <c r="V389" i="8"/>
  <c r="R389" i="8"/>
  <c r="N389" i="8"/>
  <c r="Y389" i="8"/>
  <c r="T389" i="8"/>
  <c r="O389" i="8"/>
  <c r="W389" i="8"/>
  <c r="Q389" i="8"/>
  <c r="W392" i="8"/>
  <c r="S392" i="8"/>
  <c r="O392" i="8"/>
  <c r="V392" i="8"/>
  <c r="Q392" i="8"/>
  <c r="Y392" i="8"/>
  <c r="T392" i="8"/>
  <c r="N392" i="8"/>
  <c r="X395" i="8"/>
  <c r="T395" i="8"/>
  <c r="P395" i="8"/>
  <c r="Y395" i="8"/>
  <c r="S395" i="8"/>
  <c r="N395" i="8"/>
  <c r="V395" i="8"/>
  <c r="Q395" i="8"/>
  <c r="V413" i="8"/>
  <c r="R413" i="8"/>
  <c r="N413" i="8"/>
  <c r="Y413" i="8"/>
  <c r="T413" i="8"/>
  <c r="O413" i="8"/>
  <c r="U413" i="8"/>
  <c r="P413" i="8"/>
  <c r="W413" i="8"/>
  <c r="Q413" i="8"/>
  <c r="X419" i="8"/>
  <c r="T419" i="8"/>
  <c r="P419" i="8"/>
  <c r="Y419" i="8"/>
  <c r="S419" i="8"/>
  <c r="N419" i="8"/>
  <c r="U419" i="8"/>
  <c r="O419" i="8"/>
  <c r="V419" i="8"/>
  <c r="Q419" i="8"/>
  <c r="V429" i="8"/>
  <c r="R429" i="8"/>
  <c r="N429" i="8"/>
  <c r="Y429" i="8"/>
  <c r="T429" i="8"/>
  <c r="O429" i="8"/>
  <c r="U429" i="8"/>
  <c r="P429" i="8"/>
  <c r="W429" i="8"/>
  <c r="Q429" i="8"/>
  <c r="X435" i="8"/>
  <c r="T435" i="8"/>
  <c r="P435" i="8"/>
  <c r="Y435" i="8"/>
  <c r="S435" i="8"/>
  <c r="N435" i="8"/>
  <c r="U435" i="8"/>
  <c r="O435" i="8"/>
  <c r="V435" i="8"/>
  <c r="Q435" i="8"/>
  <c r="V468" i="8"/>
  <c r="R468" i="8"/>
  <c r="N468" i="8"/>
  <c r="W468" i="8"/>
  <c r="S468" i="8"/>
  <c r="O468" i="8"/>
  <c r="X468" i="8"/>
  <c r="P468" i="8"/>
  <c r="Y468" i="8"/>
  <c r="Q468" i="8"/>
  <c r="T468" i="8"/>
  <c r="Q280" i="8"/>
  <c r="U280" i="8"/>
  <c r="Y280" i="8"/>
  <c r="Q284" i="8"/>
  <c r="U284" i="8"/>
  <c r="Y284" i="8"/>
  <c r="Q288" i="8"/>
  <c r="U288" i="8"/>
  <c r="Y288" i="8"/>
  <c r="Q292" i="8"/>
  <c r="U292" i="8"/>
  <c r="Y292" i="8"/>
  <c r="Q296" i="8"/>
  <c r="U296" i="8"/>
  <c r="Y296" i="8"/>
  <c r="Q300" i="8"/>
  <c r="U300" i="8"/>
  <c r="Y300" i="8"/>
  <c r="Q304" i="8"/>
  <c r="U304" i="8"/>
  <c r="Y304" i="8"/>
  <c r="Q308" i="8"/>
  <c r="U308" i="8"/>
  <c r="Y308" i="8"/>
  <c r="Q312" i="8"/>
  <c r="U312" i="8"/>
  <c r="Y312" i="8"/>
  <c r="Q316" i="8"/>
  <c r="U316" i="8"/>
  <c r="Y316" i="8"/>
  <c r="Q320" i="8"/>
  <c r="U320" i="8"/>
  <c r="Y320" i="8"/>
  <c r="Q324" i="8"/>
  <c r="U324" i="8"/>
  <c r="Y324" i="8"/>
  <c r="N327" i="8"/>
  <c r="R327" i="8"/>
  <c r="V327" i="8"/>
  <c r="Q328" i="8"/>
  <c r="U328" i="8"/>
  <c r="Y328" i="8"/>
  <c r="O331" i="8"/>
  <c r="T331" i="8"/>
  <c r="N333" i="8"/>
  <c r="S333" i="8"/>
  <c r="O335" i="8"/>
  <c r="T335" i="8"/>
  <c r="N337" i="8"/>
  <c r="S337" i="8"/>
  <c r="O339" i="8"/>
  <c r="T339" i="8"/>
  <c r="O343" i="8"/>
  <c r="O347" i="8"/>
  <c r="O351" i="8"/>
  <c r="O355" i="8"/>
  <c r="O359" i="8"/>
  <c r="O363" i="8"/>
  <c r="O367" i="8"/>
  <c r="O371" i="8"/>
  <c r="X376" i="8"/>
  <c r="U377" i="8"/>
  <c r="W379" i="8"/>
  <c r="U380" i="8"/>
  <c r="U383" i="8"/>
  <c r="X389" i="8"/>
  <c r="X392" i="8"/>
  <c r="U393" i="8"/>
  <c r="W395" i="8"/>
  <c r="U396" i="8"/>
  <c r="U399" i="8"/>
  <c r="V331" i="8"/>
  <c r="R331" i="8"/>
  <c r="N331" i="8"/>
  <c r="X333" i="8"/>
  <c r="T333" i="8"/>
  <c r="P333" i="8"/>
  <c r="V335" i="8"/>
  <c r="R335" i="8"/>
  <c r="N335" i="8"/>
  <c r="X337" i="8"/>
  <c r="T337" i="8"/>
  <c r="P337" i="8"/>
  <c r="V339" i="8"/>
  <c r="R339" i="8"/>
  <c r="N339" i="8"/>
  <c r="X343" i="8"/>
  <c r="T343" i="8"/>
  <c r="P343" i="8"/>
  <c r="Y343" i="8"/>
  <c r="S343" i="8"/>
  <c r="N343" i="8"/>
  <c r="X347" i="8"/>
  <c r="T347" i="8"/>
  <c r="P347" i="8"/>
  <c r="Y347" i="8"/>
  <c r="S347" i="8"/>
  <c r="N347" i="8"/>
  <c r="X351" i="8"/>
  <c r="T351" i="8"/>
  <c r="P351" i="8"/>
  <c r="Y351" i="8"/>
  <c r="S351" i="8"/>
  <c r="N351" i="8"/>
  <c r="X355" i="8"/>
  <c r="T355" i="8"/>
  <c r="P355" i="8"/>
  <c r="Y355" i="8"/>
  <c r="S355" i="8"/>
  <c r="N355" i="8"/>
  <c r="X359" i="8"/>
  <c r="T359" i="8"/>
  <c r="P359" i="8"/>
  <c r="Y359" i="8"/>
  <c r="S359" i="8"/>
  <c r="N359" i="8"/>
  <c r="X363" i="8"/>
  <c r="T363" i="8"/>
  <c r="P363" i="8"/>
  <c r="Y363" i="8"/>
  <c r="S363" i="8"/>
  <c r="N363" i="8"/>
  <c r="X367" i="8"/>
  <c r="T367" i="8"/>
  <c r="P367" i="8"/>
  <c r="Y367" i="8"/>
  <c r="S367" i="8"/>
  <c r="N367" i="8"/>
  <c r="X371" i="8"/>
  <c r="T371" i="8"/>
  <c r="P371" i="8"/>
  <c r="Y371" i="8"/>
  <c r="S371" i="8"/>
  <c r="N371" i="8"/>
  <c r="X375" i="8"/>
  <c r="T375" i="8"/>
  <c r="P375" i="8"/>
  <c r="Y375" i="8"/>
  <c r="S375" i="8"/>
  <c r="N375" i="8"/>
  <c r="V375" i="8"/>
  <c r="Q375" i="8"/>
  <c r="V385" i="8"/>
  <c r="R385" i="8"/>
  <c r="N385" i="8"/>
  <c r="Y385" i="8"/>
  <c r="T385" i="8"/>
  <c r="O385" i="8"/>
  <c r="W385" i="8"/>
  <c r="Q385" i="8"/>
  <c r="W388" i="8"/>
  <c r="S388" i="8"/>
  <c r="O388" i="8"/>
  <c r="V388" i="8"/>
  <c r="Q388" i="8"/>
  <c r="Y388" i="8"/>
  <c r="T388" i="8"/>
  <c r="N388" i="8"/>
  <c r="X391" i="8"/>
  <c r="T391" i="8"/>
  <c r="P391" i="8"/>
  <c r="Y391" i="8"/>
  <c r="S391" i="8"/>
  <c r="N391" i="8"/>
  <c r="V391" i="8"/>
  <c r="Q391" i="8"/>
  <c r="V401" i="8"/>
  <c r="R401" i="8"/>
  <c r="N401" i="8"/>
  <c r="Y401" i="8"/>
  <c r="T401" i="8"/>
  <c r="O401" i="8"/>
  <c r="W401" i="8"/>
  <c r="Q401" i="8"/>
  <c r="X407" i="8"/>
  <c r="T407" i="8"/>
  <c r="P407" i="8"/>
  <c r="Y407" i="8"/>
  <c r="S407" i="8"/>
  <c r="N407" i="8"/>
  <c r="U407" i="8"/>
  <c r="O407" i="8"/>
  <c r="V407" i="8"/>
  <c r="Q407" i="8"/>
  <c r="V417" i="8"/>
  <c r="R417" i="8"/>
  <c r="N417" i="8"/>
  <c r="Y417" i="8"/>
  <c r="T417" i="8"/>
  <c r="O417" i="8"/>
  <c r="U417" i="8"/>
  <c r="P417" i="8"/>
  <c r="W417" i="8"/>
  <c r="Q417" i="8"/>
  <c r="X423" i="8"/>
  <c r="T423" i="8"/>
  <c r="P423" i="8"/>
  <c r="Y423" i="8"/>
  <c r="S423" i="8"/>
  <c r="N423" i="8"/>
  <c r="U423" i="8"/>
  <c r="O423" i="8"/>
  <c r="V423" i="8"/>
  <c r="Q423" i="8"/>
  <c r="V433" i="8"/>
  <c r="R433" i="8"/>
  <c r="N433" i="8"/>
  <c r="Y433" i="8"/>
  <c r="T433" i="8"/>
  <c r="O433" i="8"/>
  <c r="U433" i="8"/>
  <c r="P433" i="8"/>
  <c r="W433" i="8"/>
  <c r="Q433" i="8"/>
  <c r="W439" i="8"/>
  <c r="S439" i="8"/>
  <c r="O439" i="8"/>
  <c r="X439" i="8"/>
  <c r="T439" i="8"/>
  <c r="P439" i="8"/>
  <c r="V439" i="8"/>
  <c r="N439" i="8"/>
  <c r="Y439" i="8"/>
  <c r="Q439" i="8"/>
  <c r="R439" i="8"/>
  <c r="W471" i="8"/>
  <c r="S471" i="8"/>
  <c r="O471" i="8"/>
  <c r="X471" i="8"/>
  <c r="T471" i="8"/>
  <c r="P471" i="8"/>
  <c r="V471" i="8"/>
  <c r="N471" i="8"/>
  <c r="Y471" i="8"/>
  <c r="Q471" i="8"/>
  <c r="R471" i="8"/>
  <c r="Q327" i="8"/>
  <c r="U327" i="8"/>
  <c r="Y327" i="8"/>
  <c r="S331" i="8"/>
  <c r="X331" i="8"/>
  <c r="R333" i="8"/>
  <c r="W333" i="8"/>
  <c r="S335" i="8"/>
  <c r="X335" i="8"/>
  <c r="R337" i="8"/>
  <c r="W337" i="8"/>
  <c r="S339" i="8"/>
  <c r="X339" i="8"/>
  <c r="U343" i="8"/>
  <c r="U347" i="8"/>
  <c r="U351" i="8"/>
  <c r="U355" i="8"/>
  <c r="U359" i="8"/>
  <c r="U363" i="8"/>
  <c r="U367" i="8"/>
  <c r="U371" i="8"/>
  <c r="W375" i="8"/>
  <c r="S377" i="8"/>
  <c r="R380" i="8"/>
  <c r="R383" i="8"/>
  <c r="X385" i="8"/>
  <c r="X388" i="8"/>
  <c r="W391" i="8"/>
  <c r="S393" i="8"/>
  <c r="R396" i="8"/>
  <c r="R399" i="8"/>
  <c r="X401" i="8"/>
  <c r="X409" i="8"/>
  <c r="W415" i="8"/>
  <c r="X425" i="8"/>
  <c r="W431" i="8"/>
  <c r="V341" i="8"/>
  <c r="R341" i="8"/>
  <c r="N341" i="8"/>
  <c r="Y341" i="8"/>
  <c r="T341" i="8"/>
  <c r="O341" i="8"/>
  <c r="W344" i="8"/>
  <c r="S344" i="8"/>
  <c r="O344" i="8"/>
  <c r="V344" i="8"/>
  <c r="Q344" i="8"/>
  <c r="V345" i="8"/>
  <c r="R345" i="8"/>
  <c r="N345" i="8"/>
  <c r="Y345" i="8"/>
  <c r="T345" i="8"/>
  <c r="O345" i="8"/>
  <c r="W348" i="8"/>
  <c r="S348" i="8"/>
  <c r="O348" i="8"/>
  <c r="V348" i="8"/>
  <c r="Q348" i="8"/>
  <c r="V349" i="8"/>
  <c r="R349" i="8"/>
  <c r="N349" i="8"/>
  <c r="Y349" i="8"/>
  <c r="T349" i="8"/>
  <c r="O349" i="8"/>
  <c r="W352" i="8"/>
  <c r="S352" i="8"/>
  <c r="O352" i="8"/>
  <c r="V352" i="8"/>
  <c r="Q352" i="8"/>
  <c r="V353" i="8"/>
  <c r="R353" i="8"/>
  <c r="N353" i="8"/>
  <c r="Y353" i="8"/>
  <c r="T353" i="8"/>
  <c r="O353" i="8"/>
  <c r="W356" i="8"/>
  <c r="S356" i="8"/>
  <c r="O356" i="8"/>
  <c r="V356" i="8"/>
  <c r="Q356" i="8"/>
  <c r="V357" i="8"/>
  <c r="R357" i="8"/>
  <c r="N357" i="8"/>
  <c r="Y357" i="8"/>
  <c r="T357" i="8"/>
  <c r="O357" i="8"/>
  <c r="W360" i="8"/>
  <c r="S360" i="8"/>
  <c r="O360" i="8"/>
  <c r="V360" i="8"/>
  <c r="Q360" i="8"/>
  <c r="V361" i="8"/>
  <c r="R361" i="8"/>
  <c r="N361" i="8"/>
  <c r="Y361" i="8"/>
  <c r="T361" i="8"/>
  <c r="O361" i="8"/>
  <c r="W364" i="8"/>
  <c r="S364" i="8"/>
  <c r="O364" i="8"/>
  <c r="V364" i="8"/>
  <c r="Q364" i="8"/>
  <c r="V365" i="8"/>
  <c r="R365" i="8"/>
  <c r="N365" i="8"/>
  <c r="Y365" i="8"/>
  <c r="T365" i="8"/>
  <c r="O365" i="8"/>
  <c r="W368" i="8"/>
  <c r="S368" i="8"/>
  <c r="O368" i="8"/>
  <c r="V368" i="8"/>
  <c r="Q368" i="8"/>
  <c r="V369" i="8"/>
  <c r="R369" i="8"/>
  <c r="N369" i="8"/>
  <c r="Y369" i="8"/>
  <c r="T369" i="8"/>
  <c r="O369" i="8"/>
  <c r="W372" i="8"/>
  <c r="S372" i="8"/>
  <c r="O372" i="8"/>
  <c r="V372" i="8"/>
  <c r="Q372" i="8"/>
  <c r="V373" i="8"/>
  <c r="R373" i="8"/>
  <c r="N373" i="8"/>
  <c r="Y373" i="8"/>
  <c r="T373" i="8"/>
  <c r="O373" i="8"/>
  <c r="V381" i="8"/>
  <c r="R381" i="8"/>
  <c r="N381" i="8"/>
  <c r="Y381" i="8"/>
  <c r="T381" i="8"/>
  <c r="O381" i="8"/>
  <c r="W381" i="8"/>
  <c r="Q381" i="8"/>
  <c r="W384" i="8"/>
  <c r="S384" i="8"/>
  <c r="O384" i="8"/>
  <c r="V384" i="8"/>
  <c r="Q384" i="8"/>
  <c r="Y384" i="8"/>
  <c r="T384" i="8"/>
  <c r="N384" i="8"/>
  <c r="X387" i="8"/>
  <c r="T387" i="8"/>
  <c r="P387" i="8"/>
  <c r="Y387" i="8"/>
  <c r="S387" i="8"/>
  <c r="N387" i="8"/>
  <c r="V387" i="8"/>
  <c r="Q387" i="8"/>
  <c r="V397" i="8"/>
  <c r="R397" i="8"/>
  <c r="N397" i="8"/>
  <c r="Y397" i="8"/>
  <c r="T397" i="8"/>
  <c r="O397" i="8"/>
  <c r="W397" i="8"/>
  <c r="Q397" i="8"/>
  <c r="W400" i="8"/>
  <c r="S400" i="8"/>
  <c r="O400" i="8"/>
  <c r="V400" i="8"/>
  <c r="Q400" i="8"/>
  <c r="Y400" i="8"/>
  <c r="T400" i="8"/>
  <c r="N400" i="8"/>
  <c r="X403" i="8"/>
  <c r="T403" i="8"/>
  <c r="P403" i="8"/>
  <c r="Y403" i="8"/>
  <c r="S403" i="8"/>
  <c r="N403" i="8"/>
  <c r="V403" i="8"/>
  <c r="Q403" i="8"/>
  <c r="V405" i="8"/>
  <c r="R405" i="8"/>
  <c r="N405" i="8"/>
  <c r="Y405" i="8"/>
  <c r="T405" i="8"/>
  <c r="O405" i="8"/>
  <c r="U405" i="8"/>
  <c r="P405" i="8"/>
  <c r="W405" i="8"/>
  <c r="Q405" i="8"/>
  <c r="X411" i="8"/>
  <c r="T411" i="8"/>
  <c r="P411" i="8"/>
  <c r="Y411" i="8"/>
  <c r="S411" i="8"/>
  <c r="N411" i="8"/>
  <c r="U411" i="8"/>
  <c r="O411" i="8"/>
  <c r="V411" i="8"/>
  <c r="Q411" i="8"/>
  <c r="V421" i="8"/>
  <c r="R421" i="8"/>
  <c r="N421" i="8"/>
  <c r="Y421" i="8"/>
  <c r="T421" i="8"/>
  <c r="O421" i="8"/>
  <c r="U421" i="8"/>
  <c r="P421" i="8"/>
  <c r="W421" i="8"/>
  <c r="Q421" i="8"/>
  <c r="X427" i="8"/>
  <c r="T427" i="8"/>
  <c r="P427" i="8"/>
  <c r="Y427" i="8"/>
  <c r="S427" i="8"/>
  <c r="N427" i="8"/>
  <c r="U427" i="8"/>
  <c r="O427" i="8"/>
  <c r="V427" i="8"/>
  <c r="Q427" i="8"/>
  <c r="V437" i="8"/>
  <c r="R437" i="8"/>
  <c r="N437" i="8"/>
  <c r="Y437" i="8"/>
  <c r="T437" i="8"/>
  <c r="O437" i="8"/>
  <c r="U437" i="8"/>
  <c r="P437" i="8"/>
  <c r="W437" i="8"/>
  <c r="Q437" i="8"/>
  <c r="V452" i="8"/>
  <c r="R452" i="8"/>
  <c r="N452" i="8"/>
  <c r="W452" i="8"/>
  <c r="S452" i="8"/>
  <c r="O452" i="8"/>
  <c r="X452" i="8"/>
  <c r="P452" i="8"/>
  <c r="Y452" i="8"/>
  <c r="Q452" i="8"/>
  <c r="T452" i="8"/>
  <c r="Q242" i="8"/>
  <c r="U242" i="8"/>
  <c r="Q246" i="8"/>
  <c r="U246" i="8"/>
  <c r="Q250" i="8"/>
  <c r="U250" i="8"/>
  <c r="Q254" i="8"/>
  <c r="U254" i="8"/>
  <c r="Q258" i="8"/>
  <c r="U258" i="8"/>
  <c r="Q262" i="8"/>
  <c r="U262" i="8"/>
  <c r="Q266" i="8"/>
  <c r="U266" i="8"/>
  <c r="Q270" i="8"/>
  <c r="U270" i="8"/>
  <c r="Q274" i="8"/>
  <c r="U274" i="8"/>
  <c r="Q278" i="8"/>
  <c r="U278" i="8"/>
  <c r="O280" i="8"/>
  <c r="S280" i="8"/>
  <c r="Q282" i="8"/>
  <c r="U282" i="8"/>
  <c r="O284" i="8"/>
  <c r="S284" i="8"/>
  <c r="Q286" i="8"/>
  <c r="U286" i="8"/>
  <c r="O288" i="8"/>
  <c r="S288" i="8"/>
  <c r="Q290" i="8"/>
  <c r="U290" i="8"/>
  <c r="O292" i="8"/>
  <c r="S292" i="8"/>
  <c r="Q294" i="8"/>
  <c r="U294" i="8"/>
  <c r="O296" i="8"/>
  <c r="S296" i="8"/>
  <c r="Q298" i="8"/>
  <c r="U298" i="8"/>
  <c r="O300" i="8"/>
  <c r="S300" i="8"/>
  <c r="Q302" i="8"/>
  <c r="U302" i="8"/>
  <c r="O304" i="8"/>
  <c r="S304" i="8"/>
  <c r="Q306" i="8"/>
  <c r="U306" i="8"/>
  <c r="O308" i="8"/>
  <c r="S308" i="8"/>
  <c r="Q310" i="8"/>
  <c r="U310" i="8"/>
  <c r="O312" i="8"/>
  <c r="S312" i="8"/>
  <c r="Q314" i="8"/>
  <c r="U314" i="8"/>
  <c r="O316" i="8"/>
  <c r="S316" i="8"/>
  <c r="Q318" i="8"/>
  <c r="U318" i="8"/>
  <c r="O320" i="8"/>
  <c r="S320" i="8"/>
  <c r="Q322" i="8"/>
  <c r="U322" i="8"/>
  <c r="O324" i="8"/>
  <c r="S324" i="8"/>
  <c r="Q326" i="8"/>
  <c r="U326" i="8"/>
  <c r="P327" i="8"/>
  <c r="T327" i="8"/>
  <c r="O328" i="8"/>
  <c r="S328" i="8"/>
  <c r="Q330" i="8"/>
  <c r="U330" i="8"/>
  <c r="Q331" i="8"/>
  <c r="W331" i="8"/>
  <c r="Q333" i="8"/>
  <c r="V333" i="8"/>
  <c r="Q335" i="8"/>
  <c r="W335" i="8"/>
  <c r="Q337" i="8"/>
  <c r="V337" i="8"/>
  <c r="Q339" i="8"/>
  <c r="W339" i="8"/>
  <c r="U341" i="8"/>
  <c r="R343" i="8"/>
  <c r="T344" i="8"/>
  <c r="U345" i="8"/>
  <c r="R347" i="8"/>
  <c r="T348" i="8"/>
  <c r="U349" i="8"/>
  <c r="R351" i="8"/>
  <c r="T352" i="8"/>
  <c r="U353" i="8"/>
  <c r="R355" i="8"/>
  <c r="T356" i="8"/>
  <c r="U357" i="8"/>
  <c r="R359" i="8"/>
  <c r="T360" i="8"/>
  <c r="U361" i="8"/>
  <c r="R363" i="8"/>
  <c r="T364" i="8"/>
  <c r="U365" i="8"/>
  <c r="R367" i="8"/>
  <c r="T368" i="8"/>
  <c r="U369" i="8"/>
  <c r="R371" i="8"/>
  <c r="T372" i="8"/>
  <c r="U373" i="8"/>
  <c r="U375" i="8"/>
  <c r="R376" i="8"/>
  <c r="P377" i="8"/>
  <c r="R379" i="8"/>
  <c r="P380" i="8"/>
  <c r="X381" i="8"/>
  <c r="O383" i="8"/>
  <c r="X384" i="8"/>
  <c r="U385" i="8"/>
  <c r="W387" i="8"/>
  <c r="U388" i="8"/>
  <c r="S389" i="8"/>
  <c r="U391" i="8"/>
  <c r="R392" i="8"/>
  <c r="P393" i="8"/>
  <c r="R395" i="8"/>
  <c r="P396" i="8"/>
  <c r="X397" i="8"/>
  <c r="O399" i="8"/>
  <c r="X400" i="8"/>
  <c r="U401" i="8"/>
  <c r="W403" i="8"/>
  <c r="S409" i="8"/>
  <c r="X413" i="8"/>
  <c r="R415" i="8"/>
  <c r="W419" i="8"/>
  <c r="S425" i="8"/>
  <c r="X429" i="8"/>
  <c r="R431" i="8"/>
  <c r="W435" i="8"/>
  <c r="U455" i="8"/>
  <c r="X478" i="8"/>
  <c r="V440" i="8"/>
  <c r="R440" i="8"/>
  <c r="N440" i="8"/>
  <c r="W440" i="8"/>
  <c r="S440" i="8"/>
  <c r="O440" i="8"/>
  <c r="W443" i="8"/>
  <c r="S443" i="8"/>
  <c r="O443" i="8"/>
  <c r="X443" i="8"/>
  <c r="T443" i="8"/>
  <c r="P443" i="8"/>
  <c r="V456" i="8"/>
  <c r="R456" i="8"/>
  <c r="N456" i="8"/>
  <c r="W456" i="8"/>
  <c r="S456" i="8"/>
  <c r="O456" i="8"/>
  <c r="W459" i="8"/>
  <c r="S459" i="8"/>
  <c r="O459" i="8"/>
  <c r="X459" i="8"/>
  <c r="T459" i="8"/>
  <c r="P459" i="8"/>
  <c r="V472" i="8"/>
  <c r="R472" i="8"/>
  <c r="N472" i="8"/>
  <c r="W472" i="8"/>
  <c r="S472" i="8"/>
  <c r="O472" i="8"/>
  <c r="V475" i="8"/>
  <c r="X475" i="8"/>
  <c r="S475" i="8"/>
  <c r="O475" i="8"/>
  <c r="Y475" i="8"/>
  <c r="T475" i="8"/>
  <c r="P475" i="8"/>
  <c r="N404" i="8"/>
  <c r="T404" i="8"/>
  <c r="N408" i="8"/>
  <c r="T408" i="8"/>
  <c r="N412" i="8"/>
  <c r="T412" i="8"/>
  <c r="N416" i="8"/>
  <c r="T416" i="8"/>
  <c r="N420" i="8"/>
  <c r="T420" i="8"/>
  <c r="N424" i="8"/>
  <c r="T424" i="8"/>
  <c r="N428" i="8"/>
  <c r="T428" i="8"/>
  <c r="N432" i="8"/>
  <c r="T432" i="8"/>
  <c r="N436" i="8"/>
  <c r="T436" i="8"/>
  <c r="U440" i="8"/>
  <c r="U443" i="8"/>
  <c r="P444" i="8"/>
  <c r="N447" i="8"/>
  <c r="U456" i="8"/>
  <c r="U459" i="8"/>
  <c r="P460" i="8"/>
  <c r="N463" i="8"/>
  <c r="U472" i="8"/>
  <c r="U475" i="8"/>
  <c r="N482" i="8"/>
  <c r="W404" i="8"/>
  <c r="S404" i="8"/>
  <c r="O404" i="8"/>
  <c r="W408" i="8"/>
  <c r="S408" i="8"/>
  <c r="O408" i="8"/>
  <c r="W412" i="8"/>
  <c r="S412" i="8"/>
  <c r="O412" i="8"/>
  <c r="W416" i="8"/>
  <c r="S416" i="8"/>
  <c r="O416" i="8"/>
  <c r="W420" i="8"/>
  <c r="S420" i="8"/>
  <c r="O420" i="8"/>
  <c r="W424" i="8"/>
  <c r="S424" i="8"/>
  <c r="O424" i="8"/>
  <c r="W428" i="8"/>
  <c r="S428" i="8"/>
  <c r="O428" i="8"/>
  <c r="W432" i="8"/>
  <c r="S432" i="8"/>
  <c r="O432" i="8"/>
  <c r="W436" i="8"/>
  <c r="S436" i="8"/>
  <c r="O436" i="8"/>
  <c r="V444" i="8"/>
  <c r="R444" i="8"/>
  <c r="N444" i="8"/>
  <c r="W444" i="8"/>
  <c r="S444" i="8"/>
  <c r="O444" i="8"/>
  <c r="W447" i="8"/>
  <c r="S447" i="8"/>
  <c r="O447" i="8"/>
  <c r="X447" i="8"/>
  <c r="T447" i="8"/>
  <c r="P447" i="8"/>
  <c r="V460" i="8"/>
  <c r="R460" i="8"/>
  <c r="N460" i="8"/>
  <c r="W460" i="8"/>
  <c r="S460" i="8"/>
  <c r="O460" i="8"/>
  <c r="W463" i="8"/>
  <c r="S463" i="8"/>
  <c r="O463" i="8"/>
  <c r="X463" i="8"/>
  <c r="T463" i="8"/>
  <c r="P463" i="8"/>
  <c r="W482" i="8"/>
  <c r="S482" i="8"/>
  <c r="O482" i="8"/>
  <c r="U482" i="8"/>
  <c r="P482" i="8"/>
  <c r="V482" i="8"/>
  <c r="Q482" i="8"/>
  <c r="R404" i="8"/>
  <c r="X404" i="8"/>
  <c r="R408" i="8"/>
  <c r="X408" i="8"/>
  <c r="R412" i="8"/>
  <c r="X412" i="8"/>
  <c r="R416" i="8"/>
  <c r="X416" i="8"/>
  <c r="R420" i="8"/>
  <c r="X420" i="8"/>
  <c r="R424" i="8"/>
  <c r="X424" i="8"/>
  <c r="R428" i="8"/>
  <c r="X428" i="8"/>
  <c r="R432" i="8"/>
  <c r="X432" i="8"/>
  <c r="R436" i="8"/>
  <c r="X436" i="8"/>
  <c r="U444" i="8"/>
  <c r="U447" i="8"/>
  <c r="U460" i="8"/>
  <c r="U463" i="8"/>
  <c r="X482" i="8"/>
  <c r="W340" i="8"/>
  <c r="S340" i="8"/>
  <c r="V448" i="8"/>
  <c r="R448" i="8"/>
  <c r="N448" i="8"/>
  <c r="W448" i="8"/>
  <c r="S448" i="8"/>
  <c r="O448" i="8"/>
  <c r="W451" i="8"/>
  <c r="S451" i="8"/>
  <c r="O451" i="8"/>
  <c r="X451" i="8"/>
  <c r="T451" i="8"/>
  <c r="P451" i="8"/>
  <c r="V464" i="8"/>
  <c r="R464" i="8"/>
  <c r="N464" i="8"/>
  <c r="W464" i="8"/>
  <c r="S464" i="8"/>
  <c r="O464" i="8"/>
  <c r="W467" i="8"/>
  <c r="S467" i="8"/>
  <c r="O467" i="8"/>
  <c r="X467" i="8"/>
  <c r="T467" i="8"/>
  <c r="P467" i="8"/>
  <c r="Q332" i="8"/>
  <c r="U332" i="8"/>
  <c r="Q336" i="8"/>
  <c r="U336" i="8"/>
  <c r="Q340" i="8"/>
  <c r="V340" i="8"/>
  <c r="Q404" i="8"/>
  <c r="V404" i="8"/>
  <c r="Q408" i="8"/>
  <c r="V408" i="8"/>
  <c r="Q412" i="8"/>
  <c r="V412" i="8"/>
  <c r="Q416" i="8"/>
  <c r="V416" i="8"/>
  <c r="Q420" i="8"/>
  <c r="V420" i="8"/>
  <c r="Q424" i="8"/>
  <c r="V424" i="8"/>
  <c r="Q428" i="8"/>
  <c r="V428" i="8"/>
  <c r="Q432" i="8"/>
  <c r="V432" i="8"/>
  <c r="Q436" i="8"/>
  <c r="V436" i="8"/>
  <c r="Q440" i="8"/>
  <c r="Y440" i="8"/>
  <c r="Q443" i="8"/>
  <c r="Y443" i="8"/>
  <c r="T444" i="8"/>
  <c r="R447" i="8"/>
  <c r="U448" i="8"/>
  <c r="U451" i="8"/>
  <c r="Q456" i="8"/>
  <c r="Y456" i="8"/>
  <c r="Q459" i="8"/>
  <c r="Y459" i="8"/>
  <c r="T460" i="8"/>
  <c r="R463" i="8"/>
  <c r="U464" i="8"/>
  <c r="U467" i="8"/>
  <c r="Q472" i="8"/>
  <c r="Y472" i="8"/>
  <c r="Q475" i="8"/>
  <c r="T482" i="8"/>
  <c r="W486" i="8"/>
  <c r="S486" i="8"/>
  <c r="O486" i="8"/>
  <c r="W490" i="8"/>
  <c r="S490" i="8"/>
  <c r="O490" i="8"/>
  <c r="W494" i="8"/>
  <c r="S494" i="8"/>
  <c r="O494" i="8"/>
  <c r="W498" i="8"/>
  <c r="S498" i="8"/>
  <c r="O498" i="8"/>
  <c r="W502" i="8"/>
  <c r="S502" i="8"/>
  <c r="O502" i="8"/>
  <c r="W506" i="8"/>
  <c r="S506" i="8"/>
  <c r="O506" i="8"/>
  <c r="W510" i="8"/>
  <c r="S510" i="8"/>
  <c r="O510" i="8"/>
  <c r="W514" i="8"/>
  <c r="S514" i="8"/>
  <c r="O514" i="8"/>
  <c r="W518" i="8"/>
  <c r="S518" i="8"/>
  <c r="O518" i="8"/>
  <c r="W522" i="8"/>
  <c r="S522" i="8"/>
  <c r="O522" i="8"/>
  <c r="V530" i="8"/>
  <c r="R530" i="8"/>
  <c r="N530" i="8"/>
  <c r="W530" i="8"/>
  <c r="S530" i="8"/>
  <c r="O530" i="8"/>
  <c r="X533" i="8"/>
  <c r="T533" i="8"/>
  <c r="P533" i="8"/>
  <c r="U533" i="8"/>
  <c r="O533" i="8"/>
  <c r="V533" i="8"/>
  <c r="Q533" i="8"/>
  <c r="R486" i="8"/>
  <c r="X486" i="8"/>
  <c r="R490" i="8"/>
  <c r="X490" i="8"/>
  <c r="R494" i="8"/>
  <c r="X494" i="8"/>
  <c r="R498" i="8"/>
  <c r="X498" i="8"/>
  <c r="R502" i="8"/>
  <c r="X502" i="8"/>
  <c r="R506" i="8"/>
  <c r="X506" i="8"/>
  <c r="R510" i="8"/>
  <c r="X510" i="8"/>
  <c r="R514" i="8"/>
  <c r="X514" i="8"/>
  <c r="R518" i="8"/>
  <c r="X518" i="8"/>
  <c r="R522" i="8"/>
  <c r="X522" i="8"/>
  <c r="T526" i="8"/>
  <c r="R529" i="8"/>
  <c r="U530" i="8"/>
  <c r="W533" i="8"/>
  <c r="V535" i="8"/>
  <c r="R535" i="8"/>
  <c r="N535" i="8"/>
  <c r="U535" i="8"/>
  <c r="P535" i="8"/>
  <c r="W535" i="8"/>
  <c r="Q535" i="8"/>
  <c r="Q342" i="8"/>
  <c r="U342" i="8"/>
  <c r="Q346" i="8"/>
  <c r="U346" i="8"/>
  <c r="Q350" i="8"/>
  <c r="U350" i="8"/>
  <c r="Q354" i="8"/>
  <c r="U354" i="8"/>
  <c r="Q358" i="8"/>
  <c r="U358" i="8"/>
  <c r="Q362" i="8"/>
  <c r="U362" i="8"/>
  <c r="Q366" i="8"/>
  <c r="U366" i="8"/>
  <c r="Q370" i="8"/>
  <c r="U370" i="8"/>
  <c r="Q374" i="8"/>
  <c r="U374" i="8"/>
  <c r="Q378" i="8"/>
  <c r="U378" i="8"/>
  <c r="Q382" i="8"/>
  <c r="U382" i="8"/>
  <c r="Q386" i="8"/>
  <c r="U386" i="8"/>
  <c r="Q390" i="8"/>
  <c r="U390" i="8"/>
  <c r="Q394" i="8"/>
  <c r="U394" i="8"/>
  <c r="Q398" i="8"/>
  <c r="U398" i="8"/>
  <c r="Q402" i="8"/>
  <c r="U402" i="8"/>
  <c r="Q406" i="8"/>
  <c r="U406" i="8"/>
  <c r="Q410" i="8"/>
  <c r="U410" i="8"/>
  <c r="Q414" i="8"/>
  <c r="U414" i="8"/>
  <c r="Q418" i="8"/>
  <c r="U418" i="8"/>
  <c r="Q422" i="8"/>
  <c r="U422" i="8"/>
  <c r="Q426" i="8"/>
  <c r="U426" i="8"/>
  <c r="Q430" i="8"/>
  <c r="U430" i="8"/>
  <c r="Q434" i="8"/>
  <c r="U434" i="8"/>
  <c r="Q438" i="8"/>
  <c r="U438" i="8"/>
  <c r="N441" i="8"/>
  <c r="R441" i="8"/>
  <c r="V441" i="8"/>
  <c r="Q442" i="8"/>
  <c r="U442" i="8"/>
  <c r="N445" i="8"/>
  <c r="R445" i="8"/>
  <c r="V445" i="8"/>
  <c r="Q446" i="8"/>
  <c r="U446" i="8"/>
  <c r="N449" i="8"/>
  <c r="R449" i="8"/>
  <c r="V449" i="8"/>
  <c r="Q450" i="8"/>
  <c r="U450" i="8"/>
  <c r="N453" i="8"/>
  <c r="R453" i="8"/>
  <c r="V453" i="8"/>
  <c r="Q454" i="8"/>
  <c r="U454" i="8"/>
  <c r="N457" i="8"/>
  <c r="R457" i="8"/>
  <c r="V457" i="8"/>
  <c r="Q458" i="8"/>
  <c r="U458" i="8"/>
  <c r="N461" i="8"/>
  <c r="R461" i="8"/>
  <c r="V461" i="8"/>
  <c r="Q462" i="8"/>
  <c r="U462" i="8"/>
  <c r="N465" i="8"/>
  <c r="R465" i="8"/>
  <c r="V465" i="8"/>
  <c r="Q466" i="8"/>
  <c r="U466" i="8"/>
  <c r="N469" i="8"/>
  <c r="R469" i="8"/>
  <c r="V469" i="8"/>
  <c r="Q470" i="8"/>
  <c r="U470" i="8"/>
  <c r="N473" i="8"/>
  <c r="R473" i="8"/>
  <c r="V473" i="8"/>
  <c r="Q474" i="8"/>
  <c r="U474" i="8"/>
  <c r="N477" i="8"/>
  <c r="S477" i="8"/>
  <c r="O479" i="8"/>
  <c r="T479" i="8"/>
  <c r="N481" i="8"/>
  <c r="S481" i="8"/>
  <c r="O483" i="8"/>
  <c r="T483" i="8"/>
  <c r="N485" i="8"/>
  <c r="S485" i="8"/>
  <c r="Q486" i="8"/>
  <c r="V486" i="8"/>
  <c r="O487" i="8"/>
  <c r="T487" i="8"/>
  <c r="N489" i="8"/>
  <c r="S489" i="8"/>
  <c r="Q490" i="8"/>
  <c r="V490" i="8"/>
  <c r="O491" i="8"/>
  <c r="T491" i="8"/>
  <c r="N493" i="8"/>
  <c r="S493" i="8"/>
  <c r="Q494" i="8"/>
  <c r="V494" i="8"/>
  <c r="O495" i="8"/>
  <c r="T495" i="8"/>
  <c r="N497" i="8"/>
  <c r="S497" i="8"/>
  <c r="Q498" i="8"/>
  <c r="V498" i="8"/>
  <c r="O499" i="8"/>
  <c r="T499" i="8"/>
  <c r="N501" i="8"/>
  <c r="S501" i="8"/>
  <c r="Q502" i="8"/>
  <c r="V502" i="8"/>
  <c r="O503" i="8"/>
  <c r="T503" i="8"/>
  <c r="N505" i="8"/>
  <c r="S505" i="8"/>
  <c r="Q506" i="8"/>
  <c r="V506" i="8"/>
  <c r="O507" i="8"/>
  <c r="T507" i="8"/>
  <c r="N509" i="8"/>
  <c r="S509" i="8"/>
  <c r="Q510" i="8"/>
  <c r="V510" i="8"/>
  <c r="O511" i="8"/>
  <c r="T511" i="8"/>
  <c r="N513" i="8"/>
  <c r="S513" i="8"/>
  <c r="Q514" i="8"/>
  <c r="V514" i="8"/>
  <c r="O515" i="8"/>
  <c r="T515" i="8"/>
  <c r="N517" i="8"/>
  <c r="S517" i="8"/>
  <c r="Q518" i="8"/>
  <c r="V518" i="8"/>
  <c r="O519" i="8"/>
  <c r="T519" i="8"/>
  <c r="N521" i="8"/>
  <c r="S521" i="8"/>
  <c r="Q522" i="8"/>
  <c r="V522" i="8"/>
  <c r="O523" i="8"/>
  <c r="T523" i="8"/>
  <c r="N525" i="8"/>
  <c r="Q526" i="8"/>
  <c r="Y526" i="8"/>
  <c r="Q529" i="8"/>
  <c r="Y529" i="8"/>
  <c r="T530" i="8"/>
  <c r="S533" i="8"/>
  <c r="X535" i="8"/>
  <c r="X477" i="8"/>
  <c r="T477" i="8"/>
  <c r="P477" i="8"/>
  <c r="V479" i="8"/>
  <c r="R479" i="8"/>
  <c r="N479" i="8"/>
  <c r="X481" i="8"/>
  <c r="T481" i="8"/>
  <c r="P481" i="8"/>
  <c r="V483" i="8"/>
  <c r="R483" i="8"/>
  <c r="N483" i="8"/>
  <c r="X485" i="8"/>
  <c r="T485" i="8"/>
  <c r="P485" i="8"/>
  <c r="V487" i="8"/>
  <c r="R487" i="8"/>
  <c r="N487" i="8"/>
  <c r="X489" i="8"/>
  <c r="T489" i="8"/>
  <c r="P489" i="8"/>
  <c r="V491" i="8"/>
  <c r="R491" i="8"/>
  <c r="N491" i="8"/>
  <c r="X493" i="8"/>
  <c r="T493" i="8"/>
  <c r="P493" i="8"/>
  <c r="V495" i="8"/>
  <c r="R495" i="8"/>
  <c r="N495" i="8"/>
  <c r="X497" i="8"/>
  <c r="T497" i="8"/>
  <c r="P497" i="8"/>
  <c r="V499" i="8"/>
  <c r="R499" i="8"/>
  <c r="N499" i="8"/>
  <c r="X501" i="8"/>
  <c r="T501" i="8"/>
  <c r="P501" i="8"/>
  <c r="V503" i="8"/>
  <c r="R503" i="8"/>
  <c r="N503" i="8"/>
  <c r="X505" i="8"/>
  <c r="T505" i="8"/>
  <c r="P505" i="8"/>
  <c r="V507" i="8"/>
  <c r="R507" i="8"/>
  <c r="N507" i="8"/>
  <c r="X509" i="8"/>
  <c r="T509" i="8"/>
  <c r="P509" i="8"/>
  <c r="V511" i="8"/>
  <c r="R511" i="8"/>
  <c r="N511" i="8"/>
  <c r="X513" i="8"/>
  <c r="T513" i="8"/>
  <c r="P513" i="8"/>
  <c r="V515" i="8"/>
  <c r="R515" i="8"/>
  <c r="N515" i="8"/>
  <c r="X517" i="8"/>
  <c r="T517" i="8"/>
  <c r="P517" i="8"/>
  <c r="V519" i="8"/>
  <c r="R519" i="8"/>
  <c r="N519" i="8"/>
  <c r="X521" i="8"/>
  <c r="T521" i="8"/>
  <c r="P521" i="8"/>
  <c r="V523" i="8"/>
  <c r="R523" i="8"/>
  <c r="N523" i="8"/>
  <c r="W525" i="8"/>
  <c r="S525" i="8"/>
  <c r="O525" i="8"/>
  <c r="X525" i="8"/>
  <c r="T525" i="8"/>
  <c r="P525" i="8"/>
  <c r="Q441" i="8"/>
  <c r="U441" i="8"/>
  <c r="Q445" i="8"/>
  <c r="U445" i="8"/>
  <c r="Q449" i="8"/>
  <c r="U449" i="8"/>
  <c r="Q453" i="8"/>
  <c r="U453" i="8"/>
  <c r="Q457" i="8"/>
  <c r="U457" i="8"/>
  <c r="Q461" i="8"/>
  <c r="U461" i="8"/>
  <c r="Q465" i="8"/>
  <c r="U465" i="8"/>
  <c r="Q469" i="8"/>
  <c r="U469" i="8"/>
  <c r="Q473" i="8"/>
  <c r="U473" i="8"/>
  <c r="R477" i="8"/>
  <c r="W477" i="8"/>
  <c r="S479" i="8"/>
  <c r="X479" i="8"/>
  <c r="R481" i="8"/>
  <c r="W481" i="8"/>
  <c r="S483" i="8"/>
  <c r="X483" i="8"/>
  <c r="R485" i="8"/>
  <c r="W485" i="8"/>
  <c r="P486" i="8"/>
  <c r="U486" i="8"/>
  <c r="S487" i="8"/>
  <c r="X487" i="8"/>
  <c r="R489" i="8"/>
  <c r="W489" i="8"/>
  <c r="P490" i="8"/>
  <c r="U490" i="8"/>
  <c r="S491" i="8"/>
  <c r="X491" i="8"/>
  <c r="R493" i="8"/>
  <c r="W493" i="8"/>
  <c r="P494" i="8"/>
  <c r="U494" i="8"/>
  <c r="S495" i="8"/>
  <c r="X495" i="8"/>
  <c r="R497" i="8"/>
  <c r="W497" i="8"/>
  <c r="P498" i="8"/>
  <c r="U498" i="8"/>
  <c r="S499" i="8"/>
  <c r="X499" i="8"/>
  <c r="R501" i="8"/>
  <c r="W501" i="8"/>
  <c r="P502" i="8"/>
  <c r="U502" i="8"/>
  <c r="S503" i="8"/>
  <c r="X503" i="8"/>
  <c r="R505" i="8"/>
  <c r="W505" i="8"/>
  <c r="P506" i="8"/>
  <c r="U506" i="8"/>
  <c r="S507" i="8"/>
  <c r="X507" i="8"/>
  <c r="R509" i="8"/>
  <c r="W509" i="8"/>
  <c r="P510" i="8"/>
  <c r="U510" i="8"/>
  <c r="S511" i="8"/>
  <c r="X511" i="8"/>
  <c r="R513" i="8"/>
  <c r="W513" i="8"/>
  <c r="P514" i="8"/>
  <c r="U514" i="8"/>
  <c r="S515" i="8"/>
  <c r="X515" i="8"/>
  <c r="R517" i="8"/>
  <c r="W517" i="8"/>
  <c r="P518" i="8"/>
  <c r="U518" i="8"/>
  <c r="S519" i="8"/>
  <c r="X519" i="8"/>
  <c r="R521" i="8"/>
  <c r="W521" i="8"/>
  <c r="P522" i="8"/>
  <c r="U522" i="8"/>
  <c r="S523" i="8"/>
  <c r="X523" i="8"/>
  <c r="U525" i="8"/>
  <c r="P526" i="8"/>
  <c r="N529" i="8"/>
  <c r="Q530" i="8"/>
  <c r="Y530" i="8"/>
  <c r="R533" i="8"/>
  <c r="T535" i="8"/>
  <c r="V526" i="8"/>
  <c r="R526" i="8"/>
  <c r="N526" i="8"/>
  <c r="W526" i="8"/>
  <c r="S526" i="8"/>
  <c r="O526" i="8"/>
  <c r="W529" i="8"/>
  <c r="S529" i="8"/>
  <c r="O529" i="8"/>
  <c r="X529" i="8"/>
  <c r="T529" i="8"/>
  <c r="P529" i="8"/>
  <c r="U526" i="8"/>
  <c r="U529" i="8"/>
  <c r="X537" i="8"/>
  <c r="T537" i="8"/>
  <c r="P537" i="8"/>
  <c r="V539" i="8"/>
  <c r="R539" i="8"/>
  <c r="N539" i="8"/>
  <c r="X541" i="8"/>
  <c r="T541" i="8"/>
  <c r="P541" i="8"/>
  <c r="V543" i="8"/>
  <c r="R543" i="8"/>
  <c r="N543" i="8"/>
  <c r="X545" i="8"/>
  <c r="T545" i="8"/>
  <c r="P545" i="8"/>
  <c r="V547" i="8"/>
  <c r="R547" i="8"/>
  <c r="N547" i="8"/>
  <c r="X549" i="8"/>
  <c r="T549" i="8"/>
  <c r="P549" i="8"/>
  <c r="V551" i="8"/>
  <c r="R551" i="8"/>
  <c r="N551" i="8"/>
  <c r="X553" i="8"/>
  <c r="T553" i="8"/>
  <c r="P553" i="8"/>
  <c r="V555" i="8"/>
  <c r="R555" i="8"/>
  <c r="N555" i="8"/>
  <c r="X557" i="8"/>
  <c r="T557" i="8"/>
  <c r="P557" i="8"/>
  <c r="V559" i="8"/>
  <c r="R559" i="8"/>
  <c r="N559" i="8"/>
  <c r="X561" i="8"/>
  <c r="T561" i="8"/>
  <c r="P561" i="8"/>
  <c r="V563" i="8"/>
  <c r="R563" i="8"/>
  <c r="N563" i="8"/>
  <c r="X565" i="8"/>
  <c r="T565" i="8"/>
  <c r="P565" i="8"/>
  <c r="V567" i="8"/>
  <c r="R567" i="8"/>
  <c r="N567" i="8"/>
  <c r="W569" i="8"/>
  <c r="S569" i="8"/>
  <c r="O569" i="8"/>
  <c r="X569" i="8"/>
  <c r="T569" i="8"/>
  <c r="P569" i="8"/>
  <c r="V582" i="8"/>
  <c r="R582" i="8"/>
  <c r="N582" i="8"/>
  <c r="W582" i="8"/>
  <c r="S582" i="8"/>
  <c r="O582" i="8"/>
  <c r="W585" i="8"/>
  <c r="S585" i="8"/>
  <c r="O585" i="8"/>
  <c r="X585" i="8"/>
  <c r="T585" i="8"/>
  <c r="P585" i="8"/>
  <c r="V597" i="8"/>
  <c r="R597" i="8"/>
  <c r="N597" i="8"/>
  <c r="W597" i="8"/>
  <c r="S597" i="8"/>
  <c r="O597" i="8"/>
  <c r="X597" i="8"/>
  <c r="T597" i="8"/>
  <c r="P597" i="8"/>
  <c r="V613" i="8"/>
  <c r="R613" i="8"/>
  <c r="N613" i="8"/>
  <c r="W613" i="8"/>
  <c r="S613" i="8"/>
  <c r="O613" i="8"/>
  <c r="X613" i="8"/>
  <c r="T613" i="8"/>
  <c r="P613" i="8"/>
  <c r="R537" i="8"/>
  <c r="W537" i="8"/>
  <c r="S539" i="8"/>
  <c r="X539" i="8"/>
  <c r="R541" i="8"/>
  <c r="W541" i="8"/>
  <c r="S543" i="8"/>
  <c r="X543" i="8"/>
  <c r="R545" i="8"/>
  <c r="W545" i="8"/>
  <c r="S547" i="8"/>
  <c r="X547" i="8"/>
  <c r="R549" i="8"/>
  <c r="W549" i="8"/>
  <c r="S551" i="8"/>
  <c r="X551" i="8"/>
  <c r="R553" i="8"/>
  <c r="W553" i="8"/>
  <c r="S555" i="8"/>
  <c r="X555" i="8"/>
  <c r="R557" i="8"/>
  <c r="W557" i="8"/>
  <c r="S559" i="8"/>
  <c r="X559" i="8"/>
  <c r="R561" i="8"/>
  <c r="W561" i="8"/>
  <c r="S563" i="8"/>
  <c r="X563" i="8"/>
  <c r="R565" i="8"/>
  <c r="W565" i="8"/>
  <c r="S567" i="8"/>
  <c r="X567" i="8"/>
  <c r="U569" i="8"/>
  <c r="T578" i="8"/>
  <c r="R581" i="8"/>
  <c r="U582" i="8"/>
  <c r="U585" i="8"/>
  <c r="Q590" i="8"/>
  <c r="Y590" i="8"/>
  <c r="Q593" i="8"/>
  <c r="Y593" i="8"/>
  <c r="T594" i="8"/>
  <c r="Y601" i="8"/>
  <c r="U605" i="8"/>
  <c r="V570" i="8"/>
  <c r="R570" i="8"/>
  <c r="N570" i="8"/>
  <c r="W570" i="8"/>
  <c r="S570" i="8"/>
  <c r="O570" i="8"/>
  <c r="W573" i="8"/>
  <c r="S573" i="8"/>
  <c r="O573" i="8"/>
  <c r="X573" i="8"/>
  <c r="T573" i="8"/>
  <c r="P573" i="8"/>
  <c r="V586" i="8"/>
  <c r="R586" i="8"/>
  <c r="N586" i="8"/>
  <c r="W586" i="8"/>
  <c r="S586" i="8"/>
  <c r="O586" i="8"/>
  <c r="W589" i="8"/>
  <c r="S589" i="8"/>
  <c r="O589" i="8"/>
  <c r="X589" i="8"/>
  <c r="T589" i="8"/>
  <c r="P589" i="8"/>
  <c r="V609" i="8"/>
  <c r="R609" i="8"/>
  <c r="N609" i="8"/>
  <c r="W609" i="8"/>
  <c r="S609" i="8"/>
  <c r="O609" i="8"/>
  <c r="X609" i="8"/>
  <c r="T609" i="8"/>
  <c r="P609" i="8"/>
  <c r="Q476" i="8"/>
  <c r="U476" i="8"/>
  <c r="Q480" i="8"/>
  <c r="U480" i="8"/>
  <c r="Q484" i="8"/>
  <c r="U484" i="8"/>
  <c r="Q488" i="8"/>
  <c r="U488" i="8"/>
  <c r="Q492" i="8"/>
  <c r="U492" i="8"/>
  <c r="Q496" i="8"/>
  <c r="U496" i="8"/>
  <c r="Q500" i="8"/>
  <c r="U500" i="8"/>
  <c r="Q504" i="8"/>
  <c r="U504" i="8"/>
  <c r="Q508" i="8"/>
  <c r="U508" i="8"/>
  <c r="Q512" i="8"/>
  <c r="U512" i="8"/>
  <c r="Q516" i="8"/>
  <c r="U516" i="8"/>
  <c r="Q520" i="8"/>
  <c r="U520" i="8"/>
  <c r="Q524" i="8"/>
  <c r="U524" i="8"/>
  <c r="N527" i="8"/>
  <c r="R527" i="8"/>
  <c r="V527" i="8"/>
  <c r="Q528" i="8"/>
  <c r="U528" i="8"/>
  <c r="N531" i="8"/>
  <c r="R531" i="8"/>
  <c r="W531" i="8"/>
  <c r="N534" i="8"/>
  <c r="T534" i="8"/>
  <c r="Q537" i="8"/>
  <c r="V537" i="8"/>
  <c r="N538" i="8"/>
  <c r="T538" i="8"/>
  <c r="Q539" i="8"/>
  <c r="W539" i="8"/>
  <c r="Q541" i="8"/>
  <c r="V541" i="8"/>
  <c r="N542" i="8"/>
  <c r="T542" i="8"/>
  <c r="Q543" i="8"/>
  <c r="W543" i="8"/>
  <c r="Q545" i="8"/>
  <c r="V545" i="8"/>
  <c r="N546" i="8"/>
  <c r="T546" i="8"/>
  <c r="Q547" i="8"/>
  <c r="W547" i="8"/>
  <c r="Q549" i="8"/>
  <c r="V549" i="8"/>
  <c r="N550" i="8"/>
  <c r="T550" i="8"/>
  <c r="Q551" i="8"/>
  <c r="W551" i="8"/>
  <c r="Q553" i="8"/>
  <c r="V553" i="8"/>
  <c r="N554" i="8"/>
  <c r="T554" i="8"/>
  <c r="Q555" i="8"/>
  <c r="W555" i="8"/>
  <c r="Q557" i="8"/>
  <c r="V557" i="8"/>
  <c r="N558" i="8"/>
  <c r="T558" i="8"/>
  <c r="Q559" i="8"/>
  <c r="W559" i="8"/>
  <c r="Q561" i="8"/>
  <c r="V561" i="8"/>
  <c r="N562" i="8"/>
  <c r="T562" i="8"/>
  <c r="Q563" i="8"/>
  <c r="W563" i="8"/>
  <c r="Q565" i="8"/>
  <c r="V565" i="8"/>
  <c r="N566" i="8"/>
  <c r="T566" i="8"/>
  <c r="Q567" i="8"/>
  <c r="W567" i="8"/>
  <c r="R569" i="8"/>
  <c r="U570" i="8"/>
  <c r="U573" i="8"/>
  <c r="P574" i="8"/>
  <c r="N577" i="8"/>
  <c r="Q578" i="8"/>
  <c r="Y578" i="8"/>
  <c r="Q581" i="8"/>
  <c r="Y581" i="8"/>
  <c r="T582" i="8"/>
  <c r="R585" i="8"/>
  <c r="U586" i="8"/>
  <c r="U589" i="8"/>
  <c r="P590" i="8"/>
  <c r="N593" i="8"/>
  <c r="Q594" i="8"/>
  <c r="Y597" i="8"/>
  <c r="U601" i="8"/>
  <c r="Y613" i="8"/>
  <c r="W534" i="8"/>
  <c r="S534" i="8"/>
  <c r="O534" i="8"/>
  <c r="W538" i="8"/>
  <c r="S538" i="8"/>
  <c r="O538" i="8"/>
  <c r="W542" i="8"/>
  <c r="S542" i="8"/>
  <c r="O542" i="8"/>
  <c r="W546" i="8"/>
  <c r="S546" i="8"/>
  <c r="O546" i="8"/>
  <c r="W550" i="8"/>
  <c r="S550" i="8"/>
  <c r="O550" i="8"/>
  <c r="W554" i="8"/>
  <c r="S554" i="8"/>
  <c r="O554" i="8"/>
  <c r="W558" i="8"/>
  <c r="S558" i="8"/>
  <c r="O558" i="8"/>
  <c r="W562" i="8"/>
  <c r="S562" i="8"/>
  <c r="O562" i="8"/>
  <c r="W566" i="8"/>
  <c r="S566" i="8"/>
  <c r="O566" i="8"/>
  <c r="V574" i="8"/>
  <c r="R574" i="8"/>
  <c r="N574" i="8"/>
  <c r="W574" i="8"/>
  <c r="S574" i="8"/>
  <c r="O574" i="8"/>
  <c r="W577" i="8"/>
  <c r="S577" i="8"/>
  <c r="O577" i="8"/>
  <c r="X577" i="8"/>
  <c r="T577" i="8"/>
  <c r="P577" i="8"/>
  <c r="V590" i="8"/>
  <c r="R590" i="8"/>
  <c r="N590" i="8"/>
  <c r="W590" i="8"/>
  <c r="S590" i="8"/>
  <c r="O590" i="8"/>
  <c r="W593" i="8"/>
  <c r="S593" i="8"/>
  <c r="O593" i="8"/>
  <c r="X593" i="8"/>
  <c r="T593" i="8"/>
  <c r="P593" i="8"/>
  <c r="V605" i="8"/>
  <c r="R605" i="8"/>
  <c r="N605" i="8"/>
  <c r="W605" i="8"/>
  <c r="S605" i="8"/>
  <c r="O605" i="8"/>
  <c r="X605" i="8"/>
  <c r="T605" i="8"/>
  <c r="P605" i="8"/>
  <c r="Q527" i="8"/>
  <c r="U527" i="8"/>
  <c r="Q531" i="8"/>
  <c r="U531" i="8"/>
  <c r="R534" i="8"/>
  <c r="X534" i="8"/>
  <c r="O537" i="8"/>
  <c r="U537" i="8"/>
  <c r="R538" i="8"/>
  <c r="X538" i="8"/>
  <c r="P539" i="8"/>
  <c r="U539" i="8"/>
  <c r="O541" i="8"/>
  <c r="U541" i="8"/>
  <c r="R542" i="8"/>
  <c r="X542" i="8"/>
  <c r="P543" i="8"/>
  <c r="U543" i="8"/>
  <c r="O545" i="8"/>
  <c r="U545" i="8"/>
  <c r="R546" i="8"/>
  <c r="X546" i="8"/>
  <c r="P547" i="8"/>
  <c r="U547" i="8"/>
  <c r="O549" i="8"/>
  <c r="U549" i="8"/>
  <c r="R550" i="8"/>
  <c r="X550" i="8"/>
  <c r="P551" i="8"/>
  <c r="U551" i="8"/>
  <c r="O553" i="8"/>
  <c r="U553" i="8"/>
  <c r="R554" i="8"/>
  <c r="X554" i="8"/>
  <c r="P555" i="8"/>
  <c r="U555" i="8"/>
  <c r="O557" i="8"/>
  <c r="U557" i="8"/>
  <c r="R558" i="8"/>
  <c r="X558" i="8"/>
  <c r="P559" i="8"/>
  <c r="U559" i="8"/>
  <c r="O561" i="8"/>
  <c r="U561" i="8"/>
  <c r="R562" i="8"/>
  <c r="X562" i="8"/>
  <c r="P563" i="8"/>
  <c r="U563" i="8"/>
  <c r="O565" i="8"/>
  <c r="U565" i="8"/>
  <c r="R566" i="8"/>
  <c r="X566" i="8"/>
  <c r="P567" i="8"/>
  <c r="U567" i="8"/>
  <c r="Q569" i="8"/>
  <c r="Y569" i="8"/>
  <c r="U574" i="8"/>
  <c r="U577" i="8"/>
  <c r="P578" i="8"/>
  <c r="N581" i="8"/>
  <c r="Q582" i="8"/>
  <c r="Y582" i="8"/>
  <c r="Q585" i="8"/>
  <c r="Y585" i="8"/>
  <c r="U590" i="8"/>
  <c r="U593" i="8"/>
  <c r="P594" i="8"/>
  <c r="U597" i="8"/>
  <c r="Y609" i="8"/>
  <c r="U613" i="8"/>
  <c r="V578" i="8"/>
  <c r="R578" i="8"/>
  <c r="N578" i="8"/>
  <c r="W578" i="8"/>
  <c r="S578" i="8"/>
  <c r="O578" i="8"/>
  <c r="W581" i="8"/>
  <c r="S581" i="8"/>
  <c r="O581" i="8"/>
  <c r="X581" i="8"/>
  <c r="T581" i="8"/>
  <c r="P581" i="8"/>
  <c r="Y594" i="8"/>
  <c r="V594" i="8"/>
  <c r="R594" i="8"/>
  <c r="N594" i="8"/>
  <c r="W594" i="8"/>
  <c r="S594" i="8"/>
  <c r="O594" i="8"/>
  <c r="V601" i="8"/>
  <c r="R601" i="8"/>
  <c r="N601" i="8"/>
  <c r="W601" i="8"/>
  <c r="S601" i="8"/>
  <c r="O601" i="8"/>
  <c r="X601" i="8"/>
  <c r="T601" i="8"/>
  <c r="P601" i="8"/>
  <c r="U578" i="8"/>
  <c r="U581" i="8"/>
  <c r="U594" i="8"/>
  <c r="Q532" i="8"/>
  <c r="U532" i="8"/>
  <c r="Q536" i="8"/>
  <c r="U536" i="8"/>
  <c r="Q540" i="8"/>
  <c r="U540" i="8"/>
  <c r="Q544" i="8"/>
  <c r="U544" i="8"/>
  <c r="Q548" i="8"/>
  <c r="U548" i="8"/>
  <c r="Q552" i="8"/>
  <c r="U552" i="8"/>
  <c r="Q556" i="8"/>
  <c r="U556" i="8"/>
  <c r="Q560" i="8"/>
  <c r="U560" i="8"/>
  <c r="Q564" i="8"/>
  <c r="U564" i="8"/>
  <c r="Q568" i="8"/>
  <c r="U568" i="8"/>
  <c r="N571" i="8"/>
  <c r="R571" i="8"/>
  <c r="V571" i="8"/>
  <c r="Q572" i="8"/>
  <c r="U572" i="8"/>
  <c r="N575" i="8"/>
  <c r="R575" i="8"/>
  <c r="V575" i="8"/>
  <c r="Q576" i="8"/>
  <c r="U576" i="8"/>
  <c r="N579" i="8"/>
  <c r="R579" i="8"/>
  <c r="V579" i="8"/>
  <c r="Q580" i="8"/>
  <c r="U580" i="8"/>
  <c r="N583" i="8"/>
  <c r="R583" i="8"/>
  <c r="V583" i="8"/>
  <c r="Q584" i="8"/>
  <c r="U584" i="8"/>
  <c r="N587" i="8"/>
  <c r="R587" i="8"/>
  <c r="V587" i="8"/>
  <c r="Q588" i="8"/>
  <c r="U588" i="8"/>
  <c r="N591" i="8"/>
  <c r="R591" i="8"/>
  <c r="V591" i="8"/>
  <c r="Q592" i="8"/>
  <c r="U592" i="8"/>
  <c r="N595" i="8"/>
  <c r="R595" i="8"/>
  <c r="V595" i="8"/>
  <c r="Q596" i="8"/>
  <c r="U596" i="8"/>
  <c r="O598" i="8"/>
  <c r="S598" i="8"/>
  <c r="W598" i="8"/>
  <c r="N599" i="8"/>
  <c r="R599" i="8"/>
  <c r="V599" i="8"/>
  <c r="Q600" i="8"/>
  <c r="U600" i="8"/>
  <c r="O602" i="8"/>
  <c r="S602" i="8"/>
  <c r="W602" i="8"/>
  <c r="N603" i="8"/>
  <c r="R603" i="8"/>
  <c r="V603" i="8"/>
  <c r="Q604" i="8"/>
  <c r="U604" i="8"/>
  <c r="O606" i="8"/>
  <c r="S606" i="8"/>
  <c r="W606" i="8"/>
  <c r="N607" i="8"/>
  <c r="R607" i="8"/>
  <c r="V607" i="8"/>
  <c r="Q608" i="8"/>
  <c r="U608" i="8"/>
  <c r="O610" i="8"/>
  <c r="S610" i="8"/>
  <c r="W610" i="8"/>
  <c r="N611" i="8"/>
  <c r="R611" i="8"/>
  <c r="V611" i="8"/>
  <c r="Q612" i="8"/>
  <c r="U612" i="8"/>
  <c r="O614" i="8"/>
  <c r="S614" i="8"/>
  <c r="W614" i="8"/>
  <c r="N615" i="8"/>
  <c r="R615" i="8"/>
  <c r="V615" i="8"/>
  <c r="Q616" i="8"/>
  <c r="U616" i="8"/>
  <c r="Y616" i="8"/>
  <c r="Q571" i="8"/>
  <c r="U571" i="8"/>
  <c r="Q575" i="8"/>
  <c r="U575" i="8"/>
  <c r="Q579" i="8"/>
  <c r="U579" i="8"/>
  <c r="Q583" i="8"/>
  <c r="U583" i="8"/>
  <c r="Q587" i="8"/>
  <c r="U587" i="8"/>
  <c r="Q591" i="8"/>
  <c r="U591" i="8"/>
  <c r="Q595" i="8"/>
  <c r="U595" i="8"/>
  <c r="N598" i="8"/>
  <c r="R598" i="8"/>
  <c r="V598" i="8"/>
  <c r="Q599" i="8"/>
  <c r="U599" i="8"/>
  <c r="N602" i="8"/>
  <c r="R602" i="8"/>
  <c r="V602" i="8"/>
  <c r="Q603" i="8"/>
  <c r="U603" i="8"/>
  <c r="N606" i="8"/>
  <c r="R606" i="8"/>
  <c r="V606" i="8"/>
  <c r="Q607" i="8"/>
  <c r="U607" i="8"/>
  <c r="N610" i="8"/>
  <c r="R610" i="8"/>
  <c r="V610" i="8"/>
  <c r="Q611" i="8"/>
  <c r="U611" i="8"/>
  <c r="N614" i="8"/>
  <c r="R614" i="8"/>
  <c r="V614" i="8"/>
  <c r="Q615" i="8"/>
  <c r="U615" i="8"/>
  <c r="P616" i="8"/>
  <c r="T616" i="8"/>
  <c r="X616" i="8"/>
  <c r="Q598" i="8"/>
  <c r="U598" i="8"/>
  <c r="Q602" i="8"/>
  <c r="U602" i="8"/>
  <c r="Q606" i="8"/>
  <c r="U606" i="8"/>
  <c r="Q610" i="8"/>
  <c r="U610" i="8"/>
  <c r="Q614" i="8"/>
  <c r="U614" i="8"/>
  <c r="AL144" i="3"/>
  <c r="AP144" i="3" s="1"/>
  <c r="AL143" i="3"/>
  <c r="AP143" i="3" s="1"/>
  <c r="AM143" i="3"/>
  <c r="AM144" i="3"/>
  <c r="W68" i="3"/>
  <c r="Q61" i="3"/>
  <c r="X70" i="3"/>
  <c r="X68" i="3"/>
  <c r="X66" i="3"/>
  <c r="X64" i="3"/>
  <c r="X62" i="3"/>
  <c r="X60" i="3"/>
  <c r="X58" i="3"/>
  <c r="X56" i="3"/>
  <c r="X54" i="3"/>
  <c r="X52" i="3"/>
  <c r="X50" i="3"/>
  <c r="X48" i="3"/>
  <c r="X46" i="3"/>
  <c r="X44" i="3"/>
  <c r="X42" i="3"/>
  <c r="X40" i="3"/>
  <c r="X38" i="3"/>
  <c r="X35" i="3"/>
  <c r="X33" i="3"/>
  <c r="X31" i="3"/>
  <c r="X29" i="3"/>
  <c r="X27" i="3"/>
  <c r="X25" i="3"/>
  <c r="X23" i="3"/>
  <c r="X21" i="3"/>
  <c r="X19" i="3"/>
  <c r="X17" i="3"/>
  <c r="X15" i="3"/>
  <c r="X13" i="3"/>
  <c r="X4" i="3"/>
  <c r="S61" i="3"/>
  <c r="Y70" i="3"/>
  <c r="Y68" i="3"/>
  <c r="Y66" i="3"/>
  <c r="Y64" i="3"/>
  <c r="Y62" i="3"/>
  <c r="Y60" i="3"/>
  <c r="Y58" i="3"/>
  <c r="Y56" i="3"/>
  <c r="Y54" i="3"/>
  <c r="U61" i="3"/>
  <c r="X69" i="3"/>
  <c r="X67" i="3"/>
  <c r="X65" i="3"/>
  <c r="X63" i="3"/>
  <c r="X61" i="3"/>
  <c r="X59" i="3"/>
  <c r="X57" i="3"/>
  <c r="X55" i="3"/>
  <c r="X53" i="3"/>
  <c r="X51" i="3"/>
  <c r="X49" i="3"/>
  <c r="X47" i="3"/>
  <c r="X45" i="3"/>
  <c r="X43" i="3"/>
  <c r="X41" i="3"/>
  <c r="X39" i="3"/>
  <c r="X36" i="3"/>
  <c r="X34" i="3"/>
  <c r="X32" i="3"/>
  <c r="X30" i="3"/>
  <c r="X28" i="3"/>
  <c r="X26" i="3"/>
  <c r="X24" i="3"/>
  <c r="X22" i="3"/>
  <c r="X20" i="3"/>
  <c r="X18" i="3"/>
  <c r="X16" i="3"/>
  <c r="X14" i="3"/>
  <c r="X12" i="3"/>
  <c r="Y69" i="3"/>
  <c r="Y67" i="3"/>
  <c r="Y65" i="3"/>
  <c r="Y63" i="3"/>
  <c r="Y61" i="3"/>
  <c r="Y59" i="3"/>
  <c r="Y57" i="3"/>
  <c r="Y55" i="3"/>
  <c r="S59" i="3"/>
  <c r="N59" i="3"/>
  <c r="U56" i="3"/>
  <c r="O56" i="3"/>
  <c r="W61" i="3"/>
  <c r="O61" i="3"/>
  <c r="U59" i="3"/>
  <c r="O59" i="3"/>
  <c r="V56" i="3"/>
  <c r="Q56" i="3"/>
  <c r="O68" i="3"/>
  <c r="V59" i="3"/>
  <c r="Q59" i="3"/>
  <c r="W56" i="3"/>
  <c r="R56" i="3"/>
  <c r="Q67" i="3"/>
  <c r="W59" i="3"/>
  <c r="R59" i="3"/>
  <c r="S56" i="3"/>
  <c r="N56" i="3"/>
  <c r="N70" i="3"/>
  <c r="R70" i="3"/>
  <c r="V70" i="3"/>
  <c r="Q70" i="3"/>
  <c r="U70" i="3"/>
  <c r="P70" i="3"/>
  <c r="T70" i="3"/>
  <c r="O70" i="3"/>
  <c r="S70" i="3"/>
  <c r="N69" i="3"/>
  <c r="T69" i="3"/>
  <c r="S69" i="3"/>
  <c r="R69" i="3"/>
  <c r="P69" i="3"/>
  <c r="O574" i="3"/>
  <c r="T67" i="3"/>
  <c r="V61" i="3"/>
  <c r="R61" i="3"/>
  <c r="N61" i="3"/>
  <c r="V60" i="3"/>
  <c r="R60" i="3"/>
  <c r="N60" i="3"/>
  <c r="V58" i="3"/>
  <c r="R58" i="3"/>
  <c r="N58" i="3"/>
  <c r="V57" i="3"/>
  <c r="R57" i="3"/>
  <c r="N57" i="3"/>
  <c r="V55" i="3"/>
  <c r="R55" i="3"/>
  <c r="N55" i="3"/>
  <c r="V54" i="3"/>
  <c r="R54" i="3"/>
  <c r="N54" i="3"/>
  <c r="U67" i="3"/>
  <c r="W60" i="3"/>
  <c r="S60" i="3"/>
  <c r="O60" i="3"/>
  <c r="W58" i="3"/>
  <c r="S58" i="3"/>
  <c r="O58" i="3"/>
  <c r="W57" i="3"/>
  <c r="S57" i="3"/>
  <c r="O57" i="3"/>
  <c r="W55" i="3"/>
  <c r="S55" i="3"/>
  <c r="O55" i="3"/>
  <c r="W54" i="3"/>
  <c r="S54" i="3"/>
  <c r="O54" i="3"/>
  <c r="P67" i="3"/>
  <c r="T61" i="3"/>
  <c r="T60" i="3"/>
  <c r="P60" i="3"/>
  <c r="T59" i="3"/>
  <c r="T58" i="3"/>
  <c r="P58" i="3"/>
  <c r="T57" i="3"/>
  <c r="P57" i="3"/>
  <c r="T56" i="3"/>
  <c r="T55" i="3"/>
  <c r="P55" i="3"/>
  <c r="T54" i="3"/>
  <c r="P54" i="3"/>
  <c r="S68" i="3"/>
  <c r="U60" i="3"/>
  <c r="U58" i="3"/>
  <c r="U57" i="3"/>
  <c r="U55" i="3"/>
  <c r="U54" i="3"/>
  <c r="W67" i="3"/>
  <c r="S67" i="3"/>
  <c r="O67" i="3"/>
  <c r="W66" i="3"/>
  <c r="S66" i="3"/>
  <c r="O66" i="3"/>
  <c r="W65" i="3"/>
  <c r="S65" i="3"/>
  <c r="O65" i="3"/>
  <c r="W64" i="3"/>
  <c r="S64" i="3"/>
  <c r="O64" i="3"/>
  <c r="W63" i="3"/>
  <c r="S63" i="3"/>
  <c r="O63" i="3"/>
  <c r="W62" i="3"/>
  <c r="S62" i="3"/>
  <c r="O62" i="3"/>
  <c r="T66" i="3"/>
  <c r="P66" i="3"/>
  <c r="T65" i="3"/>
  <c r="P65" i="3"/>
  <c r="T64" i="3"/>
  <c r="P64" i="3"/>
  <c r="T63" i="3"/>
  <c r="P63" i="3"/>
  <c r="T62" i="3"/>
  <c r="P62" i="3"/>
  <c r="U66" i="3"/>
  <c r="Q66" i="3"/>
  <c r="U65" i="3"/>
  <c r="Q65" i="3"/>
  <c r="U64" i="3"/>
  <c r="Q64" i="3"/>
  <c r="U63" i="3"/>
  <c r="Q63" i="3"/>
  <c r="U62" i="3"/>
  <c r="Q62" i="3"/>
  <c r="V67" i="3"/>
  <c r="R67" i="3"/>
  <c r="V66" i="3"/>
  <c r="R66" i="3"/>
  <c r="V65" i="3"/>
  <c r="R65" i="3"/>
  <c r="V64" i="3"/>
  <c r="R64" i="3"/>
  <c r="V63" i="3"/>
  <c r="R63" i="3"/>
  <c r="V62" i="3"/>
  <c r="R62" i="3"/>
  <c r="T68" i="3"/>
  <c r="P68" i="3"/>
  <c r="U68" i="3"/>
  <c r="Q68" i="3"/>
  <c r="V68" i="3"/>
  <c r="R68" i="3"/>
  <c r="O53" i="3"/>
  <c r="V36" i="3"/>
  <c r="V15" i="3"/>
  <c r="V19" i="3"/>
  <c r="V23" i="3"/>
  <c r="V27" i="3"/>
  <c r="V31" i="3"/>
  <c r="V35" i="3"/>
  <c r="V48" i="3"/>
  <c r="S47" i="3"/>
  <c r="T46" i="3"/>
  <c r="T45" i="3"/>
  <c r="O45" i="3"/>
  <c r="O44" i="3"/>
  <c r="Q48" i="3"/>
  <c r="O49" i="3"/>
  <c r="V38" i="3"/>
  <c r="V14" i="3"/>
  <c r="V18" i="3"/>
  <c r="V22" i="3"/>
  <c r="V26" i="3"/>
  <c r="V30" i="3"/>
  <c r="V34" i="3"/>
  <c r="V43" i="3"/>
  <c r="T47" i="3"/>
  <c r="O47" i="3"/>
  <c r="U46" i="3"/>
  <c r="P46" i="3"/>
  <c r="U45" i="3"/>
  <c r="P45" i="3"/>
  <c r="Q44" i="3"/>
  <c r="N47" i="3"/>
  <c r="Q51" i="3"/>
  <c r="V39" i="3"/>
  <c r="V13" i="3"/>
  <c r="V17" i="3"/>
  <c r="V21" i="3"/>
  <c r="V25" i="3"/>
  <c r="V29" i="3"/>
  <c r="V33" i="3"/>
  <c r="N48" i="3"/>
  <c r="U47" i="3"/>
  <c r="P47" i="3"/>
  <c r="W46" i="3"/>
  <c r="Q46" i="3"/>
  <c r="W45" i="3"/>
  <c r="Q45" i="3"/>
  <c r="U44" i="3"/>
  <c r="O46" i="3"/>
  <c r="O50" i="3"/>
  <c r="O52" i="3"/>
  <c r="V42" i="3"/>
  <c r="V12" i="3"/>
  <c r="V16" i="3"/>
  <c r="V20" i="3"/>
  <c r="V24" i="3"/>
  <c r="V28" i="3"/>
  <c r="V32" i="3"/>
  <c r="V4" i="3"/>
  <c r="R48" i="3"/>
  <c r="W47" i="3"/>
  <c r="Q47" i="3"/>
  <c r="S46" i="3"/>
  <c r="S45" i="3"/>
  <c r="N45" i="3"/>
  <c r="T53" i="3"/>
  <c r="P53" i="3"/>
  <c r="T52" i="3"/>
  <c r="P52" i="3"/>
  <c r="U53" i="3"/>
  <c r="Q53" i="3"/>
  <c r="U52" i="3"/>
  <c r="Q52" i="3"/>
  <c r="V53" i="3"/>
  <c r="R53" i="3"/>
  <c r="N53" i="3"/>
  <c r="V52" i="3"/>
  <c r="R52" i="3"/>
  <c r="N52" i="3"/>
  <c r="W53" i="3"/>
  <c r="S53" i="3"/>
  <c r="W52" i="3"/>
  <c r="S52" i="3"/>
  <c r="T51" i="3"/>
  <c r="V51" i="3"/>
  <c r="R51" i="3"/>
  <c r="N51" i="3"/>
  <c r="P51" i="3"/>
  <c r="W51" i="3"/>
  <c r="S51" i="3"/>
  <c r="O51" i="3"/>
  <c r="U51" i="3"/>
  <c r="T50" i="3"/>
  <c r="P50" i="3"/>
  <c r="T49" i="3"/>
  <c r="P49" i="3"/>
  <c r="U50" i="3"/>
  <c r="Q50" i="3"/>
  <c r="U49" i="3"/>
  <c r="Q49" i="3"/>
  <c r="V50" i="3"/>
  <c r="R50" i="3"/>
  <c r="N50" i="3"/>
  <c r="V49" i="3"/>
  <c r="R49" i="3"/>
  <c r="N49" i="3"/>
  <c r="W50" i="3"/>
  <c r="S50" i="3"/>
  <c r="W49" i="3"/>
  <c r="S49" i="3"/>
  <c r="W48" i="3"/>
  <c r="S48" i="3"/>
  <c r="O48" i="3"/>
  <c r="T48" i="3"/>
  <c r="P48" i="3"/>
  <c r="U48" i="3"/>
  <c r="V47" i="3"/>
  <c r="R47" i="3"/>
  <c r="V46" i="3"/>
  <c r="R46" i="3"/>
  <c r="N46" i="3"/>
  <c r="T44" i="3"/>
  <c r="P44" i="3"/>
  <c r="V45" i="3"/>
  <c r="R45" i="3"/>
  <c r="V44" i="3"/>
  <c r="R44" i="3"/>
  <c r="N44" i="3"/>
  <c r="W44" i="3"/>
  <c r="S44" i="3"/>
  <c r="R42" i="3"/>
  <c r="N42" i="3"/>
  <c r="W42" i="3"/>
  <c r="S42" i="3"/>
  <c r="O42" i="3"/>
  <c r="T42" i="3"/>
  <c r="P42" i="3"/>
  <c r="N41" i="3"/>
  <c r="U42" i="3"/>
  <c r="Q42" i="3"/>
  <c r="Q22" i="3"/>
  <c r="R34" i="3"/>
  <c r="P36" i="3"/>
  <c r="S22" i="3"/>
  <c r="P34" i="3"/>
  <c r="U22" i="3"/>
  <c r="T34" i="3"/>
  <c r="T36" i="3"/>
  <c r="W22" i="3"/>
  <c r="S34" i="3"/>
  <c r="R36" i="3"/>
  <c r="N33" i="3"/>
  <c r="T33" i="3"/>
  <c r="S33" i="3"/>
  <c r="R33" i="3"/>
  <c r="P33" i="3"/>
  <c r="N4" i="3"/>
  <c r="R4" i="3"/>
  <c r="N12" i="3"/>
  <c r="R15" i="3"/>
  <c r="N14" i="3"/>
  <c r="R13" i="3"/>
  <c r="V613" i="3"/>
  <c r="Q4" i="3"/>
  <c r="U4" i="3"/>
  <c r="W15" i="3"/>
  <c r="S15" i="3"/>
  <c r="O15" i="3"/>
  <c r="W14" i="3"/>
  <c r="S14" i="3"/>
  <c r="O14" i="3"/>
  <c r="W13" i="3"/>
  <c r="S13" i="3"/>
  <c r="O13" i="3"/>
  <c r="W613" i="3"/>
  <c r="S613" i="3"/>
  <c r="O613" i="3"/>
  <c r="W612" i="3"/>
  <c r="S612" i="3"/>
  <c r="O612" i="3"/>
  <c r="W611" i="3"/>
  <c r="S611" i="3"/>
  <c r="O611" i="3"/>
  <c r="W610" i="3"/>
  <c r="S610" i="3"/>
  <c r="O610" i="3"/>
  <c r="W609" i="3"/>
  <c r="S609" i="3"/>
  <c r="O609" i="3"/>
  <c r="W608" i="3"/>
  <c r="S608" i="3"/>
  <c r="O608" i="3"/>
  <c r="W607" i="3"/>
  <c r="S607" i="3"/>
  <c r="O607" i="3"/>
  <c r="W606" i="3"/>
  <c r="S606" i="3"/>
  <c r="O606" i="3"/>
  <c r="W605" i="3"/>
  <c r="S605" i="3"/>
  <c r="O605" i="3"/>
  <c r="W604" i="3"/>
  <c r="S604" i="3"/>
  <c r="O604" i="3"/>
  <c r="W603" i="3"/>
  <c r="S603" i="3"/>
  <c r="O603" i="3"/>
  <c r="W602" i="3"/>
  <c r="S602" i="3"/>
  <c r="O602" i="3"/>
  <c r="W601" i="3"/>
  <c r="S601" i="3"/>
  <c r="O601" i="3"/>
  <c r="W600" i="3"/>
  <c r="S600" i="3"/>
  <c r="O600" i="3"/>
  <c r="W599" i="3"/>
  <c r="S599" i="3"/>
  <c r="O599" i="3"/>
  <c r="W598" i="3"/>
  <c r="S598" i="3"/>
  <c r="O598" i="3"/>
  <c r="W597" i="3"/>
  <c r="S597" i="3"/>
  <c r="O597" i="3"/>
  <c r="W596" i="3"/>
  <c r="S596" i="3"/>
  <c r="O596" i="3"/>
  <c r="W595" i="3"/>
  <c r="S595" i="3"/>
  <c r="O595" i="3"/>
  <c r="W594" i="3"/>
  <c r="S594" i="3"/>
  <c r="O594" i="3"/>
  <c r="W593" i="3"/>
  <c r="S593" i="3"/>
  <c r="O593" i="3"/>
  <c r="W592" i="3"/>
  <c r="S592" i="3"/>
  <c r="O592" i="3"/>
  <c r="W591" i="3"/>
  <c r="S591" i="3"/>
  <c r="O591" i="3"/>
  <c r="W590" i="3"/>
  <c r="S590" i="3"/>
  <c r="O590" i="3"/>
  <c r="W589" i="3"/>
  <c r="S589" i="3"/>
  <c r="O589" i="3"/>
  <c r="W588" i="3"/>
  <c r="S588" i="3"/>
  <c r="O588" i="3"/>
  <c r="W587" i="3"/>
  <c r="S587" i="3"/>
  <c r="O587" i="3"/>
  <c r="W586" i="3"/>
  <c r="S586" i="3"/>
  <c r="O586" i="3"/>
  <c r="W585" i="3"/>
  <c r="S585" i="3"/>
  <c r="O585" i="3"/>
  <c r="W584" i="3"/>
  <c r="S584" i="3"/>
  <c r="O584" i="3"/>
  <c r="W583" i="3"/>
  <c r="S583" i="3"/>
  <c r="O583" i="3"/>
  <c r="W582" i="3"/>
  <c r="S582" i="3"/>
  <c r="O582" i="3"/>
  <c r="W581" i="3"/>
  <c r="S581" i="3"/>
  <c r="O581" i="3"/>
  <c r="W580" i="3"/>
  <c r="S580" i="3"/>
  <c r="O580" i="3"/>
  <c r="W579" i="3"/>
  <c r="S579" i="3"/>
  <c r="O579" i="3"/>
  <c r="W578" i="3"/>
  <c r="S578" i="3"/>
  <c r="O578" i="3"/>
  <c r="W577" i="3"/>
  <c r="Q577" i="3"/>
  <c r="U576" i="3"/>
  <c r="Y575" i="3"/>
  <c r="Q575" i="3"/>
  <c r="U574" i="3"/>
  <c r="Y573" i="3"/>
  <c r="T4" i="3"/>
  <c r="P15" i="3"/>
  <c r="T14" i="3"/>
  <c r="P13" i="3"/>
  <c r="T613" i="3"/>
  <c r="P613" i="3"/>
  <c r="X612" i="3"/>
  <c r="T612" i="3"/>
  <c r="P612" i="3"/>
  <c r="X611" i="3"/>
  <c r="T611" i="3"/>
  <c r="P611" i="3"/>
  <c r="X610" i="3"/>
  <c r="T610" i="3"/>
  <c r="P610" i="3"/>
  <c r="X609" i="3"/>
  <c r="T609" i="3"/>
  <c r="P609" i="3"/>
  <c r="X608" i="3"/>
  <c r="T608" i="3"/>
  <c r="P608" i="3"/>
  <c r="X607" i="3"/>
  <c r="T607" i="3"/>
  <c r="P607" i="3"/>
  <c r="X606" i="3"/>
  <c r="T606" i="3"/>
  <c r="P606" i="3"/>
  <c r="X605" i="3"/>
  <c r="T605" i="3"/>
  <c r="P605" i="3"/>
  <c r="X604" i="3"/>
  <c r="T604" i="3"/>
  <c r="P604" i="3"/>
  <c r="X603" i="3"/>
  <c r="T603" i="3"/>
  <c r="P603" i="3"/>
  <c r="X602" i="3"/>
  <c r="T602" i="3"/>
  <c r="P602" i="3"/>
  <c r="X601" i="3"/>
  <c r="T601" i="3"/>
  <c r="P601" i="3"/>
  <c r="X600" i="3"/>
  <c r="T600" i="3"/>
  <c r="P600" i="3"/>
  <c r="X599" i="3"/>
  <c r="T599" i="3"/>
  <c r="P599" i="3"/>
  <c r="X598" i="3"/>
  <c r="T598" i="3"/>
  <c r="P598" i="3"/>
  <c r="X597" i="3"/>
  <c r="T597" i="3"/>
  <c r="P597" i="3"/>
  <c r="X596" i="3"/>
  <c r="T596" i="3"/>
  <c r="P596" i="3"/>
  <c r="X595" i="3"/>
  <c r="T595" i="3"/>
  <c r="P595" i="3"/>
  <c r="X594" i="3"/>
  <c r="T594" i="3"/>
  <c r="P594" i="3"/>
  <c r="X593" i="3"/>
  <c r="T593" i="3"/>
  <c r="P593" i="3"/>
  <c r="X592" i="3"/>
  <c r="T592" i="3"/>
  <c r="P592" i="3"/>
  <c r="X591" i="3"/>
  <c r="T591" i="3"/>
  <c r="P591" i="3"/>
  <c r="X590" i="3"/>
  <c r="T590" i="3"/>
  <c r="P590" i="3"/>
  <c r="X589" i="3"/>
  <c r="T589" i="3"/>
  <c r="P589" i="3"/>
  <c r="X588" i="3"/>
  <c r="T588" i="3"/>
  <c r="P588" i="3"/>
  <c r="X587" i="3"/>
  <c r="T587" i="3"/>
  <c r="P587" i="3"/>
  <c r="X586" i="3"/>
  <c r="T586" i="3"/>
  <c r="P586" i="3"/>
  <c r="X585" i="3"/>
  <c r="T585" i="3"/>
  <c r="P585" i="3"/>
  <c r="X584" i="3"/>
  <c r="T584" i="3"/>
  <c r="P584" i="3"/>
  <c r="X583" i="3"/>
  <c r="T583" i="3"/>
  <c r="P583" i="3"/>
  <c r="X582" i="3"/>
  <c r="T582" i="3"/>
  <c r="P582" i="3"/>
  <c r="X581" i="3"/>
  <c r="T581" i="3"/>
  <c r="P581" i="3"/>
  <c r="X580" i="3"/>
  <c r="T580" i="3"/>
  <c r="P580" i="3"/>
  <c r="X579" i="3"/>
  <c r="T579" i="3"/>
  <c r="P579" i="3"/>
  <c r="X578" i="3"/>
  <c r="T578" i="3"/>
  <c r="P578" i="3"/>
  <c r="X577" i="3"/>
  <c r="S577" i="3"/>
  <c r="W576" i="3"/>
  <c r="O576" i="3"/>
  <c r="S575" i="3"/>
  <c r="W574" i="3"/>
  <c r="Q16" i="3"/>
  <c r="U16" i="3"/>
  <c r="Q17" i="3"/>
  <c r="U17" i="3"/>
  <c r="Q18" i="3"/>
  <c r="U18" i="3"/>
  <c r="Q19" i="3"/>
  <c r="U19" i="3"/>
  <c r="Q20" i="3"/>
  <c r="U20" i="3"/>
  <c r="Q21" i="3"/>
  <c r="U21" i="3"/>
  <c r="Q23" i="3"/>
  <c r="U23" i="3"/>
  <c r="Q24" i="3"/>
  <c r="U24" i="3"/>
  <c r="Q25" i="3"/>
  <c r="U25" i="3"/>
  <c r="Q26" i="3"/>
  <c r="U26" i="3"/>
  <c r="Q27" i="3"/>
  <c r="U27" i="3"/>
  <c r="Q28" i="3"/>
  <c r="U28" i="3"/>
  <c r="Q29" i="3"/>
  <c r="U29" i="3"/>
  <c r="Q30" i="3"/>
  <c r="U30" i="3"/>
  <c r="Q31" i="3"/>
  <c r="U31" i="3"/>
  <c r="Q38" i="3"/>
  <c r="Q39" i="3"/>
  <c r="U39" i="3"/>
  <c r="Q43" i="3"/>
  <c r="U43" i="3"/>
  <c r="P16" i="3"/>
  <c r="T16" i="3"/>
  <c r="P17" i="3"/>
  <c r="T17" i="3"/>
  <c r="P18" i="3"/>
  <c r="T18" i="3"/>
  <c r="P19" i="3"/>
  <c r="T19" i="3"/>
  <c r="P20" i="3"/>
  <c r="T20" i="3"/>
  <c r="P21" i="3"/>
  <c r="T21" i="3"/>
  <c r="P22" i="3"/>
  <c r="T22" i="3"/>
  <c r="P23" i="3"/>
  <c r="T23" i="3"/>
  <c r="P24" i="3"/>
  <c r="T24" i="3"/>
  <c r="P25" i="3"/>
  <c r="T25" i="3"/>
  <c r="P26" i="3"/>
  <c r="T26" i="3"/>
  <c r="P27" i="3"/>
  <c r="T27" i="3"/>
  <c r="P28" i="3"/>
  <c r="T28" i="3"/>
  <c r="P29" i="3"/>
  <c r="T29" i="3"/>
  <c r="P30" i="3"/>
  <c r="T30" i="3"/>
  <c r="P31" i="3"/>
  <c r="T31" i="3"/>
  <c r="P32" i="3"/>
  <c r="T32" i="3"/>
  <c r="P35" i="3"/>
  <c r="T35" i="3"/>
  <c r="P38" i="3"/>
  <c r="T38" i="3"/>
  <c r="P39" i="3"/>
  <c r="T39" i="3"/>
  <c r="P43" i="3"/>
  <c r="T43" i="3"/>
  <c r="O16" i="3"/>
  <c r="S16" i="3"/>
  <c r="W16" i="3"/>
  <c r="O17" i="3"/>
  <c r="S17" i="3"/>
  <c r="W17" i="3"/>
  <c r="O18" i="3"/>
  <c r="S18" i="3"/>
  <c r="W18" i="3"/>
  <c r="O19" i="3"/>
  <c r="S19" i="3"/>
  <c r="W19" i="3"/>
  <c r="O20" i="3"/>
  <c r="S20" i="3"/>
  <c r="W20" i="3"/>
  <c r="O21" i="3"/>
  <c r="S21" i="3"/>
  <c r="W21" i="3"/>
  <c r="O22" i="3"/>
  <c r="O23" i="3"/>
  <c r="S23" i="3"/>
  <c r="W23" i="3"/>
  <c r="O24" i="3"/>
  <c r="S24" i="3"/>
  <c r="W24" i="3"/>
  <c r="O25" i="3"/>
  <c r="S25" i="3"/>
  <c r="W25" i="3"/>
  <c r="O26" i="3"/>
  <c r="S26" i="3"/>
  <c r="W26" i="3"/>
  <c r="O27" i="3"/>
  <c r="S27" i="3"/>
  <c r="W27" i="3"/>
  <c r="O28" i="3"/>
  <c r="S28" i="3"/>
  <c r="W28" i="3"/>
  <c r="O29" i="3"/>
  <c r="S29" i="3"/>
  <c r="W29" i="3"/>
  <c r="O30" i="3"/>
  <c r="S30" i="3"/>
  <c r="W30" i="3"/>
  <c r="O31" i="3"/>
  <c r="S31" i="3"/>
  <c r="W31" i="3"/>
  <c r="S32" i="3"/>
  <c r="S38" i="3"/>
  <c r="O39" i="3"/>
  <c r="S39" i="3"/>
  <c r="W39" i="3"/>
  <c r="O43" i="3"/>
  <c r="S43" i="3"/>
  <c r="W43" i="3"/>
  <c r="N16" i="3"/>
  <c r="R16" i="3"/>
  <c r="N17" i="3"/>
  <c r="R17" i="3"/>
  <c r="N18" i="3"/>
  <c r="R18" i="3"/>
  <c r="N19" i="3"/>
  <c r="R19" i="3"/>
  <c r="N20" i="3"/>
  <c r="R20" i="3"/>
  <c r="N21" i="3"/>
  <c r="R21" i="3"/>
  <c r="N22" i="3"/>
  <c r="R22" i="3"/>
  <c r="N23" i="3"/>
  <c r="R23" i="3"/>
  <c r="N24" i="3"/>
  <c r="R24" i="3"/>
  <c r="N25" i="3"/>
  <c r="R25" i="3"/>
  <c r="N26" i="3"/>
  <c r="R26" i="3"/>
  <c r="N27" i="3"/>
  <c r="R27" i="3"/>
  <c r="N28" i="3"/>
  <c r="R28" i="3"/>
  <c r="N29" i="3"/>
  <c r="R29" i="3"/>
  <c r="N30" i="3"/>
  <c r="R30" i="3"/>
  <c r="N31" i="3"/>
  <c r="R31" i="3"/>
  <c r="N32" i="3"/>
  <c r="R32" i="3"/>
  <c r="N34" i="3"/>
  <c r="N35" i="3"/>
  <c r="R35" i="3"/>
  <c r="N36" i="3"/>
  <c r="AG37" i="3"/>
  <c r="N38" i="3"/>
  <c r="R38" i="3"/>
  <c r="N39" i="3"/>
  <c r="R39" i="3"/>
  <c r="N40" i="3"/>
  <c r="N43" i="3"/>
  <c r="R43" i="3"/>
  <c r="O110" i="3"/>
  <c r="S110" i="3"/>
  <c r="W110" i="3"/>
  <c r="O111" i="3"/>
  <c r="S111" i="3"/>
  <c r="W111" i="3"/>
  <c r="O112" i="3"/>
  <c r="S112" i="3"/>
  <c r="W112" i="3"/>
  <c r="O113" i="3"/>
  <c r="S113" i="3"/>
  <c r="W113" i="3"/>
  <c r="O114" i="3"/>
  <c r="S114" i="3"/>
  <c r="W114" i="3"/>
  <c r="O115" i="3"/>
  <c r="S115" i="3"/>
  <c r="W115" i="3"/>
  <c r="O116" i="3"/>
  <c r="S116" i="3"/>
  <c r="W116" i="3"/>
  <c r="O117" i="3"/>
  <c r="S117" i="3"/>
  <c r="W117" i="3"/>
  <c r="S118" i="3"/>
  <c r="W118" i="3"/>
  <c r="O119" i="3"/>
  <c r="S119" i="3"/>
  <c r="W119" i="3"/>
  <c r="O120" i="3"/>
  <c r="O125" i="3"/>
  <c r="O126" i="3"/>
  <c r="AG104" i="3"/>
  <c r="AG105" i="3"/>
  <c r="AG106" i="3"/>
  <c r="AG108" i="3"/>
  <c r="AG109" i="3"/>
  <c r="N110" i="3"/>
  <c r="R110" i="3"/>
  <c r="N111" i="3"/>
  <c r="R111" i="3"/>
  <c r="N112" i="3"/>
  <c r="R112" i="3"/>
  <c r="N113" i="3"/>
  <c r="R113" i="3"/>
  <c r="N114" i="3"/>
  <c r="R114" i="3"/>
  <c r="N115" i="3"/>
  <c r="R115" i="3"/>
  <c r="N116" i="3"/>
  <c r="R116" i="3"/>
  <c r="N117" i="3"/>
  <c r="R117" i="3"/>
  <c r="N118" i="3"/>
  <c r="R118" i="3"/>
  <c r="N119" i="3"/>
  <c r="R119" i="3"/>
  <c r="N120" i="3"/>
  <c r="AG123" i="3"/>
  <c r="N125" i="3"/>
  <c r="N126" i="3"/>
  <c r="AG127" i="3"/>
  <c r="AG130" i="3"/>
  <c r="AG131" i="3"/>
  <c r="AG132" i="3"/>
  <c r="AG133" i="3"/>
  <c r="AG134" i="3"/>
  <c r="AG135" i="3"/>
  <c r="Q110" i="3"/>
  <c r="U110" i="3"/>
  <c r="Y110" i="3"/>
  <c r="Q111" i="3"/>
  <c r="U111" i="3"/>
  <c r="Y111" i="3"/>
  <c r="Q112" i="3"/>
  <c r="U112" i="3"/>
  <c r="Y112" i="3"/>
  <c r="Q113" i="3"/>
  <c r="U113" i="3"/>
  <c r="Y113" i="3"/>
  <c r="Q114" i="3"/>
  <c r="U114" i="3"/>
  <c r="Y114" i="3"/>
  <c r="Q115" i="3"/>
  <c r="U115" i="3"/>
  <c r="Y115" i="3"/>
  <c r="Q116" i="3"/>
  <c r="U116" i="3"/>
  <c r="Y116" i="3"/>
  <c r="Q117" i="3"/>
  <c r="U117" i="3"/>
  <c r="Y117" i="3"/>
  <c r="Q118" i="3"/>
  <c r="U118" i="3"/>
  <c r="Y118" i="3"/>
  <c r="Q119" i="3"/>
  <c r="U119" i="3"/>
  <c r="Y119" i="3"/>
  <c r="Y120" i="3"/>
  <c r="Y125" i="3"/>
  <c r="Y126" i="3"/>
  <c r="Y172" i="3"/>
  <c r="Y175" i="3"/>
  <c r="Y178" i="3"/>
  <c r="U179" i="3"/>
  <c r="Y179" i="3"/>
  <c r="Q180" i="3"/>
  <c r="U180" i="3"/>
  <c r="Y180" i="3"/>
  <c r="P110" i="3"/>
  <c r="T111" i="3"/>
  <c r="X112" i="3"/>
  <c r="P114" i="3"/>
  <c r="T115" i="3"/>
  <c r="X116" i="3"/>
  <c r="P118" i="3"/>
  <c r="T119" i="3"/>
  <c r="X120" i="3"/>
  <c r="P126" i="3"/>
  <c r="P179" i="3"/>
  <c r="V179" i="3"/>
  <c r="O180" i="3"/>
  <c r="T180" i="3"/>
  <c r="N181" i="3"/>
  <c r="R181" i="3"/>
  <c r="V181" i="3"/>
  <c r="N182" i="3"/>
  <c r="R182" i="3"/>
  <c r="V182" i="3"/>
  <c r="N183" i="3"/>
  <c r="R183" i="3"/>
  <c r="V183" i="3"/>
  <c r="N184" i="3"/>
  <c r="R184" i="3"/>
  <c r="V184" i="3"/>
  <c r="N185" i="3"/>
  <c r="R185" i="3"/>
  <c r="V185" i="3"/>
  <c r="N186" i="3"/>
  <c r="R186" i="3"/>
  <c r="V186" i="3"/>
  <c r="N187" i="3"/>
  <c r="R187" i="3"/>
  <c r="V187" i="3"/>
  <c r="N188" i="3"/>
  <c r="R188" i="3"/>
  <c r="V188" i="3"/>
  <c r="AG196" i="3"/>
  <c r="AG198" i="3"/>
  <c r="N199" i="3"/>
  <c r="R199" i="3"/>
  <c r="V199" i="3"/>
  <c r="N200" i="3"/>
  <c r="R200" i="3"/>
  <c r="V200" i="3"/>
  <c r="N201" i="3"/>
  <c r="R201" i="3"/>
  <c r="V201" i="3"/>
  <c r="N202" i="3"/>
  <c r="R202" i="3"/>
  <c r="V202" i="3"/>
  <c r="N203" i="3"/>
  <c r="R203" i="3"/>
  <c r="V203" i="3"/>
  <c r="N204" i="3"/>
  <c r="R204" i="3"/>
  <c r="V204" i="3"/>
  <c r="N205" i="3"/>
  <c r="R205" i="3"/>
  <c r="V205" i="3"/>
  <c r="N206" i="3"/>
  <c r="R206" i="3"/>
  <c r="V206" i="3"/>
  <c r="N207" i="3"/>
  <c r="R207" i="3"/>
  <c r="V207" i="3"/>
  <c r="N208" i="3"/>
  <c r="R208" i="3"/>
  <c r="V208" i="3"/>
  <c r="N209" i="3"/>
  <c r="R209" i="3"/>
  <c r="V209" i="3"/>
  <c r="N210" i="3"/>
  <c r="R210" i="3"/>
  <c r="V210" i="3"/>
  <c r="N211" i="3"/>
  <c r="R211" i="3"/>
  <c r="V211" i="3"/>
  <c r="N212" i="3"/>
  <c r="R212" i="3"/>
  <c r="V212" i="3"/>
  <c r="N213" i="3"/>
  <c r="R213" i="3"/>
  <c r="V213" i="3"/>
  <c r="N214" i="3"/>
  <c r="R214" i="3"/>
  <c r="V214" i="3"/>
  <c r="N215" i="3"/>
  <c r="R215" i="3"/>
  <c r="V215" i="3"/>
  <c r="N216" i="3"/>
  <c r="R216" i="3"/>
  <c r="V216" i="3"/>
  <c r="N217" i="3"/>
  <c r="R217" i="3"/>
  <c r="V217" i="3"/>
  <c r="N218" i="3"/>
  <c r="R218" i="3"/>
  <c r="V218" i="3"/>
  <c r="N219" i="3"/>
  <c r="R219" i="3"/>
  <c r="V219" i="3"/>
  <c r="N220" i="3"/>
  <c r="R220" i="3"/>
  <c r="V220" i="3"/>
  <c r="N221" i="3"/>
  <c r="R221" i="3"/>
  <c r="V221" i="3"/>
  <c r="N222" i="3"/>
  <c r="R222" i="3"/>
  <c r="V222" i="3"/>
  <c r="N223" i="3"/>
  <c r="R223" i="3"/>
  <c r="V223" i="3"/>
  <c r="N224" i="3"/>
  <c r="R224" i="3"/>
  <c r="V224" i="3"/>
  <c r="N225" i="3"/>
  <c r="R225" i="3"/>
  <c r="V225" i="3"/>
  <c r="N226" i="3"/>
  <c r="R226" i="3"/>
  <c r="V226" i="3"/>
  <c r="N227" i="3"/>
  <c r="R227" i="3"/>
  <c r="V227" i="3"/>
  <c r="N228" i="3"/>
  <c r="R228" i="3"/>
  <c r="V228" i="3"/>
  <c r="N229" i="3"/>
  <c r="R229" i="3"/>
  <c r="V229" i="3"/>
  <c r="N230" i="3"/>
  <c r="R230" i="3"/>
  <c r="V230" i="3"/>
  <c r="N231" i="3"/>
  <c r="R231" i="3"/>
  <c r="V231" i="3"/>
  <c r="N232" i="3"/>
  <c r="R232" i="3"/>
  <c r="V232" i="3"/>
  <c r="N233" i="3"/>
  <c r="R233" i="3"/>
  <c r="V233" i="3"/>
  <c r="N234" i="3"/>
  <c r="R234" i="3"/>
  <c r="V234" i="3"/>
  <c r="N235" i="3"/>
  <c r="R235" i="3"/>
  <c r="V235" i="3"/>
  <c r="N236" i="3"/>
  <c r="R236" i="3"/>
  <c r="V236" i="3"/>
  <c r="N237" i="3"/>
  <c r="R237" i="3"/>
  <c r="V237" i="3"/>
  <c r="N238" i="3"/>
  <c r="R238" i="3"/>
  <c r="P111" i="3"/>
  <c r="T112" i="3"/>
  <c r="X113" i="3"/>
  <c r="P115" i="3"/>
  <c r="T116" i="3"/>
  <c r="X117" i="3"/>
  <c r="P119" i="3"/>
  <c r="X125" i="3"/>
  <c r="N175" i="3"/>
  <c r="T175" i="3"/>
  <c r="O179" i="3"/>
  <c r="T179" i="3"/>
  <c r="N180" i="3"/>
  <c r="S180" i="3"/>
  <c r="X180" i="3"/>
  <c r="Q181" i="3"/>
  <c r="U181" i="3"/>
  <c r="Y181" i="3"/>
  <c r="Q182" i="3"/>
  <c r="U182" i="3"/>
  <c r="Y182" i="3"/>
  <c r="Q183" i="3"/>
  <c r="U183" i="3"/>
  <c r="Y183" i="3"/>
  <c r="Q184" i="3"/>
  <c r="U184" i="3"/>
  <c r="Y184" i="3"/>
  <c r="Q185" i="3"/>
  <c r="U185" i="3"/>
  <c r="Y185" i="3"/>
  <c r="Q186" i="3"/>
  <c r="U186" i="3"/>
  <c r="Y186" i="3"/>
  <c r="Q187" i="3"/>
  <c r="U187" i="3"/>
  <c r="Y187" i="3"/>
  <c r="Q188" i="3"/>
  <c r="U188" i="3"/>
  <c r="Y188" i="3"/>
  <c r="Q199" i="3"/>
  <c r="U199" i="3"/>
  <c r="Y199" i="3"/>
  <c r="Q200" i="3"/>
  <c r="U200" i="3"/>
  <c r="Y200" i="3"/>
  <c r="Q201" i="3"/>
  <c r="U201" i="3"/>
  <c r="Y201" i="3"/>
  <c r="Q202" i="3"/>
  <c r="U202" i="3"/>
  <c r="Y202" i="3"/>
  <c r="Q203" i="3"/>
  <c r="U203" i="3"/>
  <c r="Y203" i="3"/>
  <c r="Q204" i="3"/>
  <c r="U204" i="3"/>
  <c r="Y204" i="3"/>
  <c r="Q205" i="3"/>
  <c r="U205" i="3"/>
  <c r="Y205" i="3"/>
  <c r="Q206" i="3"/>
  <c r="U206" i="3"/>
  <c r="Y206" i="3"/>
  <c r="Q207" i="3"/>
  <c r="U207" i="3"/>
  <c r="Y207" i="3"/>
  <c r="Q208" i="3"/>
  <c r="U208" i="3"/>
  <c r="Y208" i="3"/>
  <c r="Q209" i="3"/>
  <c r="U209" i="3"/>
  <c r="Y209" i="3"/>
  <c r="Q210" i="3"/>
  <c r="U210" i="3"/>
  <c r="Y210" i="3"/>
  <c r="Q211" i="3"/>
  <c r="U211" i="3"/>
  <c r="Y211" i="3"/>
  <c r="Q212" i="3"/>
  <c r="U212" i="3"/>
  <c r="Y212" i="3"/>
  <c r="Q213" i="3"/>
  <c r="U213" i="3"/>
  <c r="Y213" i="3"/>
  <c r="Q214" i="3"/>
  <c r="U214" i="3"/>
  <c r="Y214" i="3"/>
  <c r="Q215" i="3"/>
  <c r="U215" i="3"/>
  <c r="Y215" i="3"/>
  <c r="Q216" i="3"/>
  <c r="U216" i="3"/>
  <c r="Y216" i="3"/>
  <c r="Q217" i="3"/>
  <c r="U217" i="3"/>
  <c r="Y217" i="3"/>
  <c r="Q218" i="3"/>
  <c r="U218" i="3"/>
  <c r="Y218" i="3"/>
  <c r="Q219" i="3"/>
  <c r="U219" i="3"/>
  <c r="Y219" i="3"/>
  <c r="Q220" i="3"/>
  <c r="U220" i="3"/>
  <c r="Y220" i="3"/>
  <c r="Q221" i="3"/>
  <c r="U221" i="3"/>
  <c r="Y221" i="3"/>
  <c r="Q222" i="3"/>
  <c r="U222" i="3"/>
  <c r="Y222" i="3"/>
  <c r="Q223" i="3"/>
  <c r="U223" i="3"/>
  <c r="Y223" i="3"/>
  <c r="Q224" i="3"/>
  <c r="U224" i="3"/>
  <c r="Y224" i="3"/>
  <c r="Q225" i="3"/>
  <c r="U225" i="3"/>
  <c r="Y225" i="3"/>
  <c r="Q226" i="3"/>
  <c r="U226" i="3"/>
  <c r="Y226" i="3"/>
  <c r="Q227" i="3"/>
  <c r="U227" i="3"/>
  <c r="Y227" i="3"/>
  <c r="Q228" i="3"/>
  <c r="U228" i="3"/>
  <c r="Y228" i="3"/>
  <c r="Q229" i="3"/>
  <c r="U229" i="3"/>
  <c r="Y229" i="3"/>
  <c r="Q230" i="3"/>
  <c r="U230" i="3"/>
  <c r="Y230" i="3"/>
  <c r="Q231" i="3"/>
  <c r="U231" i="3"/>
  <c r="Y231" i="3"/>
  <c r="Q232" i="3"/>
  <c r="U232" i="3"/>
  <c r="Y232" i="3"/>
  <c r="Q233" i="3"/>
  <c r="U233" i="3"/>
  <c r="Y233" i="3"/>
  <c r="Q234" i="3"/>
  <c r="U234" i="3"/>
  <c r="Y234" i="3"/>
  <c r="Q235" i="3"/>
  <c r="U235" i="3"/>
  <c r="Y235" i="3"/>
  <c r="Q236" i="3"/>
  <c r="U236" i="3"/>
  <c r="Y236" i="3"/>
  <c r="Q237" i="3"/>
  <c r="U237" i="3"/>
  <c r="Y237" i="3"/>
  <c r="Q238" i="3"/>
  <c r="U238" i="3"/>
  <c r="Y238" i="3"/>
  <c r="Q239" i="3"/>
  <c r="U239" i="3"/>
  <c r="Y239" i="3"/>
  <c r="Q240" i="3"/>
  <c r="U240" i="3"/>
  <c r="Y240" i="3"/>
  <c r="Q241" i="3"/>
  <c r="U241" i="3"/>
  <c r="Y241" i="3"/>
  <c r="Q242" i="3"/>
  <c r="U242" i="3"/>
  <c r="Y242" i="3"/>
  <c r="Q243" i="3"/>
  <c r="U243" i="3"/>
  <c r="Y243" i="3"/>
  <c r="Q244" i="3"/>
  <c r="U244" i="3"/>
  <c r="Y244" i="3"/>
  <c r="Q245" i="3"/>
  <c r="U245" i="3"/>
  <c r="Y245" i="3"/>
  <c r="Q246" i="3"/>
  <c r="U246" i="3"/>
  <c r="Y246" i="3"/>
  <c r="Q247" i="3"/>
  <c r="U247" i="3"/>
  <c r="Y247" i="3"/>
  <c r="Q248" i="3"/>
  <c r="U248" i="3"/>
  <c r="Y248" i="3"/>
  <c r="Q249" i="3"/>
  <c r="U249" i="3"/>
  <c r="Y249" i="3"/>
  <c r="Q250" i="3"/>
  <c r="U250" i="3"/>
  <c r="Y250" i="3"/>
  <c r="Q251" i="3"/>
  <c r="U251" i="3"/>
  <c r="Y251" i="3"/>
  <c r="Q252" i="3"/>
  <c r="U252" i="3"/>
  <c r="Y252" i="3"/>
  <c r="Q253" i="3"/>
  <c r="U253" i="3"/>
  <c r="Y253" i="3"/>
  <c r="X110" i="3"/>
  <c r="P112" i="3"/>
  <c r="T113" i="3"/>
  <c r="X114" i="3"/>
  <c r="P116" i="3"/>
  <c r="T117" i="3"/>
  <c r="X118" i="3"/>
  <c r="X126" i="3"/>
  <c r="X172" i="3"/>
  <c r="X175" i="3"/>
  <c r="N179" i="3"/>
  <c r="S179" i="3"/>
  <c r="X179" i="3"/>
  <c r="R180" i="3"/>
  <c r="W180" i="3"/>
  <c r="P181" i="3"/>
  <c r="T181" i="3"/>
  <c r="X181" i="3"/>
  <c r="P182" i="3"/>
  <c r="T182" i="3"/>
  <c r="X182" i="3"/>
  <c r="P183" i="3"/>
  <c r="T183" i="3"/>
  <c r="X183" i="3"/>
  <c r="P184" i="3"/>
  <c r="T184" i="3"/>
  <c r="X184" i="3"/>
  <c r="P185" i="3"/>
  <c r="T185" i="3"/>
  <c r="X185" i="3"/>
  <c r="P186" i="3"/>
  <c r="T186" i="3"/>
  <c r="X186" i="3"/>
  <c r="P187" i="3"/>
  <c r="T187" i="3"/>
  <c r="X187" i="3"/>
  <c r="P188" i="3"/>
  <c r="T188" i="3"/>
  <c r="X188" i="3"/>
  <c r="P199" i="3"/>
  <c r="T199" i="3"/>
  <c r="X199" i="3"/>
  <c r="P200" i="3"/>
  <c r="T200" i="3"/>
  <c r="X200" i="3"/>
  <c r="P201" i="3"/>
  <c r="T201" i="3"/>
  <c r="X201" i="3"/>
  <c r="P202" i="3"/>
  <c r="T202" i="3"/>
  <c r="X202" i="3"/>
  <c r="P203" i="3"/>
  <c r="T203" i="3"/>
  <c r="X203" i="3"/>
  <c r="P204" i="3"/>
  <c r="T204" i="3"/>
  <c r="X204" i="3"/>
  <c r="P205" i="3"/>
  <c r="T205" i="3"/>
  <c r="X205" i="3"/>
  <c r="P206" i="3"/>
  <c r="T206" i="3"/>
  <c r="X206" i="3"/>
  <c r="P207" i="3"/>
  <c r="T207" i="3"/>
  <c r="X207" i="3"/>
  <c r="P208" i="3"/>
  <c r="T208" i="3"/>
  <c r="X208" i="3"/>
  <c r="P209" i="3"/>
  <c r="T209" i="3"/>
  <c r="X209" i="3"/>
  <c r="P210" i="3"/>
  <c r="T210" i="3"/>
  <c r="X210" i="3"/>
  <c r="P211" i="3"/>
  <c r="T211" i="3"/>
  <c r="X211" i="3"/>
  <c r="P212" i="3"/>
  <c r="T212" i="3"/>
  <c r="X212" i="3"/>
  <c r="P213" i="3"/>
  <c r="T213" i="3"/>
  <c r="X213" i="3"/>
  <c r="P214" i="3"/>
  <c r="T214" i="3"/>
  <c r="X214" i="3"/>
  <c r="P215" i="3"/>
  <c r="T215" i="3"/>
  <c r="X215" i="3"/>
  <c r="P216" i="3"/>
  <c r="T216" i="3"/>
  <c r="X216" i="3"/>
  <c r="P217" i="3"/>
  <c r="T217" i="3"/>
  <c r="X217" i="3"/>
  <c r="P218" i="3"/>
  <c r="T218" i="3"/>
  <c r="X218" i="3"/>
  <c r="P219" i="3"/>
  <c r="T219" i="3"/>
  <c r="X219" i="3"/>
  <c r="P220" i="3"/>
  <c r="T220" i="3"/>
  <c r="X220" i="3"/>
  <c r="P221" i="3"/>
  <c r="T221" i="3"/>
  <c r="X221" i="3"/>
  <c r="P222" i="3"/>
  <c r="T222" i="3"/>
  <c r="X222" i="3"/>
  <c r="P223" i="3"/>
  <c r="T223" i="3"/>
  <c r="X223" i="3"/>
  <c r="P224" i="3"/>
  <c r="T224" i="3"/>
  <c r="X224" i="3"/>
  <c r="P225" i="3"/>
  <c r="T225" i="3"/>
  <c r="X225" i="3"/>
  <c r="P226" i="3"/>
  <c r="T226" i="3"/>
  <c r="X226" i="3"/>
  <c r="P227" i="3"/>
  <c r="T227" i="3"/>
  <c r="X227" i="3"/>
  <c r="P228" i="3"/>
  <c r="T228" i="3"/>
  <c r="X228" i="3"/>
  <c r="P229" i="3"/>
  <c r="T229" i="3"/>
  <c r="X229" i="3"/>
  <c r="P230" i="3"/>
  <c r="T230" i="3"/>
  <c r="X230" i="3"/>
  <c r="P231" i="3"/>
  <c r="T231" i="3"/>
  <c r="X231" i="3"/>
  <c r="P232" i="3"/>
  <c r="T232" i="3"/>
  <c r="X232" i="3"/>
  <c r="P233" i="3"/>
  <c r="T233" i="3"/>
  <c r="X233" i="3"/>
  <c r="P234" i="3"/>
  <c r="T234" i="3"/>
  <c r="X234" i="3"/>
  <c r="P235" i="3"/>
  <c r="T235" i="3"/>
  <c r="X235" i="3"/>
  <c r="P236" i="3"/>
  <c r="T236" i="3"/>
  <c r="X236" i="3"/>
  <c r="P237" i="3"/>
  <c r="T237" i="3"/>
  <c r="X237" i="3"/>
  <c r="P238" i="3"/>
  <c r="T238" i="3"/>
  <c r="X238" i="3"/>
  <c r="P239" i="3"/>
  <c r="T239" i="3"/>
  <c r="X239" i="3"/>
  <c r="P240" i="3"/>
  <c r="T240" i="3"/>
  <c r="X240" i="3"/>
  <c r="P241" i="3"/>
  <c r="T241" i="3"/>
  <c r="X241" i="3"/>
  <c r="P242" i="3"/>
  <c r="T242" i="3"/>
  <c r="X242" i="3"/>
  <c r="P243" i="3"/>
  <c r="T243" i="3"/>
  <c r="X243" i="3"/>
  <c r="P244" i="3"/>
  <c r="T244" i="3"/>
  <c r="X244" i="3"/>
  <c r="P245" i="3"/>
  <c r="T245" i="3"/>
  <c r="X245" i="3"/>
  <c r="P246" i="3"/>
  <c r="T246" i="3"/>
  <c r="X246" i="3"/>
  <c r="P247" i="3"/>
  <c r="T247" i="3"/>
  <c r="X247" i="3"/>
  <c r="P248" i="3"/>
  <c r="T248" i="3"/>
  <c r="X248" i="3"/>
  <c r="P249" i="3"/>
  <c r="T249" i="3"/>
  <c r="X249" i="3"/>
  <c r="P250" i="3"/>
  <c r="T250" i="3"/>
  <c r="X250" i="3"/>
  <c r="P251" i="3"/>
  <c r="T251" i="3"/>
  <c r="X251" i="3"/>
  <c r="P252" i="3"/>
  <c r="T252" i="3"/>
  <c r="X252" i="3"/>
  <c r="P253" i="3"/>
  <c r="T253" i="3"/>
  <c r="X253" i="3"/>
  <c r="T110" i="3"/>
  <c r="X111" i="3"/>
  <c r="P113" i="3"/>
  <c r="T114" i="3"/>
  <c r="X115" i="3"/>
  <c r="P117" i="3"/>
  <c r="T118" i="3"/>
  <c r="X119" i="3"/>
  <c r="P125" i="3"/>
  <c r="N172" i="3"/>
  <c r="N178" i="3"/>
  <c r="X178" i="3"/>
  <c r="R179" i="3"/>
  <c r="W179" i="3"/>
  <c r="P180" i="3"/>
  <c r="V180" i="3"/>
  <c r="O181" i="3"/>
  <c r="S181" i="3"/>
  <c r="W181" i="3"/>
  <c r="O182" i="3"/>
  <c r="S182" i="3"/>
  <c r="W182" i="3"/>
  <c r="O183" i="3"/>
  <c r="S183" i="3"/>
  <c r="W183" i="3"/>
  <c r="O184" i="3"/>
  <c r="S184" i="3"/>
  <c r="W184" i="3"/>
  <c r="O185" i="3"/>
  <c r="S185" i="3"/>
  <c r="W185" i="3"/>
  <c r="O186" i="3"/>
  <c r="S186" i="3"/>
  <c r="W186" i="3"/>
  <c r="O187" i="3"/>
  <c r="S187" i="3"/>
  <c r="W187" i="3"/>
  <c r="O188" i="3"/>
  <c r="S188" i="3"/>
  <c r="W188" i="3"/>
  <c r="W199" i="3"/>
  <c r="O201" i="3"/>
  <c r="S202" i="3"/>
  <c r="W203" i="3"/>
  <c r="O205" i="3"/>
  <c r="S206" i="3"/>
  <c r="W207" i="3"/>
  <c r="O209" i="3"/>
  <c r="S210" i="3"/>
  <c r="W211" i="3"/>
  <c r="O213" i="3"/>
  <c r="S214" i="3"/>
  <c r="W215" i="3"/>
  <c r="O217" i="3"/>
  <c r="S218" i="3"/>
  <c r="W219" i="3"/>
  <c r="O221" i="3"/>
  <c r="S222" i="3"/>
  <c r="W223" i="3"/>
  <c r="O225" i="3"/>
  <c r="S226" i="3"/>
  <c r="W227" i="3"/>
  <c r="O229" i="3"/>
  <c r="S230" i="3"/>
  <c r="W231" i="3"/>
  <c r="O233" i="3"/>
  <c r="S234" i="3"/>
  <c r="W235" i="3"/>
  <c r="O237" i="3"/>
  <c r="S238" i="3"/>
  <c r="O239" i="3"/>
  <c r="W239" i="3"/>
  <c r="S240" i="3"/>
  <c r="O241" i="3"/>
  <c r="W241" i="3"/>
  <c r="S242" i="3"/>
  <c r="O243" i="3"/>
  <c r="W243" i="3"/>
  <c r="S244" i="3"/>
  <c r="O245" i="3"/>
  <c r="W245" i="3"/>
  <c r="S246" i="3"/>
  <c r="O247" i="3"/>
  <c r="W247" i="3"/>
  <c r="S248" i="3"/>
  <c r="O249" i="3"/>
  <c r="W249" i="3"/>
  <c r="S250" i="3"/>
  <c r="O251" i="3"/>
  <c r="W251" i="3"/>
  <c r="S252" i="3"/>
  <c r="O253" i="3"/>
  <c r="W253" i="3"/>
  <c r="Q254" i="3"/>
  <c r="U254" i="3"/>
  <c r="Y254" i="3"/>
  <c r="Q255" i="3"/>
  <c r="U255" i="3"/>
  <c r="Y255" i="3"/>
  <c r="Q256" i="3"/>
  <c r="U256" i="3"/>
  <c r="Y256" i="3"/>
  <c r="Q257" i="3"/>
  <c r="U257" i="3"/>
  <c r="Y257" i="3"/>
  <c r="Q258" i="3"/>
  <c r="U258" i="3"/>
  <c r="Y258" i="3"/>
  <c r="Q259" i="3"/>
  <c r="U259" i="3"/>
  <c r="Y259" i="3"/>
  <c r="Q260" i="3"/>
  <c r="U260" i="3"/>
  <c r="Y260" i="3"/>
  <c r="Q261" i="3"/>
  <c r="U261" i="3"/>
  <c r="Y261" i="3"/>
  <c r="Q262" i="3"/>
  <c r="U262" i="3"/>
  <c r="Y262" i="3"/>
  <c r="Q263" i="3"/>
  <c r="U263" i="3"/>
  <c r="Y263" i="3"/>
  <c r="Q264" i="3"/>
  <c r="U264" i="3"/>
  <c r="Y264" i="3"/>
  <c r="Q265" i="3"/>
  <c r="U265" i="3"/>
  <c r="Y265" i="3"/>
  <c r="Q266" i="3"/>
  <c r="U266" i="3"/>
  <c r="Y266" i="3"/>
  <c r="Q267" i="3"/>
  <c r="U267" i="3"/>
  <c r="Y267" i="3"/>
  <c r="Q268" i="3"/>
  <c r="U268" i="3"/>
  <c r="Y268" i="3"/>
  <c r="Q269" i="3"/>
  <c r="U269" i="3"/>
  <c r="Y269" i="3"/>
  <c r="Q270" i="3"/>
  <c r="U270" i="3"/>
  <c r="Y270" i="3"/>
  <c r="Q271" i="3"/>
  <c r="U271" i="3"/>
  <c r="Y271" i="3"/>
  <c r="Q272" i="3"/>
  <c r="U272" i="3"/>
  <c r="Y272" i="3"/>
  <c r="Q273" i="3"/>
  <c r="U273" i="3"/>
  <c r="Y273" i="3"/>
  <c r="Q274" i="3"/>
  <c r="U274" i="3"/>
  <c r="Y274" i="3"/>
  <c r="Q275" i="3"/>
  <c r="U275" i="3"/>
  <c r="Y275" i="3"/>
  <c r="Q276" i="3"/>
  <c r="U276" i="3"/>
  <c r="Y276" i="3"/>
  <c r="Q277" i="3"/>
  <c r="U277" i="3"/>
  <c r="Y277" i="3"/>
  <c r="Q278" i="3"/>
  <c r="U278" i="3"/>
  <c r="Y278" i="3"/>
  <c r="Q279" i="3"/>
  <c r="U279" i="3"/>
  <c r="Y279" i="3"/>
  <c r="Q280" i="3"/>
  <c r="U280" i="3"/>
  <c r="Y280" i="3"/>
  <c r="Q281" i="3"/>
  <c r="U281" i="3"/>
  <c r="Y281" i="3"/>
  <c r="Q282" i="3"/>
  <c r="U282" i="3"/>
  <c r="Y282" i="3"/>
  <c r="Q283" i="3"/>
  <c r="U283" i="3"/>
  <c r="Y283" i="3"/>
  <c r="Q284" i="3"/>
  <c r="U284" i="3"/>
  <c r="Y284" i="3"/>
  <c r="Q285" i="3"/>
  <c r="U285" i="3"/>
  <c r="Y285" i="3"/>
  <c r="Q286" i="3"/>
  <c r="U286" i="3"/>
  <c r="Y286" i="3"/>
  <c r="Q287" i="3"/>
  <c r="U287" i="3"/>
  <c r="Y287" i="3"/>
  <c r="Q288" i="3"/>
  <c r="U288" i="3"/>
  <c r="Y288" i="3"/>
  <c r="Q289" i="3"/>
  <c r="U289" i="3"/>
  <c r="Y289" i="3"/>
  <c r="Q290" i="3"/>
  <c r="U290" i="3"/>
  <c r="Y290" i="3"/>
  <c r="Q291" i="3"/>
  <c r="U291" i="3"/>
  <c r="Y291" i="3"/>
  <c r="Q292" i="3"/>
  <c r="U292" i="3"/>
  <c r="Y292" i="3"/>
  <c r="Q293" i="3"/>
  <c r="U293" i="3"/>
  <c r="Y293" i="3"/>
  <c r="Q294" i="3"/>
  <c r="U294" i="3"/>
  <c r="Y294" i="3"/>
  <c r="Q295" i="3"/>
  <c r="U295" i="3"/>
  <c r="Y295" i="3"/>
  <c r="Q296" i="3"/>
  <c r="U296" i="3"/>
  <c r="Y296" i="3"/>
  <c r="Q297" i="3"/>
  <c r="U297" i="3"/>
  <c r="Y297" i="3"/>
  <c r="Q298" i="3"/>
  <c r="U298" i="3"/>
  <c r="Y298" i="3"/>
  <c r="Q299" i="3"/>
  <c r="U299" i="3"/>
  <c r="Y299" i="3"/>
  <c r="Q300" i="3"/>
  <c r="U300" i="3"/>
  <c r="Y300" i="3"/>
  <c r="Q301" i="3"/>
  <c r="U301" i="3"/>
  <c r="Y301" i="3"/>
  <c r="Q302" i="3"/>
  <c r="U302" i="3"/>
  <c r="Y302" i="3"/>
  <c r="Q303" i="3"/>
  <c r="U303" i="3"/>
  <c r="Y303" i="3"/>
  <c r="Q304" i="3"/>
  <c r="U304" i="3"/>
  <c r="Y304" i="3"/>
  <c r="Q305" i="3"/>
  <c r="U305" i="3"/>
  <c r="Y305" i="3"/>
  <c r="Q306" i="3"/>
  <c r="U306" i="3"/>
  <c r="Y306" i="3"/>
  <c r="Q307" i="3"/>
  <c r="U307" i="3"/>
  <c r="Y307" i="3"/>
  <c r="Q308" i="3"/>
  <c r="U308" i="3"/>
  <c r="Y308" i="3"/>
  <c r="Q309" i="3"/>
  <c r="U309" i="3"/>
  <c r="Y309" i="3"/>
  <c r="Q310" i="3"/>
  <c r="U310" i="3"/>
  <c r="Y310" i="3"/>
  <c r="Q311" i="3"/>
  <c r="U311" i="3"/>
  <c r="Y311" i="3"/>
  <c r="Q312" i="3"/>
  <c r="U312" i="3"/>
  <c r="Y312" i="3"/>
  <c r="Q313" i="3"/>
  <c r="U313" i="3"/>
  <c r="Y313" i="3"/>
  <c r="Q314" i="3"/>
  <c r="U314" i="3"/>
  <c r="Y314" i="3"/>
  <c r="Q315" i="3"/>
  <c r="U315" i="3"/>
  <c r="Y315" i="3"/>
  <c r="Q316" i="3"/>
  <c r="U316" i="3"/>
  <c r="Y316" i="3"/>
  <c r="Q317" i="3"/>
  <c r="U317" i="3"/>
  <c r="Y317" i="3"/>
  <c r="Q318" i="3"/>
  <c r="U318" i="3"/>
  <c r="Y318" i="3"/>
  <c r="Q319" i="3"/>
  <c r="U319" i="3"/>
  <c r="Y319" i="3"/>
  <c r="Q320" i="3"/>
  <c r="U320" i="3"/>
  <c r="Y320" i="3"/>
  <c r="Q321" i="3"/>
  <c r="U321" i="3"/>
  <c r="Y321" i="3"/>
  <c r="Q322" i="3"/>
  <c r="U322" i="3"/>
  <c r="Y322" i="3"/>
  <c r="Q323" i="3"/>
  <c r="U323" i="3"/>
  <c r="Y323" i="3"/>
  <c r="Q324" i="3"/>
  <c r="U324" i="3"/>
  <c r="Y324" i="3"/>
  <c r="Q325" i="3"/>
  <c r="U325" i="3"/>
  <c r="Y325" i="3"/>
  <c r="Q326" i="3"/>
  <c r="U326" i="3"/>
  <c r="Y326" i="3"/>
  <c r="Q327" i="3"/>
  <c r="U327" i="3"/>
  <c r="Y327" i="3"/>
  <c r="Q328" i="3"/>
  <c r="U328" i="3"/>
  <c r="Y328" i="3"/>
  <c r="Q329" i="3"/>
  <c r="U329" i="3"/>
  <c r="Y329" i="3"/>
  <c r="Q330" i="3"/>
  <c r="U330" i="3"/>
  <c r="Y330" i="3"/>
  <c r="Q331" i="3"/>
  <c r="U331" i="3"/>
  <c r="Y331" i="3"/>
  <c r="Q332" i="3"/>
  <c r="U332" i="3"/>
  <c r="Y332" i="3"/>
  <c r="Q333" i="3"/>
  <c r="U333" i="3"/>
  <c r="Y333" i="3"/>
  <c r="Q334" i="3"/>
  <c r="U334" i="3"/>
  <c r="Y334" i="3"/>
  <c r="Q335" i="3"/>
  <c r="U335" i="3"/>
  <c r="Y335" i="3"/>
  <c r="Q336" i="3"/>
  <c r="U336" i="3"/>
  <c r="Y336" i="3"/>
  <c r="Q337" i="3"/>
  <c r="U337" i="3"/>
  <c r="Y337" i="3"/>
  <c r="Q338" i="3"/>
  <c r="U338" i="3"/>
  <c r="Y338" i="3"/>
  <c r="Q339" i="3"/>
  <c r="U339" i="3"/>
  <c r="Y339" i="3"/>
  <c r="Q340" i="3"/>
  <c r="U340" i="3"/>
  <c r="Y340" i="3"/>
  <c r="Q341" i="3"/>
  <c r="U341" i="3"/>
  <c r="Y341" i="3"/>
  <c r="Q342" i="3"/>
  <c r="U342" i="3"/>
  <c r="Y342" i="3"/>
  <c r="Q343" i="3"/>
  <c r="U343" i="3"/>
  <c r="Y343" i="3"/>
  <c r="Q344" i="3"/>
  <c r="U344" i="3"/>
  <c r="Y344" i="3"/>
  <c r="Q345" i="3"/>
  <c r="U345" i="3"/>
  <c r="Y345" i="3"/>
  <c r="Q346" i="3"/>
  <c r="U346" i="3"/>
  <c r="Y346" i="3"/>
  <c r="Q347" i="3"/>
  <c r="U347" i="3"/>
  <c r="Y347" i="3"/>
  <c r="Q348" i="3"/>
  <c r="U348" i="3"/>
  <c r="Y348" i="3"/>
  <c r="Q349" i="3"/>
  <c r="U349" i="3"/>
  <c r="Y349" i="3"/>
  <c r="Q350" i="3"/>
  <c r="U350" i="3"/>
  <c r="Y350" i="3"/>
  <c r="Q351" i="3"/>
  <c r="U351" i="3"/>
  <c r="Y351" i="3"/>
  <c r="Q352" i="3"/>
  <c r="U352" i="3"/>
  <c r="Y352" i="3"/>
  <c r="Q353" i="3"/>
  <c r="U353" i="3"/>
  <c r="Y353" i="3"/>
  <c r="Q354" i="3"/>
  <c r="U354" i="3"/>
  <c r="Y354" i="3"/>
  <c r="Q355" i="3"/>
  <c r="U355" i="3"/>
  <c r="Y355" i="3"/>
  <c r="Q356" i="3"/>
  <c r="U356" i="3"/>
  <c r="Y356" i="3"/>
  <c r="Q357" i="3"/>
  <c r="U357" i="3"/>
  <c r="Y357" i="3"/>
  <c r="Q358" i="3"/>
  <c r="U358" i="3"/>
  <c r="Y358" i="3"/>
  <c r="Q359" i="3"/>
  <c r="U359" i="3"/>
  <c r="Y359" i="3"/>
  <c r="Q360" i="3"/>
  <c r="U360" i="3"/>
  <c r="Y360" i="3"/>
  <c r="Q361" i="3"/>
  <c r="U361" i="3"/>
  <c r="Y361" i="3"/>
  <c r="Q362" i="3"/>
  <c r="U362" i="3"/>
  <c r="Y362" i="3"/>
  <c r="Q363" i="3"/>
  <c r="U363" i="3"/>
  <c r="Y363" i="3"/>
  <c r="Q364" i="3"/>
  <c r="U364" i="3"/>
  <c r="Y364" i="3"/>
  <c r="Q365" i="3"/>
  <c r="U365" i="3"/>
  <c r="Y365" i="3"/>
  <c r="Q366" i="3"/>
  <c r="U366" i="3"/>
  <c r="Y366" i="3"/>
  <c r="Q367" i="3"/>
  <c r="U367" i="3"/>
  <c r="Y367" i="3"/>
  <c r="Q368" i="3"/>
  <c r="U368" i="3"/>
  <c r="Y368" i="3"/>
  <c r="Q369" i="3"/>
  <c r="U369" i="3"/>
  <c r="Y369" i="3"/>
  <c r="Q370" i="3"/>
  <c r="U370" i="3"/>
  <c r="Y370" i="3"/>
  <c r="Q371" i="3"/>
  <c r="U371" i="3"/>
  <c r="Y371" i="3"/>
  <c r="Q372" i="3"/>
  <c r="U372" i="3"/>
  <c r="Y372" i="3"/>
  <c r="Q373" i="3"/>
  <c r="U373" i="3"/>
  <c r="Y373" i="3"/>
  <c r="Q374" i="3"/>
  <c r="U374" i="3"/>
  <c r="Y374" i="3"/>
  <c r="Q375" i="3"/>
  <c r="U375" i="3"/>
  <c r="Y375" i="3"/>
  <c r="Q376" i="3"/>
  <c r="U376" i="3"/>
  <c r="Y376" i="3"/>
  <c r="Q377" i="3"/>
  <c r="U377" i="3"/>
  <c r="Y377" i="3"/>
  <c r="Q378" i="3"/>
  <c r="U378" i="3"/>
  <c r="Y378" i="3"/>
  <c r="Q379" i="3"/>
  <c r="U379" i="3"/>
  <c r="Y379" i="3"/>
  <c r="Q380" i="3"/>
  <c r="U380" i="3"/>
  <c r="Y380" i="3"/>
  <c r="Q381" i="3"/>
  <c r="U381" i="3"/>
  <c r="Y381" i="3"/>
  <c r="Q382" i="3"/>
  <c r="U382" i="3"/>
  <c r="Y382" i="3"/>
  <c r="Q383" i="3"/>
  <c r="U383" i="3"/>
  <c r="Y383" i="3"/>
  <c r="Q384" i="3"/>
  <c r="U384" i="3"/>
  <c r="Y384" i="3"/>
  <c r="Q385" i="3"/>
  <c r="U385" i="3"/>
  <c r="Y385" i="3"/>
  <c r="Q386" i="3"/>
  <c r="U386" i="3"/>
  <c r="Y386" i="3"/>
  <c r="Q387" i="3"/>
  <c r="U387" i="3"/>
  <c r="Y387" i="3"/>
  <c r="Q388" i="3"/>
  <c r="U388" i="3"/>
  <c r="Y388" i="3"/>
  <c r="Q389" i="3"/>
  <c r="U389" i="3"/>
  <c r="Y389" i="3"/>
  <c r="Q390" i="3"/>
  <c r="U390" i="3"/>
  <c r="Y390" i="3"/>
  <c r="Q391" i="3"/>
  <c r="U391" i="3"/>
  <c r="Y391" i="3"/>
  <c r="Q392" i="3"/>
  <c r="U392" i="3"/>
  <c r="Y392" i="3"/>
  <c r="Q393" i="3"/>
  <c r="U393" i="3"/>
  <c r="Y393" i="3"/>
  <c r="Q394" i="3"/>
  <c r="U394" i="3"/>
  <c r="Y394" i="3"/>
  <c r="Q395" i="3"/>
  <c r="U395" i="3"/>
  <c r="Y395" i="3"/>
  <c r="Q396" i="3"/>
  <c r="U396" i="3"/>
  <c r="Y396" i="3"/>
  <c r="Q397" i="3"/>
  <c r="U397" i="3"/>
  <c r="Y397" i="3"/>
  <c r="Q398" i="3"/>
  <c r="U398" i="3"/>
  <c r="Y398" i="3"/>
  <c r="Q399" i="3"/>
  <c r="U399" i="3"/>
  <c r="S199" i="3"/>
  <c r="W200" i="3"/>
  <c r="O202" i="3"/>
  <c r="S203" i="3"/>
  <c r="W204" i="3"/>
  <c r="O206" i="3"/>
  <c r="S207" i="3"/>
  <c r="W208" i="3"/>
  <c r="O210" i="3"/>
  <c r="S211" i="3"/>
  <c r="W212" i="3"/>
  <c r="O214" i="3"/>
  <c r="S215" i="3"/>
  <c r="W216" i="3"/>
  <c r="O218" i="3"/>
  <c r="S219" i="3"/>
  <c r="W220" i="3"/>
  <c r="O222" i="3"/>
  <c r="S223" i="3"/>
  <c r="W224" i="3"/>
  <c r="O226" i="3"/>
  <c r="S227" i="3"/>
  <c r="W228" i="3"/>
  <c r="O230" i="3"/>
  <c r="S231" i="3"/>
  <c r="W232" i="3"/>
  <c r="O234" i="3"/>
  <c r="S235" i="3"/>
  <c r="W236" i="3"/>
  <c r="O238" i="3"/>
  <c r="N239" i="3"/>
  <c r="V239" i="3"/>
  <c r="R240" i="3"/>
  <c r="N241" i="3"/>
  <c r="V241" i="3"/>
  <c r="R242" i="3"/>
  <c r="N243" i="3"/>
  <c r="V243" i="3"/>
  <c r="R244" i="3"/>
  <c r="N245" i="3"/>
  <c r="V245" i="3"/>
  <c r="R246" i="3"/>
  <c r="N247" i="3"/>
  <c r="V247" i="3"/>
  <c r="R248" i="3"/>
  <c r="N249" i="3"/>
  <c r="V249" i="3"/>
  <c r="R250" i="3"/>
  <c r="N251" i="3"/>
  <c r="V251" i="3"/>
  <c r="R252" i="3"/>
  <c r="N253" i="3"/>
  <c r="V253" i="3"/>
  <c r="P254" i="3"/>
  <c r="T254" i="3"/>
  <c r="X254" i="3"/>
  <c r="P255" i="3"/>
  <c r="T255" i="3"/>
  <c r="X255" i="3"/>
  <c r="P256" i="3"/>
  <c r="T256" i="3"/>
  <c r="X256" i="3"/>
  <c r="P257" i="3"/>
  <c r="T257" i="3"/>
  <c r="X257" i="3"/>
  <c r="P258" i="3"/>
  <c r="T258" i="3"/>
  <c r="X258" i="3"/>
  <c r="P259" i="3"/>
  <c r="T259" i="3"/>
  <c r="X259" i="3"/>
  <c r="P260" i="3"/>
  <c r="T260" i="3"/>
  <c r="X260" i="3"/>
  <c r="P261" i="3"/>
  <c r="T261" i="3"/>
  <c r="X261" i="3"/>
  <c r="P262" i="3"/>
  <c r="T262" i="3"/>
  <c r="X262" i="3"/>
  <c r="P263" i="3"/>
  <c r="T263" i="3"/>
  <c r="X263" i="3"/>
  <c r="P264" i="3"/>
  <c r="T264" i="3"/>
  <c r="X264" i="3"/>
  <c r="P265" i="3"/>
  <c r="T265" i="3"/>
  <c r="X265" i="3"/>
  <c r="P266" i="3"/>
  <c r="T266" i="3"/>
  <c r="X266" i="3"/>
  <c r="P267" i="3"/>
  <c r="T267" i="3"/>
  <c r="X267" i="3"/>
  <c r="P268" i="3"/>
  <c r="T268" i="3"/>
  <c r="X268" i="3"/>
  <c r="P269" i="3"/>
  <c r="T269" i="3"/>
  <c r="X269" i="3"/>
  <c r="P270" i="3"/>
  <c r="T270" i="3"/>
  <c r="X270" i="3"/>
  <c r="P271" i="3"/>
  <c r="T271" i="3"/>
  <c r="X271" i="3"/>
  <c r="P272" i="3"/>
  <c r="T272" i="3"/>
  <c r="X272" i="3"/>
  <c r="P273" i="3"/>
  <c r="T273" i="3"/>
  <c r="X273" i="3"/>
  <c r="P274" i="3"/>
  <c r="T274" i="3"/>
  <c r="X274" i="3"/>
  <c r="P275" i="3"/>
  <c r="T275" i="3"/>
  <c r="X275" i="3"/>
  <c r="P276" i="3"/>
  <c r="T276" i="3"/>
  <c r="X276" i="3"/>
  <c r="P277" i="3"/>
  <c r="T277" i="3"/>
  <c r="X277" i="3"/>
  <c r="P278" i="3"/>
  <c r="T278" i="3"/>
  <c r="X278" i="3"/>
  <c r="P279" i="3"/>
  <c r="T279" i="3"/>
  <c r="X279" i="3"/>
  <c r="P280" i="3"/>
  <c r="T280" i="3"/>
  <c r="X280" i="3"/>
  <c r="P281" i="3"/>
  <c r="T281" i="3"/>
  <c r="X281" i="3"/>
  <c r="P282" i="3"/>
  <c r="T282" i="3"/>
  <c r="X282" i="3"/>
  <c r="P283" i="3"/>
  <c r="T283" i="3"/>
  <c r="X283" i="3"/>
  <c r="P284" i="3"/>
  <c r="T284" i="3"/>
  <c r="X284" i="3"/>
  <c r="P285" i="3"/>
  <c r="T285" i="3"/>
  <c r="X285" i="3"/>
  <c r="P286" i="3"/>
  <c r="T286" i="3"/>
  <c r="X286" i="3"/>
  <c r="P287" i="3"/>
  <c r="T287" i="3"/>
  <c r="X287" i="3"/>
  <c r="P288" i="3"/>
  <c r="T288" i="3"/>
  <c r="X288" i="3"/>
  <c r="P289" i="3"/>
  <c r="T289" i="3"/>
  <c r="X289" i="3"/>
  <c r="P290" i="3"/>
  <c r="T290" i="3"/>
  <c r="X290" i="3"/>
  <c r="P291" i="3"/>
  <c r="T291" i="3"/>
  <c r="X291" i="3"/>
  <c r="P292" i="3"/>
  <c r="T292" i="3"/>
  <c r="X292" i="3"/>
  <c r="P293" i="3"/>
  <c r="T293" i="3"/>
  <c r="X293" i="3"/>
  <c r="P294" i="3"/>
  <c r="T294" i="3"/>
  <c r="X294" i="3"/>
  <c r="P295" i="3"/>
  <c r="T295" i="3"/>
  <c r="X295" i="3"/>
  <c r="P296" i="3"/>
  <c r="T296" i="3"/>
  <c r="X296" i="3"/>
  <c r="P297" i="3"/>
  <c r="T297" i="3"/>
  <c r="X297" i="3"/>
  <c r="P298" i="3"/>
  <c r="T298" i="3"/>
  <c r="X298" i="3"/>
  <c r="P299" i="3"/>
  <c r="T299" i="3"/>
  <c r="X299" i="3"/>
  <c r="P300" i="3"/>
  <c r="T300" i="3"/>
  <c r="X300" i="3"/>
  <c r="P301" i="3"/>
  <c r="T301" i="3"/>
  <c r="X301" i="3"/>
  <c r="P302" i="3"/>
  <c r="T302" i="3"/>
  <c r="X302" i="3"/>
  <c r="P303" i="3"/>
  <c r="T303" i="3"/>
  <c r="X303" i="3"/>
  <c r="P304" i="3"/>
  <c r="T304" i="3"/>
  <c r="X304" i="3"/>
  <c r="P305" i="3"/>
  <c r="T305" i="3"/>
  <c r="X305" i="3"/>
  <c r="P306" i="3"/>
  <c r="T306" i="3"/>
  <c r="X306" i="3"/>
  <c r="P307" i="3"/>
  <c r="T307" i="3"/>
  <c r="X307" i="3"/>
  <c r="P308" i="3"/>
  <c r="T308" i="3"/>
  <c r="X308" i="3"/>
  <c r="P309" i="3"/>
  <c r="T309" i="3"/>
  <c r="X309" i="3"/>
  <c r="P310" i="3"/>
  <c r="T310" i="3"/>
  <c r="X310" i="3"/>
  <c r="P311" i="3"/>
  <c r="T311" i="3"/>
  <c r="X311" i="3"/>
  <c r="P312" i="3"/>
  <c r="T312" i="3"/>
  <c r="X312" i="3"/>
  <c r="P313" i="3"/>
  <c r="T313" i="3"/>
  <c r="X313" i="3"/>
  <c r="P314" i="3"/>
  <c r="T314" i="3"/>
  <c r="X314" i="3"/>
  <c r="P315" i="3"/>
  <c r="T315" i="3"/>
  <c r="X315" i="3"/>
  <c r="P316" i="3"/>
  <c r="T316" i="3"/>
  <c r="X316" i="3"/>
  <c r="P317" i="3"/>
  <c r="T317" i="3"/>
  <c r="X317" i="3"/>
  <c r="P318" i="3"/>
  <c r="T318" i="3"/>
  <c r="X318" i="3"/>
  <c r="P319" i="3"/>
  <c r="T319" i="3"/>
  <c r="X319" i="3"/>
  <c r="P320" i="3"/>
  <c r="T320" i="3"/>
  <c r="X320" i="3"/>
  <c r="P321" i="3"/>
  <c r="T321" i="3"/>
  <c r="X321" i="3"/>
  <c r="P322" i="3"/>
  <c r="T322" i="3"/>
  <c r="X322" i="3"/>
  <c r="P323" i="3"/>
  <c r="T323" i="3"/>
  <c r="X323" i="3"/>
  <c r="P324" i="3"/>
  <c r="T324" i="3"/>
  <c r="X324" i="3"/>
  <c r="P325" i="3"/>
  <c r="T325" i="3"/>
  <c r="X325" i="3"/>
  <c r="P326" i="3"/>
  <c r="T326" i="3"/>
  <c r="X326" i="3"/>
  <c r="P327" i="3"/>
  <c r="T327" i="3"/>
  <c r="X327" i="3"/>
  <c r="P328" i="3"/>
  <c r="T328" i="3"/>
  <c r="X328" i="3"/>
  <c r="P329" i="3"/>
  <c r="T329" i="3"/>
  <c r="X329" i="3"/>
  <c r="P330" i="3"/>
  <c r="T330" i="3"/>
  <c r="X330" i="3"/>
  <c r="P331" i="3"/>
  <c r="T331" i="3"/>
  <c r="X331" i="3"/>
  <c r="P332" i="3"/>
  <c r="T332" i="3"/>
  <c r="X332" i="3"/>
  <c r="P333" i="3"/>
  <c r="T333" i="3"/>
  <c r="X333" i="3"/>
  <c r="P334" i="3"/>
  <c r="T334" i="3"/>
  <c r="X334" i="3"/>
  <c r="P335" i="3"/>
  <c r="T335" i="3"/>
  <c r="X335" i="3"/>
  <c r="P336" i="3"/>
  <c r="T336" i="3"/>
  <c r="X336" i="3"/>
  <c r="P337" i="3"/>
  <c r="T337" i="3"/>
  <c r="X337" i="3"/>
  <c r="P338" i="3"/>
  <c r="T338" i="3"/>
  <c r="X338" i="3"/>
  <c r="P339" i="3"/>
  <c r="T339" i="3"/>
  <c r="X339" i="3"/>
  <c r="P340" i="3"/>
  <c r="T340" i="3"/>
  <c r="X340" i="3"/>
  <c r="P341" i="3"/>
  <c r="T341" i="3"/>
  <c r="X341" i="3"/>
  <c r="P342" i="3"/>
  <c r="T342" i="3"/>
  <c r="X342" i="3"/>
  <c r="P343" i="3"/>
  <c r="T343" i="3"/>
  <c r="X343" i="3"/>
  <c r="P344" i="3"/>
  <c r="T344" i="3"/>
  <c r="X344" i="3"/>
  <c r="P345" i="3"/>
  <c r="T345" i="3"/>
  <c r="X345" i="3"/>
  <c r="P346" i="3"/>
  <c r="T346" i="3"/>
  <c r="X346" i="3"/>
  <c r="P347" i="3"/>
  <c r="T347" i="3"/>
  <c r="X347" i="3"/>
  <c r="P348" i="3"/>
  <c r="T348" i="3"/>
  <c r="X348" i="3"/>
  <c r="P349" i="3"/>
  <c r="T349" i="3"/>
  <c r="X349" i="3"/>
  <c r="P350" i="3"/>
  <c r="T350" i="3"/>
  <c r="X350" i="3"/>
  <c r="P351" i="3"/>
  <c r="T351" i="3"/>
  <c r="X351" i="3"/>
  <c r="P352" i="3"/>
  <c r="T352" i="3"/>
  <c r="X352" i="3"/>
  <c r="P353" i="3"/>
  <c r="T353" i="3"/>
  <c r="X353" i="3"/>
  <c r="P354" i="3"/>
  <c r="T354" i="3"/>
  <c r="X354" i="3"/>
  <c r="P355" i="3"/>
  <c r="T355" i="3"/>
  <c r="X355" i="3"/>
  <c r="P356" i="3"/>
  <c r="T356" i="3"/>
  <c r="X356" i="3"/>
  <c r="P357" i="3"/>
  <c r="T357" i="3"/>
  <c r="X357" i="3"/>
  <c r="P358" i="3"/>
  <c r="T358" i="3"/>
  <c r="X358" i="3"/>
  <c r="P359" i="3"/>
  <c r="T359" i="3"/>
  <c r="X359" i="3"/>
  <c r="P360" i="3"/>
  <c r="T360" i="3"/>
  <c r="X360" i="3"/>
  <c r="P361" i="3"/>
  <c r="T361" i="3"/>
  <c r="X361" i="3"/>
  <c r="P362" i="3"/>
  <c r="T362" i="3"/>
  <c r="X362" i="3"/>
  <c r="P363" i="3"/>
  <c r="T363" i="3"/>
  <c r="X363" i="3"/>
  <c r="P364" i="3"/>
  <c r="T364" i="3"/>
  <c r="X364" i="3"/>
  <c r="P365" i="3"/>
  <c r="T365" i="3"/>
  <c r="X365" i="3"/>
  <c r="P366" i="3"/>
  <c r="T366" i="3"/>
  <c r="X366" i="3"/>
  <c r="P367" i="3"/>
  <c r="T367" i="3"/>
  <c r="X367" i="3"/>
  <c r="P368" i="3"/>
  <c r="T368" i="3"/>
  <c r="X368" i="3"/>
  <c r="P369" i="3"/>
  <c r="T369" i="3"/>
  <c r="X369" i="3"/>
  <c r="P370" i="3"/>
  <c r="T370" i="3"/>
  <c r="X370" i="3"/>
  <c r="P371" i="3"/>
  <c r="T371" i="3"/>
  <c r="X371" i="3"/>
  <c r="P372" i="3"/>
  <c r="T372" i="3"/>
  <c r="X372" i="3"/>
  <c r="P373" i="3"/>
  <c r="T373" i="3"/>
  <c r="X373" i="3"/>
  <c r="P374" i="3"/>
  <c r="T374" i="3"/>
  <c r="X374" i="3"/>
  <c r="P375" i="3"/>
  <c r="T375" i="3"/>
  <c r="X375" i="3"/>
  <c r="P376" i="3"/>
  <c r="T376" i="3"/>
  <c r="X376" i="3"/>
  <c r="P377" i="3"/>
  <c r="T377" i="3"/>
  <c r="X377" i="3"/>
  <c r="P378" i="3"/>
  <c r="T378" i="3"/>
  <c r="X378" i="3"/>
  <c r="P379" i="3"/>
  <c r="T379" i="3"/>
  <c r="X379" i="3"/>
  <c r="P380" i="3"/>
  <c r="T380" i="3"/>
  <c r="X380" i="3"/>
  <c r="P381" i="3"/>
  <c r="T381" i="3"/>
  <c r="X381" i="3"/>
  <c r="P382" i="3"/>
  <c r="T382" i="3"/>
  <c r="X382" i="3"/>
  <c r="P383" i="3"/>
  <c r="T383" i="3"/>
  <c r="X383" i="3"/>
  <c r="P384" i="3"/>
  <c r="T384" i="3"/>
  <c r="X384" i="3"/>
  <c r="P385" i="3"/>
  <c r="T385" i="3"/>
  <c r="X385" i="3"/>
  <c r="P386" i="3"/>
  <c r="T386" i="3"/>
  <c r="X386" i="3"/>
  <c r="P387" i="3"/>
  <c r="T387" i="3"/>
  <c r="X387" i="3"/>
  <c r="P388" i="3"/>
  <c r="T388" i="3"/>
  <c r="X388" i="3"/>
  <c r="P389" i="3"/>
  <c r="T389" i="3"/>
  <c r="X389" i="3"/>
  <c r="P390" i="3"/>
  <c r="T390" i="3"/>
  <c r="X390" i="3"/>
  <c r="P391" i="3"/>
  <c r="T391" i="3"/>
  <c r="X391" i="3"/>
  <c r="P392" i="3"/>
  <c r="T392" i="3"/>
  <c r="X392" i="3"/>
  <c r="P393" i="3"/>
  <c r="T393" i="3"/>
  <c r="X393" i="3"/>
  <c r="P394" i="3"/>
  <c r="T394" i="3"/>
  <c r="X394" i="3"/>
  <c r="P395" i="3"/>
  <c r="T395" i="3"/>
  <c r="X395" i="3"/>
  <c r="P396" i="3"/>
  <c r="T396" i="3"/>
  <c r="X396" i="3"/>
  <c r="P397" i="3"/>
  <c r="T397" i="3"/>
  <c r="X397" i="3"/>
  <c r="P398" i="3"/>
  <c r="T398" i="3"/>
  <c r="X398" i="3"/>
  <c r="P399" i="3"/>
  <c r="T399" i="3"/>
  <c r="X399" i="3"/>
  <c r="P400" i="3"/>
  <c r="T400" i="3"/>
  <c r="X400" i="3"/>
  <c r="P401" i="3"/>
  <c r="T401" i="3"/>
  <c r="X401" i="3"/>
  <c r="P402" i="3"/>
  <c r="T402" i="3"/>
  <c r="X402" i="3"/>
  <c r="P403" i="3"/>
  <c r="T403" i="3"/>
  <c r="X403" i="3"/>
  <c r="P404" i="3"/>
  <c r="T404" i="3"/>
  <c r="X404" i="3"/>
  <c r="P405" i="3"/>
  <c r="T405" i="3"/>
  <c r="X405" i="3"/>
  <c r="P406" i="3"/>
  <c r="T406" i="3"/>
  <c r="O199" i="3"/>
  <c r="S200" i="3"/>
  <c r="W201" i="3"/>
  <c r="O203" i="3"/>
  <c r="S204" i="3"/>
  <c r="W205" i="3"/>
  <c r="O207" i="3"/>
  <c r="S208" i="3"/>
  <c r="W209" i="3"/>
  <c r="O211" i="3"/>
  <c r="S212" i="3"/>
  <c r="W213" i="3"/>
  <c r="O215" i="3"/>
  <c r="S216" i="3"/>
  <c r="W217" i="3"/>
  <c r="O219" i="3"/>
  <c r="S220" i="3"/>
  <c r="W221" i="3"/>
  <c r="O223" i="3"/>
  <c r="S224" i="3"/>
  <c r="W225" i="3"/>
  <c r="O227" i="3"/>
  <c r="S228" i="3"/>
  <c r="W229" i="3"/>
  <c r="O231" i="3"/>
  <c r="S232" i="3"/>
  <c r="W233" i="3"/>
  <c r="O235" i="3"/>
  <c r="S236" i="3"/>
  <c r="W237" i="3"/>
  <c r="W238" i="3"/>
  <c r="S239" i="3"/>
  <c r="O240" i="3"/>
  <c r="W240" i="3"/>
  <c r="S241" i="3"/>
  <c r="O242" i="3"/>
  <c r="W242" i="3"/>
  <c r="S243" i="3"/>
  <c r="O244" i="3"/>
  <c r="W244" i="3"/>
  <c r="S245" i="3"/>
  <c r="O246" i="3"/>
  <c r="W246" i="3"/>
  <c r="S247" i="3"/>
  <c r="O248" i="3"/>
  <c r="W248" i="3"/>
  <c r="S249" i="3"/>
  <c r="O250" i="3"/>
  <c r="W250" i="3"/>
  <c r="S251" i="3"/>
  <c r="O252" i="3"/>
  <c r="W252" i="3"/>
  <c r="S253" i="3"/>
  <c r="O254" i="3"/>
  <c r="S254" i="3"/>
  <c r="W254" i="3"/>
  <c r="O255" i="3"/>
  <c r="S255" i="3"/>
  <c r="W255" i="3"/>
  <c r="O256" i="3"/>
  <c r="S256" i="3"/>
  <c r="W256" i="3"/>
  <c r="O257" i="3"/>
  <c r="S257" i="3"/>
  <c r="W257" i="3"/>
  <c r="O258" i="3"/>
  <c r="S258" i="3"/>
  <c r="W258" i="3"/>
  <c r="O259" i="3"/>
  <c r="S259" i="3"/>
  <c r="W259" i="3"/>
  <c r="O260" i="3"/>
  <c r="S260" i="3"/>
  <c r="W260" i="3"/>
  <c r="O261" i="3"/>
  <c r="S261" i="3"/>
  <c r="W261" i="3"/>
  <c r="O262" i="3"/>
  <c r="S262" i="3"/>
  <c r="W262" i="3"/>
  <c r="O263" i="3"/>
  <c r="S263" i="3"/>
  <c r="W263" i="3"/>
  <c r="O264" i="3"/>
  <c r="S264" i="3"/>
  <c r="W264" i="3"/>
  <c r="O265" i="3"/>
  <c r="S265" i="3"/>
  <c r="W265" i="3"/>
  <c r="O266" i="3"/>
  <c r="S266" i="3"/>
  <c r="W266" i="3"/>
  <c r="O267" i="3"/>
  <c r="S267" i="3"/>
  <c r="W267" i="3"/>
  <c r="O268" i="3"/>
  <c r="S268" i="3"/>
  <c r="W268" i="3"/>
  <c r="O269" i="3"/>
  <c r="S269" i="3"/>
  <c r="W269" i="3"/>
  <c r="O270" i="3"/>
  <c r="S270" i="3"/>
  <c r="W270" i="3"/>
  <c r="O271" i="3"/>
  <c r="S271" i="3"/>
  <c r="W271" i="3"/>
  <c r="O272" i="3"/>
  <c r="S272" i="3"/>
  <c r="W272" i="3"/>
  <c r="O273" i="3"/>
  <c r="S273" i="3"/>
  <c r="W273" i="3"/>
  <c r="O274" i="3"/>
  <c r="S274" i="3"/>
  <c r="W274" i="3"/>
  <c r="O275" i="3"/>
  <c r="S275" i="3"/>
  <c r="W275" i="3"/>
  <c r="O276" i="3"/>
  <c r="S276" i="3"/>
  <c r="W276" i="3"/>
  <c r="O277" i="3"/>
  <c r="S277" i="3"/>
  <c r="W277" i="3"/>
  <c r="O278" i="3"/>
  <c r="S278" i="3"/>
  <c r="W278" i="3"/>
  <c r="O279" i="3"/>
  <c r="S279" i="3"/>
  <c r="W279" i="3"/>
  <c r="O280" i="3"/>
  <c r="S280" i="3"/>
  <c r="W280" i="3"/>
  <c r="O281" i="3"/>
  <c r="S281" i="3"/>
  <c r="W281" i="3"/>
  <c r="O282" i="3"/>
  <c r="S282" i="3"/>
  <c r="W282" i="3"/>
  <c r="O283" i="3"/>
  <c r="S283" i="3"/>
  <c r="W283" i="3"/>
  <c r="O284" i="3"/>
  <c r="S284" i="3"/>
  <c r="W284" i="3"/>
  <c r="O285" i="3"/>
  <c r="S285" i="3"/>
  <c r="W285" i="3"/>
  <c r="O286" i="3"/>
  <c r="S286" i="3"/>
  <c r="W286" i="3"/>
  <c r="O287" i="3"/>
  <c r="S287" i="3"/>
  <c r="W287" i="3"/>
  <c r="O288" i="3"/>
  <c r="S288" i="3"/>
  <c r="W288" i="3"/>
  <c r="O289" i="3"/>
  <c r="S289" i="3"/>
  <c r="W289" i="3"/>
  <c r="O290" i="3"/>
  <c r="S290" i="3"/>
  <c r="W290" i="3"/>
  <c r="O291" i="3"/>
  <c r="S291" i="3"/>
  <c r="W291" i="3"/>
  <c r="O292" i="3"/>
  <c r="S292" i="3"/>
  <c r="W292" i="3"/>
  <c r="O293" i="3"/>
  <c r="S293" i="3"/>
  <c r="W293" i="3"/>
  <c r="O294" i="3"/>
  <c r="S294" i="3"/>
  <c r="W294" i="3"/>
  <c r="O295" i="3"/>
  <c r="S295" i="3"/>
  <c r="W295" i="3"/>
  <c r="O296" i="3"/>
  <c r="S296" i="3"/>
  <c r="W296" i="3"/>
  <c r="O297" i="3"/>
  <c r="S297" i="3"/>
  <c r="W297" i="3"/>
  <c r="O298" i="3"/>
  <c r="S298" i="3"/>
  <c r="W298" i="3"/>
  <c r="O299" i="3"/>
  <c r="S299" i="3"/>
  <c r="W299" i="3"/>
  <c r="O300" i="3"/>
  <c r="S300" i="3"/>
  <c r="W300" i="3"/>
  <c r="O301" i="3"/>
  <c r="S301" i="3"/>
  <c r="W301" i="3"/>
  <c r="O302" i="3"/>
  <c r="S302" i="3"/>
  <c r="W302" i="3"/>
  <c r="O303" i="3"/>
  <c r="S303" i="3"/>
  <c r="W303" i="3"/>
  <c r="O304" i="3"/>
  <c r="S304" i="3"/>
  <c r="W304" i="3"/>
  <c r="O305" i="3"/>
  <c r="S305" i="3"/>
  <c r="W305" i="3"/>
  <c r="O306" i="3"/>
  <c r="S306" i="3"/>
  <c r="W306" i="3"/>
  <c r="O307" i="3"/>
  <c r="S307" i="3"/>
  <c r="W307" i="3"/>
  <c r="O308" i="3"/>
  <c r="S308" i="3"/>
  <c r="W308" i="3"/>
  <c r="O309" i="3"/>
  <c r="S309" i="3"/>
  <c r="W309" i="3"/>
  <c r="O310" i="3"/>
  <c r="S310" i="3"/>
  <c r="W310" i="3"/>
  <c r="O311" i="3"/>
  <c r="S311" i="3"/>
  <c r="W311" i="3"/>
  <c r="O312" i="3"/>
  <c r="S312" i="3"/>
  <c r="W312" i="3"/>
  <c r="O313" i="3"/>
  <c r="S313" i="3"/>
  <c r="W313" i="3"/>
  <c r="O314" i="3"/>
  <c r="S314" i="3"/>
  <c r="W314" i="3"/>
  <c r="O315" i="3"/>
  <c r="S315" i="3"/>
  <c r="W315" i="3"/>
  <c r="O316" i="3"/>
  <c r="S316" i="3"/>
  <c r="W316" i="3"/>
  <c r="O317" i="3"/>
  <c r="S317" i="3"/>
  <c r="W317" i="3"/>
  <c r="O318" i="3"/>
  <c r="S318" i="3"/>
  <c r="W318" i="3"/>
  <c r="O319" i="3"/>
  <c r="S319" i="3"/>
  <c r="W319" i="3"/>
  <c r="O320" i="3"/>
  <c r="S320" i="3"/>
  <c r="W320" i="3"/>
  <c r="O321" i="3"/>
  <c r="S321" i="3"/>
  <c r="W321" i="3"/>
  <c r="O322" i="3"/>
  <c r="S322" i="3"/>
  <c r="W322" i="3"/>
  <c r="O323" i="3"/>
  <c r="S323" i="3"/>
  <c r="W323" i="3"/>
  <c r="O324" i="3"/>
  <c r="S324" i="3"/>
  <c r="W324" i="3"/>
  <c r="O325" i="3"/>
  <c r="S325" i="3"/>
  <c r="W325" i="3"/>
  <c r="O326" i="3"/>
  <c r="S326" i="3"/>
  <c r="W326" i="3"/>
  <c r="O327" i="3"/>
  <c r="S327" i="3"/>
  <c r="W327" i="3"/>
  <c r="O328" i="3"/>
  <c r="S328" i="3"/>
  <c r="W328" i="3"/>
  <c r="O329" i="3"/>
  <c r="S329" i="3"/>
  <c r="W329" i="3"/>
  <c r="O330" i="3"/>
  <c r="S330" i="3"/>
  <c r="W330" i="3"/>
  <c r="O331" i="3"/>
  <c r="S331" i="3"/>
  <c r="W331" i="3"/>
  <c r="O332" i="3"/>
  <c r="S332" i="3"/>
  <c r="W332" i="3"/>
  <c r="O333" i="3"/>
  <c r="S333" i="3"/>
  <c r="W333" i="3"/>
  <c r="O334" i="3"/>
  <c r="S334" i="3"/>
  <c r="W334" i="3"/>
  <c r="O335" i="3"/>
  <c r="S335" i="3"/>
  <c r="W335" i="3"/>
  <c r="O336" i="3"/>
  <c r="S336" i="3"/>
  <c r="W336" i="3"/>
  <c r="O337" i="3"/>
  <c r="S337" i="3"/>
  <c r="W337" i="3"/>
  <c r="O338" i="3"/>
  <c r="S338" i="3"/>
  <c r="W338" i="3"/>
  <c r="O339" i="3"/>
  <c r="S339" i="3"/>
  <c r="W339" i="3"/>
  <c r="O340" i="3"/>
  <c r="S340" i="3"/>
  <c r="W340" i="3"/>
  <c r="O341" i="3"/>
  <c r="S341" i="3"/>
  <c r="W341" i="3"/>
  <c r="O342" i="3"/>
  <c r="S342" i="3"/>
  <c r="W342" i="3"/>
  <c r="O343" i="3"/>
  <c r="S343" i="3"/>
  <c r="W343" i="3"/>
  <c r="O344" i="3"/>
  <c r="S344" i="3"/>
  <c r="W344" i="3"/>
  <c r="O345" i="3"/>
  <c r="S345" i="3"/>
  <c r="W345" i="3"/>
  <c r="O346" i="3"/>
  <c r="S346" i="3"/>
  <c r="W346" i="3"/>
  <c r="O347" i="3"/>
  <c r="S347" i="3"/>
  <c r="W347" i="3"/>
  <c r="O348" i="3"/>
  <c r="S348" i="3"/>
  <c r="W348" i="3"/>
  <c r="O349" i="3"/>
  <c r="S349" i="3"/>
  <c r="W349" i="3"/>
  <c r="O350" i="3"/>
  <c r="S350" i="3"/>
  <c r="W350" i="3"/>
  <c r="O351" i="3"/>
  <c r="S351" i="3"/>
  <c r="W351" i="3"/>
  <c r="O352" i="3"/>
  <c r="S352" i="3"/>
  <c r="W352" i="3"/>
  <c r="O353" i="3"/>
  <c r="S353" i="3"/>
  <c r="W353" i="3"/>
  <c r="O354" i="3"/>
  <c r="S354" i="3"/>
  <c r="W354" i="3"/>
  <c r="O355" i="3"/>
  <c r="S355" i="3"/>
  <c r="W355" i="3"/>
  <c r="O356" i="3"/>
  <c r="S356" i="3"/>
  <c r="W356" i="3"/>
  <c r="O357" i="3"/>
  <c r="S357" i="3"/>
  <c r="W357" i="3"/>
  <c r="O358" i="3"/>
  <c r="S358" i="3"/>
  <c r="W358" i="3"/>
  <c r="O359" i="3"/>
  <c r="S359" i="3"/>
  <c r="W359" i="3"/>
  <c r="O360" i="3"/>
  <c r="S360" i="3"/>
  <c r="W360" i="3"/>
  <c r="O361" i="3"/>
  <c r="S361" i="3"/>
  <c r="W361" i="3"/>
  <c r="O362" i="3"/>
  <c r="S362" i="3"/>
  <c r="W362" i="3"/>
  <c r="O363" i="3"/>
  <c r="S363" i="3"/>
  <c r="W363" i="3"/>
  <c r="O364" i="3"/>
  <c r="S364" i="3"/>
  <c r="W364" i="3"/>
  <c r="O365" i="3"/>
  <c r="S365" i="3"/>
  <c r="W365" i="3"/>
  <c r="O366" i="3"/>
  <c r="S366" i="3"/>
  <c r="W366" i="3"/>
  <c r="O367" i="3"/>
  <c r="S367" i="3"/>
  <c r="W367" i="3"/>
  <c r="O368" i="3"/>
  <c r="S368" i="3"/>
  <c r="W368" i="3"/>
  <c r="O369" i="3"/>
  <c r="S369" i="3"/>
  <c r="W369" i="3"/>
  <c r="O370" i="3"/>
  <c r="S370" i="3"/>
  <c r="W370" i="3"/>
  <c r="O371" i="3"/>
  <c r="S371" i="3"/>
  <c r="W371" i="3"/>
  <c r="O372" i="3"/>
  <c r="S372" i="3"/>
  <c r="W372" i="3"/>
  <c r="O373" i="3"/>
  <c r="S373" i="3"/>
  <c r="W373" i="3"/>
  <c r="O374" i="3"/>
  <c r="S374" i="3"/>
  <c r="W374" i="3"/>
  <c r="O375" i="3"/>
  <c r="S375" i="3"/>
  <c r="W375" i="3"/>
  <c r="O376" i="3"/>
  <c r="S376" i="3"/>
  <c r="W376" i="3"/>
  <c r="O377" i="3"/>
  <c r="S377" i="3"/>
  <c r="W377" i="3"/>
  <c r="O378" i="3"/>
  <c r="S378" i="3"/>
  <c r="W378" i="3"/>
  <c r="O379" i="3"/>
  <c r="S379" i="3"/>
  <c r="W379" i="3"/>
  <c r="O380" i="3"/>
  <c r="S380" i="3"/>
  <c r="W380" i="3"/>
  <c r="O381" i="3"/>
  <c r="S381" i="3"/>
  <c r="W381" i="3"/>
  <c r="O382" i="3"/>
  <c r="S382" i="3"/>
  <c r="W382" i="3"/>
  <c r="O383" i="3"/>
  <c r="S383" i="3"/>
  <c r="W383" i="3"/>
  <c r="O384" i="3"/>
  <c r="S384" i="3"/>
  <c r="W384" i="3"/>
  <c r="O385" i="3"/>
  <c r="S385" i="3"/>
  <c r="W385" i="3"/>
  <c r="O386" i="3"/>
  <c r="S386" i="3"/>
  <c r="W386" i="3"/>
  <c r="O387" i="3"/>
  <c r="S387" i="3"/>
  <c r="W387" i="3"/>
  <c r="O388" i="3"/>
  <c r="S388" i="3"/>
  <c r="W388" i="3"/>
  <c r="O389" i="3"/>
  <c r="S389" i="3"/>
  <c r="W389" i="3"/>
  <c r="O390" i="3"/>
  <c r="S390" i="3"/>
  <c r="W390" i="3"/>
  <c r="O391" i="3"/>
  <c r="S391" i="3"/>
  <c r="W391" i="3"/>
  <c r="O392" i="3"/>
  <c r="S392" i="3"/>
  <c r="W392" i="3"/>
  <c r="O393" i="3"/>
  <c r="S393" i="3"/>
  <c r="W393" i="3"/>
  <c r="O394" i="3"/>
  <c r="S394" i="3"/>
  <c r="W394" i="3"/>
  <c r="O395" i="3"/>
  <c r="S395" i="3"/>
  <c r="W395" i="3"/>
  <c r="O396" i="3"/>
  <c r="S396" i="3"/>
  <c r="W396" i="3"/>
  <c r="O397" i="3"/>
  <c r="S397" i="3"/>
  <c r="W397" i="3"/>
  <c r="O398" i="3"/>
  <c r="S398" i="3"/>
  <c r="W398" i="3"/>
  <c r="O399" i="3"/>
  <c r="S399" i="3"/>
  <c r="O200" i="3"/>
  <c r="S201" i="3"/>
  <c r="W202" i="3"/>
  <c r="O204" i="3"/>
  <c r="S205" i="3"/>
  <c r="W206" i="3"/>
  <c r="O208" i="3"/>
  <c r="S209" i="3"/>
  <c r="W210" i="3"/>
  <c r="O212" i="3"/>
  <c r="S213" i="3"/>
  <c r="W214" i="3"/>
  <c r="O216" i="3"/>
  <c r="S217" i="3"/>
  <c r="W218" i="3"/>
  <c r="O220" i="3"/>
  <c r="S221" i="3"/>
  <c r="W222" i="3"/>
  <c r="O224" i="3"/>
  <c r="S225" i="3"/>
  <c r="W226" i="3"/>
  <c r="O228" i="3"/>
  <c r="S229" i="3"/>
  <c r="W230" i="3"/>
  <c r="O232" i="3"/>
  <c r="S233" i="3"/>
  <c r="W234" i="3"/>
  <c r="O236" i="3"/>
  <c r="S237" i="3"/>
  <c r="V238" i="3"/>
  <c r="R239" i="3"/>
  <c r="N240" i="3"/>
  <c r="V240" i="3"/>
  <c r="R241" i="3"/>
  <c r="N242" i="3"/>
  <c r="V242" i="3"/>
  <c r="R243" i="3"/>
  <c r="N244" i="3"/>
  <c r="V244" i="3"/>
  <c r="R245" i="3"/>
  <c r="N246" i="3"/>
  <c r="V246" i="3"/>
  <c r="R247" i="3"/>
  <c r="N248" i="3"/>
  <c r="V248" i="3"/>
  <c r="R249" i="3"/>
  <c r="N250" i="3"/>
  <c r="V250" i="3"/>
  <c r="R251" i="3"/>
  <c r="N252" i="3"/>
  <c r="V252" i="3"/>
  <c r="R253" i="3"/>
  <c r="N254" i="3"/>
  <c r="R254" i="3"/>
  <c r="V254" i="3"/>
  <c r="N255" i="3"/>
  <c r="R255" i="3"/>
  <c r="V255" i="3"/>
  <c r="N256" i="3"/>
  <c r="R256" i="3"/>
  <c r="V256" i="3"/>
  <c r="N257" i="3"/>
  <c r="R257" i="3"/>
  <c r="V257" i="3"/>
  <c r="N258" i="3"/>
  <c r="R258" i="3"/>
  <c r="V258" i="3"/>
  <c r="N259" i="3"/>
  <c r="R259" i="3"/>
  <c r="V259" i="3"/>
  <c r="N260" i="3"/>
  <c r="R260" i="3"/>
  <c r="V260" i="3"/>
  <c r="N261" i="3"/>
  <c r="R261" i="3"/>
  <c r="V261" i="3"/>
  <c r="N262" i="3"/>
  <c r="R262" i="3"/>
  <c r="V262" i="3"/>
  <c r="N263" i="3"/>
  <c r="R263" i="3"/>
  <c r="V263" i="3"/>
  <c r="N264" i="3"/>
  <c r="R264" i="3"/>
  <c r="V264" i="3"/>
  <c r="N265" i="3"/>
  <c r="R265" i="3"/>
  <c r="V265" i="3"/>
  <c r="N266" i="3"/>
  <c r="R266" i="3"/>
  <c r="V266" i="3"/>
  <c r="N267" i="3"/>
  <c r="R267" i="3"/>
  <c r="V267" i="3"/>
  <c r="N268" i="3"/>
  <c r="R268" i="3"/>
  <c r="V268" i="3"/>
  <c r="N269" i="3"/>
  <c r="R269" i="3"/>
  <c r="V269" i="3"/>
  <c r="N270" i="3"/>
  <c r="R270" i="3"/>
  <c r="V270" i="3"/>
  <c r="N271" i="3"/>
  <c r="R271" i="3"/>
  <c r="V271" i="3"/>
  <c r="N272" i="3"/>
  <c r="R272" i="3"/>
  <c r="V272" i="3"/>
  <c r="N273" i="3"/>
  <c r="R273" i="3"/>
  <c r="V273" i="3"/>
  <c r="N274" i="3"/>
  <c r="R274" i="3"/>
  <c r="V274" i="3"/>
  <c r="N275" i="3"/>
  <c r="R275" i="3"/>
  <c r="V275" i="3"/>
  <c r="N276" i="3"/>
  <c r="R276" i="3"/>
  <c r="V276" i="3"/>
  <c r="N277" i="3"/>
  <c r="R277" i="3"/>
  <c r="V277" i="3"/>
  <c r="N278" i="3"/>
  <c r="R278" i="3"/>
  <c r="V278" i="3"/>
  <c r="N279" i="3"/>
  <c r="R279" i="3"/>
  <c r="V279" i="3"/>
  <c r="N280" i="3"/>
  <c r="R280" i="3"/>
  <c r="V280" i="3"/>
  <c r="N281" i="3"/>
  <c r="R281" i="3"/>
  <c r="V281" i="3"/>
  <c r="N282" i="3"/>
  <c r="R282" i="3"/>
  <c r="V282" i="3"/>
  <c r="N283" i="3"/>
  <c r="R283" i="3"/>
  <c r="V283" i="3"/>
  <c r="N284" i="3"/>
  <c r="R284" i="3"/>
  <c r="V284" i="3"/>
  <c r="N285" i="3"/>
  <c r="R285" i="3"/>
  <c r="V285" i="3"/>
  <c r="N286" i="3"/>
  <c r="R286" i="3"/>
  <c r="V286" i="3"/>
  <c r="N287" i="3"/>
  <c r="R287" i="3"/>
  <c r="V287" i="3"/>
  <c r="N288" i="3"/>
  <c r="R288" i="3"/>
  <c r="V288" i="3"/>
  <c r="N289" i="3"/>
  <c r="R289" i="3"/>
  <c r="V289" i="3"/>
  <c r="N290" i="3"/>
  <c r="R290" i="3"/>
  <c r="V290" i="3"/>
  <c r="N291" i="3"/>
  <c r="R291" i="3"/>
  <c r="V291" i="3"/>
  <c r="N292" i="3"/>
  <c r="R292" i="3"/>
  <c r="V292" i="3"/>
  <c r="N293" i="3"/>
  <c r="R293" i="3"/>
  <c r="V293" i="3"/>
  <c r="N294" i="3"/>
  <c r="R294" i="3"/>
  <c r="V294" i="3"/>
  <c r="N295" i="3"/>
  <c r="R295" i="3"/>
  <c r="V295" i="3"/>
  <c r="N296" i="3"/>
  <c r="R296" i="3"/>
  <c r="V296" i="3"/>
  <c r="N297" i="3"/>
  <c r="R297" i="3"/>
  <c r="V297" i="3"/>
  <c r="N298" i="3"/>
  <c r="R298" i="3"/>
  <c r="V298" i="3"/>
  <c r="N299" i="3"/>
  <c r="R299" i="3"/>
  <c r="V299" i="3"/>
  <c r="N300" i="3"/>
  <c r="R300" i="3"/>
  <c r="V300" i="3"/>
  <c r="N301" i="3"/>
  <c r="R301" i="3"/>
  <c r="V301" i="3"/>
  <c r="N302" i="3"/>
  <c r="R302" i="3"/>
  <c r="V302" i="3"/>
  <c r="N303" i="3"/>
  <c r="R303" i="3"/>
  <c r="V303" i="3"/>
  <c r="N304" i="3"/>
  <c r="R304" i="3"/>
  <c r="V304" i="3"/>
  <c r="N305" i="3"/>
  <c r="R305" i="3"/>
  <c r="V305" i="3"/>
  <c r="N306" i="3"/>
  <c r="R306" i="3"/>
  <c r="V306" i="3"/>
  <c r="N307" i="3"/>
  <c r="R307" i="3"/>
  <c r="V307" i="3"/>
  <c r="N308" i="3"/>
  <c r="R308" i="3"/>
  <c r="V308" i="3"/>
  <c r="N309" i="3"/>
  <c r="R309" i="3"/>
  <c r="V309" i="3"/>
  <c r="N310" i="3"/>
  <c r="R310" i="3"/>
  <c r="V310" i="3"/>
  <c r="N311" i="3"/>
  <c r="R311" i="3"/>
  <c r="V311" i="3"/>
  <c r="N312" i="3"/>
  <c r="R312" i="3"/>
  <c r="V312" i="3"/>
  <c r="N313" i="3"/>
  <c r="R313" i="3"/>
  <c r="V313" i="3"/>
  <c r="N314" i="3"/>
  <c r="R314" i="3"/>
  <c r="V314" i="3"/>
  <c r="N315" i="3"/>
  <c r="R315" i="3"/>
  <c r="V315" i="3"/>
  <c r="N316" i="3"/>
  <c r="R316" i="3"/>
  <c r="V316" i="3"/>
  <c r="N317" i="3"/>
  <c r="R317" i="3"/>
  <c r="V317" i="3"/>
  <c r="N318" i="3"/>
  <c r="R318" i="3"/>
  <c r="V318" i="3"/>
  <c r="N319" i="3"/>
  <c r="R319" i="3"/>
  <c r="V319" i="3"/>
  <c r="N320" i="3"/>
  <c r="R320" i="3"/>
  <c r="V320" i="3"/>
  <c r="N321" i="3"/>
  <c r="R321" i="3"/>
  <c r="V321" i="3"/>
  <c r="N322" i="3"/>
  <c r="R322" i="3"/>
  <c r="V322" i="3"/>
  <c r="N323" i="3"/>
  <c r="R323" i="3"/>
  <c r="V323" i="3"/>
  <c r="N324" i="3"/>
  <c r="R324" i="3"/>
  <c r="V324" i="3"/>
  <c r="N325" i="3"/>
  <c r="R325" i="3"/>
  <c r="V325" i="3"/>
  <c r="N326" i="3"/>
  <c r="R326" i="3"/>
  <c r="V326" i="3"/>
  <c r="N327" i="3"/>
  <c r="R327" i="3"/>
  <c r="V327" i="3"/>
  <c r="N328" i="3"/>
  <c r="R328" i="3"/>
  <c r="V328" i="3"/>
  <c r="N329" i="3"/>
  <c r="R329" i="3"/>
  <c r="V329" i="3"/>
  <c r="N330" i="3"/>
  <c r="R330" i="3"/>
  <c r="V330" i="3"/>
  <c r="N331" i="3"/>
  <c r="R331" i="3"/>
  <c r="V331" i="3"/>
  <c r="N332" i="3"/>
  <c r="R332" i="3"/>
  <c r="V332" i="3"/>
  <c r="N333" i="3"/>
  <c r="R333" i="3"/>
  <c r="V333" i="3"/>
  <c r="N334" i="3"/>
  <c r="R334" i="3"/>
  <c r="V334" i="3"/>
  <c r="N335" i="3"/>
  <c r="R335" i="3"/>
  <c r="V335" i="3"/>
  <c r="N336" i="3"/>
  <c r="R336" i="3"/>
  <c r="V336" i="3"/>
  <c r="N337" i="3"/>
  <c r="R337" i="3"/>
  <c r="V337" i="3"/>
  <c r="N338" i="3"/>
  <c r="R338" i="3"/>
  <c r="V338" i="3"/>
  <c r="N339" i="3"/>
  <c r="R339" i="3"/>
  <c r="V339" i="3"/>
  <c r="N340" i="3"/>
  <c r="R340" i="3"/>
  <c r="V340" i="3"/>
  <c r="N341" i="3"/>
  <c r="R341" i="3"/>
  <c r="V341" i="3"/>
  <c r="N342" i="3"/>
  <c r="R342" i="3"/>
  <c r="V342" i="3"/>
  <c r="N343" i="3"/>
  <c r="R343" i="3"/>
  <c r="V343" i="3"/>
  <c r="N344" i="3"/>
  <c r="R344" i="3"/>
  <c r="V344" i="3"/>
  <c r="N345" i="3"/>
  <c r="R345" i="3"/>
  <c r="V345" i="3"/>
  <c r="N346" i="3"/>
  <c r="R346" i="3"/>
  <c r="V346" i="3"/>
  <c r="N347" i="3"/>
  <c r="R347" i="3"/>
  <c r="V347" i="3"/>
  <c r="N348" i="3"/>
  <c r="R348" i="3"/>
  <c r="V348" i="3"/>
  <c r="N349" i="3"/>
  <c r="R349" i="3"/>
  <c r="V349" i="3"/>
  <c r="N350" i="3"/>
  <c r="R350" i="3"/>
  <c r="V350" i="3"/>
  <c r="N351" i="3"/>
  <c r="R351" i="3"/>
  <c r="V351" i="3"/>
  <c r="N352" i="3"/>
  <c r="R352" i="3"/>
  <c r="V352" i="3"/>
  <c r="N353" i="3"/>
  <c r="R353" i="3"/>
  <c r="V353" i="3"/>
  <c r="N354" i="3"/>
  <c r="R354" i="3"/>
  <c r="V354" i="3"/>
  <c r="N355" i="3"/>
  <c r="R355" i="3"/>
  <c r="V355" i="3"/>
  <c r="N356" i="3"/>
  <c r="R356" i="3"/>
  <c r="V356" i="3"/>
  <c r="N357" i="3"/>
  <c r="R357" i="3"/>
  <c r="V357" i="3"/>
  <c r="N358" i="3"/>
  <c r="R358" i="3"/>
  <c r="V358" i="3"/>
  <c r="N359" i="3"/>
  <c r="R359" i="3"/>
  <c r="V359" i="3"/>
  <c r="N360" i="3"/>
  <c r="R360" i="3"/>
  <c r="V360" i="3"/>
  <c r="N361" i="3"/>
  <c r="R361" i="3"/>
  <c r="V361" i="3"/>
  <c r="N362" i="3"/>
  <c r="R362" i="3"/>
  <c r="V362" i="3"/>
  <c r="N363" i="3"/>
  <c r="R363" i="3"/>
  <c r="V363" i="3"/>
  <c r="N364" i="3"/>
  <c r="R364" i="3"/>
  <c r="V364" i="3"/>
  <c r="N365" i="3"/>
  <c r="R365" i="3"/>
  <c r="V365" i="3"/>
  <c r="N366" i="3"/>
  <c r="R366" i="3"/>
  <c r="V366" i="3"/>
  <c r="N367" i="3"/>
  <c r="R367" i="3"/>
  <c r="V367" i="3"/>
  <c r="N368" i="3"/>
  <c r="R368" i="3"/>
  <c r="V368" i="3"/>
  <c r="N369" i="3"/>
  <c r="R369" i="3"/>
  <c r="V369" i="3"/>
  <c r="N370" i="3"/>
  <c r="R370" i="3"/>
  <c r="V370" i="3"/>
  <c r="N371" i="3"/>
  <c r="R371" i="3"/>
  <c r="V371" i="3"/>
  <c r="N372" i="3"/>
  <c r="R372" i="3"/>
  <c r="V372" i="3"/>
  <c r="N373" i="3"/>
  <c r="R373" i="3"/>
  <c r="V373" i="3"/>
  <c r="N374" i="3"/>
  <c r="R374" i="3"/>
  <c r="V374" i="3"/>
  <c r="N375" i="3"/>
  <c r="R375" i="3"/>
  <c r="V375" i="3"/>
  <c r="N376" i="3"/>
  <c r="R376" i="3"/>
  <c r="V376" i="3"/>
  <c r="N377" i="3"/>
  <c r="R377" i="3"/>
  <c r="V377" i="3"/>
  <c r="N378" i="3"/>
  <c r="R378" i="3"/>
  <c r="V378" i="3"/>
  <c r="N379" i="3"/>
  <c r="R379" i="3"/>
  <c r="V379" i="3"/>
  <c r="N380" i="3"/>
  <c r="R380" i="3"/>
  <c r="V380" i="3"/>
  <c r="N381" i="3"/>
  <c r="R381" i="3"/>
  <c r="V381" i="3"/>
  <c r="N382" i="3"/>
  <c r="R382" i="3"/>
  <c r="V382" i="3"/>
  <c r="N383" i="3"/>
  <c r="R383" i="3"/>
  <c r="V383" i="3"/>
  <c r="N384" i="3"/>
  <c r="R384" i="3"/>
  <c r="V384" i="3"/>
  <c r="N385" i="3"/>
  <c r="R385" i="3"/>
  <c r="V385" i="3"/>
  <c r="N386" i="3"/>
  <c r="R386" i="3"/>
  <c r="V386" i="3"/>
  <c r="N387" i="3"/>
  <c r="R387" i="3"/>
  <c r="V387" i="3"/>
  <c r="N388" i="3"/>
  <c r="R388" i="3"/>
  <c r="V388" i="3"/>
  <c r="N389" i="3"/>
  <c r="R389" i="3"/>
  <c r="V389" i="3"/>
  <c r="N390" i="3"/>
  <c r="R390" i="3"/>
  <c r="V390" i="3"/>
  <c r="N391" i="3"/>
  <c r="R391" i="3"/>
  <c r="V391" i="3"/>
  <c r="N392" i="3"/>
  <c r="R392" i="3"/>
  <c r="V392" i="3"/>
  <c r="N393" i="3"/>
  <c r="R393" i="3"/>
  <c r="V393" i="3"/>
  <c r="N394" i="3"/>
  <c r="R394" i="3"/>
  <c r="V394" i="3"/>
  <c r="N395" i="3"/>
  <c r="R395" i="3"/>
  <c r="V395" i="3"/>
  <c r="N396" i="3"/>
  <c r="R396" i="3"/>
  <c r="V396" i="3"/>
  <c r="N397" i="3"/>
  <c r="R397" i="3"/>
  <c r="V397" i="3"/>
  <c r="N398" i="3"/>
  <c r="R398" i="3"/>
  <c r="V398" i="3"/>
  <c r="N399" i="3"/>
  <c r="R399" i="3"/>
  <c r="V399" i="3"/>
  <c r="N400" i="3"/>
  <c r="R400" i="3"/>
  <c r="V400" i="3"/>
  <c r="N401" i="3"/>
  <c r="R401" i="3"/>
  <c r="V401" i="3"/>
  <c r="N402" i="3"/>
  <c r="R402" i="3"/>
  <c r="V402" i="3"/>
  <c r="N403" i="3"/>
  <c r="R403" i="3"/>
  <c r="V403" i="3"/>
  <c r="N404" i="3"/>
  <c r="R404" i="3"/>
  <c r="V404" i="3"/>
  <c r="N405" i="3"/>
  <c r="R405" i="3"/>
  <c r="V405" i="3"/>
  <c r="N406" i="3"/>
  <c r="R406" i="3"/>
  <c r="Q400" i="3"/>
  <c r="Y400" i="3"/>
  <c r="U401" i="3"/>
  <c r="Q402" i="3"/>
  <c r="Y402" i="3"/>
  <c r="U403" i="3"/>
  <c r="Q404" i="3"/>
  <c r="Y404" i="3"/>
  <c r="U405" i="3"/>
  <c r="Q406" i="3"/>
  <c r="W406" i="3"/>
  <c r="O407" i="3"/>
  <c r="S407" i="3"/>
  <c r="W407" i="3"/>
  <c r="O408" i="3"/>
  <c r="S408" i="3"/>
  <c r="W408" i="3"/>
  <c r="O409" i="3"/>
  <c r="S409" i="3"/>
  <c r="W409" i="3"/>
  <c r="O410" i="3"/>
  <c r="S410" i="3"/>
  <c r="W410" i="3"/>
  <c r="O411" i="3"/>
  <c r="S411" i="3"/>
  <c r="W411" i="3"/>
  <c r="O412" i="3"/>
  <c r="S412" i="3"/>
  <c r="W412" i="3"/>
  <c r="O413" i="3"/>
  <c r="S413" i="3"/>
  <c r="W413" i="3"/>
  <c r="O414" i="3"/>
  <c r="S414" i="3"/>
  <c r="W414" i="3"/>
  <c r="O415" i="3"/>
  <c r="S415" i="3"/>
  <c r="W415" i="3"/>
  <c r="O416" i="3"/>
  <c r="S416" i="3"/>
  <c r="W416" i="3"/>
  <c r="O417" i="3"/>
  <c r="S417" i="3"/>
  <c r="W417" i="3"/>
  <c r="O418" i="3"/>
  <c r="S418" i="3"/>
  <c r="W418" i="3"/>
  <c r="O419" i="3"/>
  <c r="S419" i="3"/>
  <c r="W419" i="3"/>
  <c r="O420" i="3"/>
  <c r="S420" i="3"/>
  <c r="W420" i="3"/>
  <c r="O421" i="3"/>
  <c r="S421" i="3"/>
  <c r="W421" i="3"/>
  <c r="O422" i="3"/>
  <c r="S422" i="3"/>
  <c r="W422" i="3"/>
  <c r="O423" i="3"/>
  <c r="S423" i="3"/>
  <c r="W423" i="3"/>
  <c r="O424" i="3"/>
  <c r="S424" i="3"/>
  <c r="W424" i="3"/>
  <c r="O425" i="3"/>
  <c r="S425" i="3"/>
  <c r="W425" i="3"/>
  <c r="O426" i="3"/>
  <c r="S426" i="3"/>
  <c r="W426" i="3"/>
  <c r="O427" i="3"/>
  <c r="S427" i="3"/>
  <c r="W427" i="3"/>
  <c r="O428" i="3"/>
  <c r="S428" i="3"/>
  <c r="W428" i="3"/>
  <c r="O429" i="3"/>
  <c r="S429" i="3"/>
  <c r="W429" i="3"/>
  <c r="O430" i="3"/>
  <c r="S430" i="3"/>
  <c r="W430" i="3"/>
  <c r="O431" i="3"/>
  <c r="S431" i="3"/>
  <c r="W431" i="3"/>
  <c r="O432" i="3"/>
  <c r="S432" i="3"/>
  <c r="W432" i="3"/>
  <c r="O433" i="3"/>
  <c r="S433" i="3"/>
  <c r="W433" i="3"/>
  <c r="O434" i="3"/>
  <c r="S434" i="3"/>
  <c r="W434" i="3"/>
  <c r="O435" i="3"/>
  <c r="S435" i="3"/>
  <c r="W435" i="3"/>
  <c r="O436" i="3"/>
  <c r="S436" i="3"/>
  <c r="W436" i="3"/>
  <c r="O437" i="3"/>
  <c r="S437" i="3"/>
  <c r="W437" i="3"/>
  <c r="O438" i="3"/>
  <c r="S438" i="3"/>
  <c r="W438" i="3"/>
  <c r="O439" i="3"/>
  <c r="S439" i="3"/>
  <c r="W439" i="3"/>
  <c r="O440" i="3"/>
  <c r="S440" i="3"/>
  <c r="W440" i="3"/>
  <c r="O441" i="3"/>
  <c r="S441" i="3"/>
  <c r="W441" i="3"/>
  <c r="O442" i="3"/>
  <c r="S442" i="3"/>
  <c r="W442" i="3"/>
  <c r="O443" i="3"/>
  <c r="S443" i="3"/>
  <c r="W443" i="3"/>
  <c r="O444" i="3"/>
  <c r="S444" i="3"/>
  <c r="W444" i="3"/>
  <c r="O445" i="3"/>
  <c r="S445" i="3"/>
  <c r="W445" i="3"/>
  <c r="O446" i="3"/>
  <c r="S446" i="3"/>
  <c r="W446" i="3"/>
  <c r="O447" i="3"/>
  <c r="S447" i="3"/>
  <c r="W447" i="3"/>
  <c r="O448" i="3"/>
  <c r="S448" i="3"/>
  <c r="W448" i="3"/>
  <c r="O449" i="3"/>
  <c r="S449" i="3"/>
  <c r="W449" i="3"/>
  <c r="O450" i="3"/>
  <c r="S450" i="3"/>
  <c r="W450" i="3"/>
  <c r="O451" i="3"/>
  <c r="S451" i="3"/>
  <c r="W451" i="3"/>
  <c r="O452" i="3"/>
  <c r="S452" i="3"/>
  <c r="W452" i="3"/>
  <c r="O453" i="3"/>
  <c r="S453" i="3"/>
  <c r="W453" i="3"/>
  <c r="O454" i="3"/>
  <c r="S454" i="3"/>
  <c r="W454" i="3"/>
  <c r="O455" i="3"/>
  <c r="S455" i="3"/>
  <c r="W455" i="3"/>
  <c r="O456" i="3"/>
  <c r="S456" i="3"/>
  <c r="W456" i="3"/>
  <c r="O457" i="3"/>
  <c r="S457" i="3"/>
  <c r="W457" i="3"/>
  <c r="O458" i="3"/>
  <c r="S458" i="3"/>
  <c r="W458" i="3"/>
  <c r="O459" i="3"/>
  <c r="S459" i="3"/>
  <c r="W459" i="3"/>
  <c r="O460" i="3"/>
  <c r="S460" i="3"/>
  <c r="W460" i="3"/>
  <c r="O461" i="3"/>
  <c r="S461" i="3"/>
  <c r="W461" i="3"/>
  <c r="O462" i="3"/>
  <c r="S462" i="3"/>
  <c r="W462" i="3"/>
  <c r="O463" i="3"/>
  <c r="S463" i="3"/>
  <c r="W463" i="3"/>
  <c r="O464" i="3"/>
  <c r="S464" i="3"/>
  <c r="W464" i="3"/>
  <c r="O465" i="3"/>
  <c r="S465" i="3"/>
  <c r="W465" i="3"/>
  <c r="O466" i="3"/>
  <c r="S466" i="3"/>
  <c r="W466" i="3"/>
  <c r="O467" i="3"/>
  <c r="S467" i="3"/>
  <c r="W467" i="3"/>
  <c r="O468" i="3"/>
  <c r="S468" i="3"/>
  <c r="W468" i="3"/>
  <c r="O469" i="3"/>
  <c r="S469" i="3"/>
  <c r="W469" i="3"/>
  <c r="O470" i="3"/>
  <c r="S470" i="3"/>
  <c r="W470" i="3"/>
  <c r="O471" i="3"/>
  <c r="S471" i="3"/>
  <c r="W471" i="3"/>
  <c r="O472" i="3"/>
  <c r="S472" i="3"/>
  <c r="W472" i="3"/>
  <c r="O473" i="3"/>
  <c r="S473" i="3"/>
  <c r="W473" i="3"/>
  <c r="O474" i="3"/>
  <c r="S474" i="3"/>
  <c r="W474" i="3"/>
  <c r="O475" i="3"/>
  <c r="S475" i="3"/>
  <c r="W475" i="3"/>
  <c r="O476" i="3"/>
  <c r="S476" i="3"/>
  <c r="W476" i="3"/>
  <c r="O477" i="3"/>
  <c r="S477" i="3"/>
  <c r="W477" i="3"/>
  <c r="O478" i="3"/>
  <c r="S478" i="3"/>
  <c r="W478" i="3"/>
  <c r="O479" i="3"/>
  <c r="S479" i="3"/>
  <c r="W479" i="3"/>
  <c r="O480" i="3"/>
  <c r="S480" i="3"/>
  <c r="W480" i="3"/>
  <c r="O481" i="3"/>
  <c r="S481" i="3"/>
  <c r="W481" i="3"/>
  <c r="O482" i="3"/>
  <c r="S482" i="3"/>
  <c r="W482" i="3"/>
  <c r="O483" i="3"/>
  <c r="S483" i="3"/>
  <c r="W483" i="3"/>
  <c r="O484" i="3"/>
  <c r="S484" i="3"/>
  <c r="W484" i="3"/>
  <c r="O485" i="3"/>
  <c r="S485" i="3"/>
  <c r="W485" i="3"/>
  <c r="O486" i="3"/>
  <c r="S486" i="3"/>
  <c r="W486" i="3"/>
  <c r="O487" i="3"/>
  <c r="S487" i="3"/>
  <c r="W487" i="3"/>
  <c r="O488" i="3"/>
  <c r="S488" i="3"/>
  <c r="W488" i="3"/>
  <c r="O489" i="3"/>
  <c r="S489" i="3"/>
  <c r="W489" i="3"/>
  <c r="O490" i="3"/>
  <c r="S490" i="3"/>
  <c r="W490" i="3"/>
  <c r="O491" i="3"/>
  <c r="S491" i="3"/>
  <c r="W491" i="3"/>
  <c r="O492" i="3"/>
  <c r="S492" i="3"/>
  <c r="W492" i="3"/>
  <c r="O493" i="3"/>
  <c r="S493" i="3"/>
  <c r="W493" i="3"/>
  <c r="O494" i="3"/>
  <c r="S494" i="3"/>
  <c r="W494" i="3"/>
  <c r="O495" i="3"/>
  <c r="S495" i="3"/>
  <c r="W495" i="3"/>
  <c r="O496" i="3"/>
  <c r="S496" i="3"/>
  <c r="W496" i="3"/>
  <c r="O497" i="3"/>
  <c r="S497" i="3"/>
  <c r="W497" i="3"/>
  <c r="O498" i="3"/>
  <c r="S498" i="3"/>
  <c r="W498" i="3"/>
  <c r="O499" i="3"/>
  <c r="S499" i="3"/>
  <c r="W499" i="3"/>
  <c r="O500" i="3"/>
  <c r="S500" i="3"/>
  <c r="W500" i="3"/>
  <c r="O501" i="3"/>
  <c r="S501" i="3"/>
  <c r="W501" i="3"/>
  <c r="O502" i="3"/>
  <c r="S502" i="3"/>
  <c r="W502" i="3"/>
  <c r="O503" i="3"/>
  <c r="S503" i="3"/>
  <c r="W503" i="3"/>
  <c r="O504" i="3"/>
  <c r="S504" i="3"/>
  <c r="W504" i="3"/>
  <c r="O505" i="3"/>
  <c r="S505" i="3"/>
  <c r="W505" i="3"/>
  <c r="O506" i="3"/>
  <c r="S506" i="3"/>
  <c r="W506" i="3"/>
  <c r="O507" i="3"/>
  <c r="S507" i="3"/>
  <c r="W507" i="3"/>
  <c r="O508" i="3"/>
  <c r="S508" i="3"/>
  <c r="W508" i="3"/>
  <c r="O509" i="3"/>
  <c r="S509" i="3"/>
  <c r="W509" i="3"/>
  <c r="O510" i="3"/>
  <c r="S510" i="3"/>
  <c r="W510" i="3"/>
  <c r="O511" i="3"/>
  <c r="S511" i="3"/>
  <c r="W511" i="3"/>
  <c r="O512" i="3"/>
  <c r="S512" i="3"/>
  <c r="W512" i="3"/>
  <c r="O513" i="3"/>
  <c r="S513" i="3"/>
  <c r="W513" i="3"/>
  <c r="O514" i="3"/>
  <c r="S514" i="3"/>
  <c r="W514" i="3"/>
  <c r="O515" i="3"/>
  <c r="S515" i="3"/>
  <c r="W515" i="3"/>
  <c r="O516" i="3"/>
  <c r="S516" i="3"/>
  <c r="W516" i="3"/>
  <c r="O517" i="3"/>
  <c r="S517" i="3"/>
  <c r="W517" i="3"/>
  <c r="O518" i="3"/>
  <c r="S518" i="3"/>
  <c r="W518" i="3"/>
  <c r="O519" i="3"/>
  <c r="S519" i="3"/>
  <c r="W519" i="3"/>
  <c r="O520" i="3"/>
  <c r="S520" i="3"/>
  <c r="W520" i="3"/>
  <c r="O521" i="3"/>
  <c r="S521" i="3"/>
  <c r="W521" i="3"/>
  <c r="O522" i="3"/>
  <c r="S522" i="3"/>
  <c r="W522" i="3"/>
  <c r="O523" i="3"/>
  <c r="S523" i="3"/>
  <c r="W523" i="3"/>
  <c r="O524" i="3"/>
  <c r="S524" i="3"/>
  <c r="W524" i="3"/>
  <c r="O525" i="3"/>
  <c r="S525" i="3"/>
  <c r="W525" i="3"/>
  <c r="O526" i="3"/>
  <c r="S526" i="3"/>
  <c r="W526" i="3"/>
  <c r="O527" i="3"/>
  <c r="S527" i="3"/>
  <c r="W527" i="3"/>
  <c r="O528" i="3"/>
  <c r="S528" i="3"/>
  <c r="W528" i="3"/>
  <c r="O529" i="3"/>
  <c r="S529" i="3"/>
  <c r="W529" i="3"/>
  <c r="O530" i="3"/>
  <c r="S530" i="3"/>
  <c r="W530" i="3"/>
  <c r="O531" i="3"/>
  <c r="S531" i="3"/>
  <c r="W531" i="3"/>
  <c r="O532" i="3"/>
  <c r="S532" i="3"/>
  <c r="W532" i="3"/>
  <c r="O533" i="3"/>
  <c r="S533" i="3"/>
  <c r="W533" i="3"/>
  <c r="O534" i="3"/>
  <c r="S534" i="3"/>
  <c r="W534" i="3"/>
  <c r="O535" i="3"/>
  <c r="S535" i="3"/>
  <c r="W535" i="3"/>
  <c r="O536" i="3"/>
  <c r="S536" i="3"/>
  <c r="W536" i="3"/>
  <c r="O537" i="3"/>
  <c r="S537" i="3"/>
  <c r="W537" i="3"/>
  <c r="O538" i="3"/>
  <c r="S538" i="3"/>
  <c r="W538" i="3"/>
  <c r="O539" i="3"/>
  <c r="S539" i="3"/>
  <c r="W539" i="3"/>
  <c r="O540" i="3"/>
  <c r="S540" i="3"/>
  <c r="W540" i="3"/>
  <c r="O541" i="3"/>
  <c r="S541" i="3"/>
  <c r="W541" i="3"/>
  <c r="O542" i="3"/>
  <c r="S542" i="3"/>
  <c r="W542" i="3"/>
  <c r="O543" i="3"/>
  <c r="S543" i="3"/>
  <c r="W543" i="3"/>
  <c r="O544" i="3"/>
  <c r="S544" i="3"/>
  <c r="W544" i="3"/>
  <c r="O545" i="3"/>
  <c r="S545" i="3"/>
  <c r="W545" i="3"/>
  <c r="O546" i="3"/>
  <c r="S546" i="3"/>
  <c r="W546" i="3"/>
  <c r="O547" i="3"/>
  <c r="S547" i="3"/>
  <c r="W547" i="3"/>
  <c r="O548" i="3"/>
  <c r="S548" i="3"/>
  <c r="W548" i="3"/>
  <c r="O549" i="3"/>
  <c r="S549" i="3"/>
  <c r="W549" i="3"/>
  <c r="O550" i="3"/>
  <c r="S550" i="3"/>
  <c r="W550" i="3"/>
  <c r="O551" i="3"/>
  <c r="S551" i="3"/>
  <c r="W551" i="3"/>
  <c r="O552" i="3"/>
  <c r="S552" i="3"/>
  <c r="W552" i="3"/>
  <c r="O553" i="3"/>
  <c r="S553" i="3"/>
  <c r="W553" i="3"/>
  <c r="O554" i="3"/>
  <c r="S554" i="3"/>
  <c r="W554" i="3"/>
  <c r="O555" i="3"/>
  <c r="S555" i="3"/>
  <c r="W555" i="3"/>
  <c r="O556" i="3"/>
  <c r="S556" i="3"/>
  <c r="W556" i="3"/>
  <c r="O557" i="3"/>
  <c r="S557" i="3"/>
  <c r="W557" i="3"/>
  <c r="O558" i="3"/>
  <c r="S558" i="3"/>
  <c r="W558" i="3"/>
  <c r="O559" i="3"/>
  <c r="S559" i="3"/>
  <c r="W559" i="3"/>
  <c r="O560" i="3"/>
  <c r="S560" i="3"/>
  <c r="W560" i="3"/>
  <c r="O561" i="3"/>
  <c r="S561" i="3"/>
  <c r="W561" i="3"/>
  <c r="O562" i="3"/>
  <c r="S562" i="3"/>
  <c r="W562" i="3"/>
  <c r="O563" i="3"/>
  <c r="S563" i="3"/>
  <c r="W563" i="3"/>
  <c r="O564" i="3"/>
  <c r="S564" i="3"/>
  <c r="W564" i="3"/>
  <c r="O565" i="3"/>
  <c r="S565" i="3"/>
  <c r="W565" i="3"/>
  <c r="O566" i="3"/>
  <c r="S566" i="3"/>
  <c r="W566" i="3"/>
  <c r="O567" i="3"/>
  <c r="S567" i="3"/>
  <c r="W567" i="3"/>
  <c r="O568" i="3"/>
  <c r="S568" i="3"/>
  <c r="W568" i="3"/>
  <c r="O569" i="3"/>
  <c r="S569" i="3"/>
  <c r="W569" i="3"/>
  <c r="O570" i="3"/>
  <c r="S570" i="3"/>
  <c r="W570" i="3"/>
  <c r="O571" i="3"/>
  <c r="S571" i="3"/>
  <c r="W571" i="3"/>
  <c r="O572" i="3"/>
  <c r="S572" i="3"/>
  <c r="W572" i="3"/>
  <c r="O573" i="3"/>
  <c r="S573" i="3"/>
  <c r="W573" i="3"/>
  <c r="O400" i="3"/>
  <c r="W400" i="3"/>
  <c r="S401" i="3"/>
  <c r="O402" i="3"/>
  <c r="W402" i="3"/>
  <c r="S403" i="3"/>
  <c r="O404" i="3"/>
  <c r="W404" i="3"/>
  <c r="S405" i="3"/>
  <c r="O406" i="3"/>
  <c r="V406" i="3"/>
  <c r="N407" i="3"/>
  <c r="R407" i="3"/>
  <c r="V407" i="3"/>
  <c r="N408" i="3"/>
  <c r="R408" i="3"/>
  <c r="V408" i="3"/>
  <c r="N409" i="3"/>
  <c r="R409" i="3"/>
  <c r="V409" i="3"/>
  <c r="N410" i="3"/>
  <c r="R410" i="3"/>
  <c r="V410" i="3"/>
  <c r="N411" i="3"/>
  <c r="R411" i="3"/>
  <c r="V411" i="3"/>
  <c r="N412" i="3"/>
  <c r="R412" i="3"/>
  <c r="V412" i="3"/>
  <c r="N413" i="3"/>
  <c r="R413" i="3"/>
  <c r="V413" i="3"/>
  <c r="N414" i="3"/>
  <c r="R414" i="3"/>
  <c r="V414" i="3"/>
  <c r="N415" i="3"/>
  <c r="R415" i="3"/>
  <c r="V415" i="3"/>
  <c r="N416" i="3"/>
  <c r="R416" i="3"/>
  <c r="V416" i="3"/>
  <c r="N417" i="3"/>
  <c r="R417" i="3"/>
  <c r="V417" i="3"/>
  <c r="N418" i="3"/>
  <c r="R418" i="3"/>
  <c r="V418" i="3"/>
  <c r="N419" i="3"/>
  <c r="R419" i="3"/>
  <c r="V419" i="3"/>
  <c r="N420" i="3"/>
  <c r="R420" i="3"/>
  <c r="V420" i="3"/>
  <c r="N421" i="3"/>
  <c r="R421" i="3"/>
  <c r="V421" i="3"/>
  <c r="N422" i="3"/>
  <c r="R422" i="3"/>
  <c r="V422" i="3"/>
  <c r="N423" i="3"/>
  <c r="R423" i="3"/>
  <c r="V423" i="3"/>
  <c r="N424" i="3"/>
  <c r="R424" i="3"/>
  <c r="V424" i="3"/>
  <c r="N425" i="3"/>
  <c r="R425" i="3"/>
  <c r="V425" i="3"/>
  <c r="N426" i="3"/>
  <c r="R426" i="3"/>
  <c r="V426" i="3"/>
  <c r="N427" i="3"/>
  <c r="R427" i="3"/>
  <c r="V427" i="3"/>
  <c r="N428" i="3"/>
  <c r="R428" i="3"/>
  <c r="V428" i="3"/>
  <c r="N429" i="3"/>
  <c r="R429" i="3"/>
  <c r="V429" i="3"/>
  <c r="N430" i="3"/>
  <c r="R430" i="3"/>
  <c r="V430" i="3"/>
  <c r="N431" i="3"/>
  <c r="R431" i="3"/>
  <c r="V431" i="3"/>
  <c r="N432" i="3"/>
  <c r="R432" i="3"/>
  <c r="V432" i="3"/>
  <c r="N433" i="3"/>
  <c r="R433" i="3"/>
  <c r="V433" i="3"/>
  <c r="N434" i="3"/>
  <c r="R434" i="3"/>
  <c r="V434" i="3"/>
  <c r="N435" i="3"/>
  <c r="R435" i="3"/>
  <c r="V435" i="3"/>
  <c r="N436" i="3"/>
  <c r="R436" i="3"/>
  <c r="V436" i="3"/>
  <c r="N437" i="3"/>
  <c r="R437" i="3"/>
  <c r="V437" i="3"/>
  <c r="N438" i="3"/>
  <c r="R438" i="3"/>
  <c r="V438" i="3"/>
  <c r="N439" i="3"/>
  <c r="R439" i="3"/>
  <c r="V439" i="3"/>
  <c r="N440" i="3"/>
  <c r="R440" i="3"/>
  <c r="V440" i="3"/>
  <c r="N441" i="3"/>
  <c r="R441" i="3"/>
  <c r="V441" i="3"/>
  <c r="N442" i="3"/>
  <c r="R442" i="3"/>
  <c r="V442" i="3"/>
  <c r="N443" i="3"/>
  <c r="R443" i="3"/>
  <c r="V443" i="3"/>
  <c r="N444" i="3"/>
  <c r="R444" i="3"/>
  <c r="V444" i="3"/>
  <c r="N445" i="3"/>
  <c r="R445" i="3"/>
  <c r="V445" i="3"/>
  <c r="N446" i="3"/>
  <c r="R446" i="3"/>
  <c r="V446" i="3"/>
  <c r="N447" i="3"/>
  <c r="R447" i="3"/>
  <c r="V447" i="3"/>
  <c r="N448" i="3"/>
  <c r="R448" i="3"/>
  <c r="V448" i="3"/>
  <c r="N449" i="3"/>
  <c r="R449" i="3"/>
  <c r="V449" i="3"/>
  <c r="N450" i="3"/>
  <c r="R450" i="3"/>
  <c r="V450" i="3"/>
  <c r="N451" i="3"/>
  <c r="R451" i="3"/>
  <c r="V451" i="3"/>
  <c r="N452" i="3"/>
  <c r="R452" i="3"/>
  <c r="V452" i="3"/>
  <c r="N453" i="3"/>
  <c r="R453" i="3"/>
  <c r="V453" i="3"/>
  <c r="N454" i="3"/>
  <c r="R454" i="3"/>
  <c r="V454" i="3"/>
  <c r="N455" i="3"/>
  <c r="R455" i="3"/>
  <c r="V455" i="3"/>
  <c r="N456" i="3"/>
  <c r="R456" i="3"/>
  <c r="V456" i="3"/>
  <c r="N457" i="3"/>
  <c r="R457" i="3"/>
  <c r="V457" i="3"/>
  <c r="N458" i="3"/>
  <c r="R458" i="3"/>
  <c r="V458" i="3"/>
  <c r="N459" i="3"/>
  <c r="R459" i="3"/>
  <c r="V459" i="3"/>
  <c r="N460" i="3"/>
  <c r="R460" i="3"/>
  <c r="V460" i="3"/>
  <c r="N461" i="3"/>
  <c r="R461" i="3"/>
  <c r="V461" i="3"/>
  <c r="N462" i="3"/>
  <c r="R462" i="3"/>
  <c r="V462" i="3"/>
  <c r="N463" i="3"/>
  <c r="R463" i="3"/>
  <c r="V463" i="3"/>
  <c r="N464" i="3"/>
  <c r="R464" i="3"/>
  <c r="V464" i="3"/>
  <c r="N465" i="3"/>
  <c r="R465" i="3"/>
  <c r="V465" i="3"/>
  <c r="N466" i="3"/>
  <c r="R466" i="3"/>
  <c r="V466" i="3"/>
  <c r="N467" i="3"/>
  <c r="R467" i="3"/>
  <c r="V467" i="3"/>
  <c r="N468" i="3"/>
  <c r="R468" i="3"/>
  <c r="V468" i="3"/>
  <c r="N469" i="3"/>
  <c r="R469" i="3"/>
  <c r="V469" i="3"/>
  <c r="N470" i="3"/>
  <c r="R470" i="3"/>
  <c r="V470" i="3"/>
  <c r="N471" i="3"/>
  <c r="R471" i="3"/>
  <c r="V471" i="3"/>
  <c r="N472" i="3"/>
  <c r="R472" i="3"/>
  <c r="V472" i="3"/>
  <c r="N473" i="3"/>
  <c r="R473" i="3"/>
  <c r="V473" i="3"/>
  <c r="N474" i="3"/>
  <c r="R474" i="3"/>
  <c r="V474" i="3"/>
  <c r="N475" i="3"/>
  <c r="R475" i="3"/>
  <c r="V475" i="3"/>
  <c r="N476" i="3"/>
  <c r="R476" i="3"/>
  <c r="V476" i="3"/>
  <c r="N477" i="3"/>
  <c r="R477" i="3"/>
  <c r="V477" i="3"/>
  <c r="N478" i="3"/>
  <c r="R478" i="3"/>
  <c r="V478" i="3"/>
  <c r="N479" i="3"/>
  <c r="R479" i="3"/>
  <c r="V479" i="3"/>
  <c r="N480" i="3"/>
  <c r="R480" i="3"/>
  <c r="V480" i="3"/>
  <c r="N481" i="3"/>
  <c r="R481" i="3"/>
  <c r="V481" i="3"/>
  <c r="N482" i="3"/>
  <c r="R482" i="3"/>
  <c r="V482" i="3"/>
  <c r="N483" i="3"/>
  <c r="R483" i="3"/>
  <c r="V483" i="3"/>
  <c r="N484" i="3"/>
  <c r="R484" i="3"/>
  <c r="V484" i="3"/>
  <c r="N485" i="3"/>
  <c r="R485" i="3"/>
  <c r="V485" i="3"/>
  <c r="N486" i="3"/>
  <c r="R486" i="3"/>
  <c r="V486" i="3"/>
  <c r="N487" i="3"/>
  <c r="R487" i="3"/>
  <c r="V487" i="3"/>
  <c r="N488" i="3"/>
  <c r="R488" i="3"/>
  <c r="V488" i="3"/>
  <c r="N489" i="3"/>
  <c r="R489" i="3"/>
  <c r="V489" i="3"/>
  <c r="N490" i="3"/>
  <c r="R490" i="3"/>
  <c r="V490" i="3"/>
  <c r="N491" i="3"/>
  <c r="R491" i="3"/>
  <c r="V491" i="3"/>
  <c r="N492" i="3"/>
  <c r="R492" i="3"/>
  <c r="V492" i="3"/>
  <c r="N493" i="3"/>
  <c r="R493" i="3"/>
  <c r="V493" i="3"/>
  <c r="N494" i="3"/>
  <c r="R494" i="3"/>
  <c r="V494" i="3"/>
  <c r="N495" i="3"/>
  <c r="R495" i="3"/>
  <c r="V495" i="3"/>
  <c r="N496" i="3"/>
  <c r="R496" i="3"/>
  <c r="V496" i="3"/>
  <c r="N497" i="3"/>
  <c r="R497" i="3"/>
  <c r="V497" i="3"/>
  <c r="N498" i="3"/>
  <c r="R498" i="3"/>
  <c r="V498" i="3"/>
  <c r="N499" i="3"/>
  <c r="R499" i="3"/>
  <c r="V499" i="3"/>
  <c r="N500" i="3"/>
  <c r="R500" i="3"/>
  <c r="V500" i="3"/>
  <c r="N501" i="3"/>
  <c r="R501" i="3"/>
  <c r="V501" i="3"/>
  <c r="N502" i="3"/>
  <c r="R502" i="3"/>
  <c r="V502" i="3"/>
  <c r="N503" i="3"/>
  <c r="R503" i="3"/>
  <c r="V503" i="3"/>
  <c r="N504" i="3"/>
  <c r="R504" i="3"/>
  <c r="V504" i="3"/>
  <c r="N505" i="3"/>
  <c r="R505" i="3"/>
  <c r="V505" i="3"/>
  <c r="N506" i="3"/>
  <c r="R506" i="3"/>
  <c r="V506" i="3"/>
  <c r="N507" i="3"/>
  <c r="R507" i="3"/>
  <c r="V507" i="3"/>
  <c r="N508" i="3"/>
  <c r="R508" i="3"/>
  <c r="V508" i="3"/>
  <c r="N509" i="3"/>
  <c r="R509" i="3"/>
  <c r="V509" i="3"/>
  <c r="N510" i="3"/>
  <c r="R510" i="3"/>
  <c r="V510" i="3"/>
  <c r="N511" i="3"/>
  <c r="R511" i="3"/>
  <c r="V511" i="3"/>
  <c r="N512" i="3"/>
  <c r="R512" i="3"/>
  <c r="V512" i="3"/>
  <c r="N513" i="3"/>
  <c r="R513" i="3"/>
  <c r="V513" i="3"/>
  <c r="N514" i="3"/>
  <c r="R514" i="3"/>
  <c r="V514" i="3"/>
  <c r="N515" i="3"/>
  <c r="R515" i="3"/>
  <c r="V515" i="3"/>
  <c r="N516" i="3"/>
  <c r="R516" i="3"/>
  <c r="V516" i="3"/>
  <c r="N517" i="3"/>
  <c r="R517" i="3"/>
  <c r="V517" i="3"/>
  <c r="N518" i="3"/>
  <c r="R518" i="3"/>
  <c r="V518" i="3"/>
  <c r="N519" i="3"/>
  <c r="R519" i="3"/>
  <c r="V519" i="3"/>
  <c r="N520" i="3"/>
  <c r="R520" i="3"/>
  <c r="V520" i="3"/>
  <c r="N521" i="3"/>
  <c r="R521" i="3"/>
  <c r="V521" i="3"/>
  <c r="N522" i="3"/>
  <c r="R522" i="3"/>
  <c r="V522" i="3"/>
  <c r="N523" i="3"/>
  <c r="R523" i="3"/>
  <c r="V523" i="3"/>
  <c r="N524" i="3"/>
  <c r="R524" i="3"/>
  <c r="V524" i="3"/>
  <c r="N525" i="3"/>
  <c r="R525" i="3"/>
  <c r="V525" i="3"/>
  <c r="N526" i="3"/>
  <c r="R526" i="3"/>
  <c r="V526" i="3"/>
  <c r="N527" i="3"/>
  <c r="R527" i="3"/>
  <c r="V527" i="3"/>
  <c r="N528" i="3"/>
  <c r="R528" i="3"/>
  <c r="V528" i="3"/>
  <c r="N529" i="3"/>
  <c r="R529" i="3"/>
  <c r="V529" i="3"/>
  <c r="N530" i="3"/>
  <c r="R530" i="3"/>
  <c r="V530" i="3"/>
  <c r="N531" i="3"/>
  <c r="R531" i="3"/>
  <c r="V531" i="3"/>
  <c r="N532" i="3"/>
  <c r="R532" i="3"/>
  <c r="V532" i="3"/>
  <c r="N533" i="3"/>
  <c r="R533" i="3"/>
  <c r="V533" i="3"/>
  <c r="N534" i="3"/>
  <c r="R534" i="3"/>
  <c r="V534" i="3"/>
  <c r="N535" i="3"/>
  <c r="R535" i="3"/>
  <c r="V535" i="3"/>
  <c r="N536" i="3"/>
  <c r="R536" i="3"/>
  <c r="V536" i="3"/>
  <c r="N537" i="3"/>
  <c r="R537" i="3"/>
  <c r="V537" i="3"/>
  <c r="N538" i="3"/>
  <c r="R538" i="3"/>
  <c r="V538" i="3"/>
  <c r="N539" i="3"/>
  <c r="R539" i="3"/>
  <c r="V539" i="3"/>
  <c r="N540" i="3"/>
  <c r="R540" i="3"/>
  <c r="V540" i="3"/>
  <c r="N541" i="3"/>
  <c r="R541" i="3"/>
  <c r="V541" i="3"/>
  <c r="N542" i="3"/>
  <c r="R542" i="3"/>
  <c r="V542" i="3"/>
  <c r="N543" i="3"/>
  <c r="R543" i="3"/>
  <c r="V543" i="3"/>
  <c r="N544" i="3"/>
  <c r="R544" i="3"/>
  <c r="V544" i="3"/>
  <c r="N545" i="3"/>
  <c r="R545" i="3"/>
  <c r="V545" i="3"/>
  <c r="N546" i="3"/>
  <c r="R546" i="3"/>
  <c r="V546" i="3"/>
  <c r="N547" i="3"/>
  <c r="R547" i="3"/>
  <c r="V547" i="3"/>
  <c r="N548" i="3"/>
  <c r="R548" i="3"/>
  <c r="V548" i="3"/>
  <c r="N549" i="3"/>
  <c r="R549" i="3"/>
  <c r="V549" i="3"/>
  <c r="N550" i="3"/>
  <c r="R550" i="3"/>
  <c r="V550" i="3"/>
  <c r="N551" i="3"/>
  <c r="R551" i="3"/>
  <c r="V551" i="3"/>
  <c r="N552" i="3"/>
  <c r="R552" i="3"/>
  <c r="V552" i="3"/>
  <c r="N553" i="3"/>
  <c r="R553" i="3"/>
  <c r="V553" i="3"/>
  <c r="N554" i="3"/>
  <c r="R554" i="3"/>
  <c r="V554" i="3"/>
  <c r="N555" i="3"/>
  <c r="R555" i="3"/>
  <c r="V555" i="3"/>
  <c r="N556" i="3"/>
  <c r="R556" i="3"/>
  <c r="V556" i="3"/>
  <c r="N557" i="3"/>
  <c r="R557" i="3"/>
  <c r="V557" i="3"/>
  <c r="N558" i="3"/>
  <c r="R558" i="3"/>
  <c r="V558" i="3"/>
  <c r="N559" i="3"/>
  <c r="R559" i="3"/>
  <c r="V559" i="3"/>
  <c r="N560" i="3"/>
  <c r="R560" i="3"/>
  <c r="V560" i="3"/>
  <c r="N561" i="3"/>
  <c r="R561" i="3"/>
  <c r="V561" i="3"/>
  <c r="N562" i="3"/>
  <c r="R562" i="3"/>
  <c r="V562" i="3"/>
  <c r="N563" i="3"/>
  <c r="R563" i="3"/>
  <c r="V563" i="3"/>
  <c r="N564" i="3"/>
  <c r="R564" i="3"/>
  <c r="V564" i="3"/>
  <c r="N565" i="3"/>
  <c r="R565" i="3"/>
  <c r="V565" i="3"/>
  <c r="N566" i="3"/>
  <c r="R566" i="3"/>
  <c r="V566" i="3"/>
  <c r="N567" i="3"/>
  <c r="R567" i="3"/>
  <c r="V567" i="3"/>
  <c r="N568" i="3"/>
  <c r="R568" i="3"/>
  <c r="V568" i="3"/>
  <c r="N569" i="3"/>
  <c r="R569" i="3"/>
  <c r="V569" i="3"/>
  <c r="N570" i="3"/>
  <c r="R570" i="3"/>
  <c r="V570" i="3"/>
  <c r="N571" i="3"/>
  <c r="R571" i="3"/>
  <c r="V571" i="3"/>
  <c r="N572" i="3"/>
  <c r="R572" i="3"/>
  <c r="V572" i="3"/>
  <c r="N573" i="3"/>
  <c r="R573" i="3"/>
  <c r="V573" i="3"/>
  <c r="N574" i="3"/>
  <c r="R574" i="3"/>
  <c r="V574" i="3"/>
  <c r="N575" i="3"/>
  <c r="R575" i="3"/>
  <c r="V575" i="3"/>
  <c r="N576" i="3"/>
  <c r="R576" i="3"/>
  <c r="V576" i="3"/>
  <c r="N577" i="3"/>
  <c r="R577" i="3"/>
  <c r="Y399" i="3"/>
  <c r="U400" i="3"/>
  <c r="Q401" i="3"/>
  <c r="Y401" i="3"/>
  <c r="U402" i="3"/>
  <c r="Q403" i="3"/>
  <c r="Y403" i="3"/>
  <c r="U404" i="3"/>
  <c r="Q405" i="3"/>
  <c r="Y405" i="3"/>
  <c r="U406" i="3"/>
  <c r="Y406" i="3"/>
  <c r="Q407" i="3"/>
  <c r="U407" i="3"/>
  <c r="Y407" i="3"/>
  <c r="Q408" i="3"/>
  <c r="U408" i="3"/>
  <c r="Y408" i="3"/>
  <c r="Q409" i="3"/>
  <c r="U409" i="3"/>
  <c r="Y409" i="3"/>
  <c r="Q410" i="3"/>
  <c r="U410" i="3"/>
  <c r="Y410" i="3"/>
  <c r="Q411" i="3"/>
  <c r="U411" i="3"/>
  <c r="Y411" i="3"/>
  <c r="Q412" i="3"/>
  <c r="U412" i="3"/>
  <c r="Y412" i="3"/>
  <c r="Q413" i="3"/>
  <c r="U413" i="3"/>
  <c r="Y413" i="3"/>
  <c r="Q414" i="3"/>
  <c r="U414" i="3"/>
  <c r="Y414" i="3"/>
  <c r="Q415" i="3"/>
  <c r="U415" i="3"/>
  <c r="Y415" i="3"/>
  <c r="Q416" i="3"/>
  <c r="U416" i="3"/>
  <c r="Y416" i="3"/>
  <c r="Q417" i="3"/>
  <c r="U417" i="3"/>
  <c r="Y417" i="3"/>
  <c r="Q418" i="3"/>
  <c r="U418" i="3"/>
  <c r="Y418" i="3"/>
  <c r="Q419" i="3"/>
  <c r="U419" i="3"/>
  <c r="Y419" i="3"/>
  <c r="Q420" i="3"/>
  <c r="U420" i="3"/>
  <c r="Y420" i="3"/>
  <c r="Q421" i="3"/>
  <c r="U421" i="3"/>
  <c r="Y421" i="3"/>
  <c r="Q422" i="3"/>
  <c r="U422" i="3"/>
  <c r="Y422" i="3"/>
  <c r="Q423" i="3"/>
  <c r="U423" i="3"/>
  <c r="Y423" i="3"/>
  <c r="Q424" i="3"/>
  <c r="U424" i="3"/>
  <c r="Y424" i="3"/>
  <c r="Q425" i="3"/>
  <c r="U425" i="3"/>
  <c r="Y425" i="3"/>
  <c r="Q426" i="3"/>
  <c r="U426" i="3"/>
  <c r="Y426" i="3"/>
  <c r="Q427" i="3"/>
  <c r="U427" i="3"/>
  <c r="Y427" i="3"/>
  <c r="Q428" i="3"/>
  <c r="U428" i="3"/>
  <c r="Y428" i="3"/>
  <c r="Q429" i="3"/>
  <c r="U429" i="3"/>
  <c r="Y429" i="3"/>
  <c r="Q430" i="3"/>
  <c r="U430" i="3"/>
  <c r="Y430" i="3"/>
  <c r="Q431" i="3"/>
  <c r="U431" i="3"/>
  <c r="Y431" i="3"/>
  <c r="Q432" i="3"/>
  <c r="U432" i="3"/>
  <c r="Y432" i="3"/>
  <c r="Q433" i="3"/>
  <c r="U433" i="3"/>
  <c r="Y433" i="3"/>
  <c r="Q434" i="3"/>
  <c r="U434" i="3"/>
  <c r="Y434" i="3"/>
  <c r="Q435" i="3"/>
  <c r="U435" i="3"/>
  <c r="Y435" i="3"/>
  <c r="Q436" i="3"/>
  <c r="U436" i="3"/>
  <c r="Y436" i="3"/>
  <c r="Q437" i="3"/>
  <c r="U437" i="3"/>
  <c r="Y437" i="3"/>
  <c r="Q438" i="3"/>
  <c r="U438" i="3"/>
  <c r="Y438" i="3"/>
  <c r="Q439" i="3"/>
  <c r="U439" i="3"/>
  <c r="Y439" i="3"/>
  <c r="Q440" i="3"/>
  <c r="U440" i="3"/>
  <c r="Y440" i="3"/>
  <c r="Q441" i="3"/>
  <c r="U441" i="3"/>
  <c r="Y441" i="3"/>
  <c r="Q442" i="3"/>
  <c r="U442" i="3"/>
  <c r="Y442" i="3"/>
  <c r="Q443" i="3"/>
  <c r="U443" i="3"/>
  <c r="Y443" i="3"/>
  <c r="Q444" i="3"/>
  <c r="U444" i="3"/>
  <c r="Y444" i="3"/>
  <c r="Q445" i="3"/>
  <c r="U445" i="3"/>
  <c r="Y445" i="3"/>
  <c r="Q446" i="3"/>
  <c r="U446" i="3"/>
  <c r="Y446" i="3"/>
  <c r="Q447" i="3"/>
  <c r="U447" i="3"/>
  <c r="Y447" i="3"/>
  <c r="Q448" i="3"/>
  <c r="U448" i="3"/>
  <c r="Y448" i="3"/>
  <c r="Q449" i="3"/>
  <c r="U449" i="3"/>
  <c r="Y449" i="3"/>
  <c r="Q450" i="3"/>
  <c r="U450" i="3"/>
  <c r="Y450" i="3"/>
  <c r="Q451" i="3"/>
  <c r="U451" i="3"/>
  <c r="Y451" i="3"/>
  <c r="Q452" i="3"/>
  <c r="U452" i="3"/>
  <c r="Y452" i="3"/>
  <c r="Q453" i="3"/>
  <c r="U453" i="3"/>
  <c r="Y453" i="3"/>
  <c r="Q454" i="3"/>
  <c r="U454" i="3"/>
  <c r="Y454" i="3"/>
  <c r="Q455" i="3"/>
  <c r="U455" i="3"/>
  <c r="Y455" i="3"/>
  <c r="Q456" i="3"/>
  <c r="U456" i="3"/>
  <c r="Y456" i="3"/>
  <c r="Q457" i="3"/>
  <c r="U457" i="3"/>
  <c r="Y457" i="3"/>
  <c r="Q458" i="3"/>
  <c r="U458" i="3"/>
  <c r="Y458" i="3"/>
  <c r="Q459" i="3"/>
  <c r="U459" i="3"/>
  <c r="Y459" i="3"/>
  <c r="Q460" i="3"/>
  <c r="U460" i="3"/>
  <c r="Y460" i="3"/>
  <c r="Q461" i="3"/>
  <c r="U461" i="3"/>
  <c r="Y461" i="3"/>
  <c r="Q462" i="3"/>
  <c r="U462" i="3"/>
  <c r="Y462" i="3"/>
  <c r="Q463" i="3"/>
  <c r="U463" i="3"/>
  <c r="Y463" i="3"/>
  <c r="Q464" i="3"/>
  <c r="U464" i="3"/>
  <c r="Y464" i="3"/>
  <c r="Q465" i="3"/>
  <c r="U465" i="3"/>
  <c r="Y465" i="3"/>
  <c r="Q466" i="3"/>
  <c r="U466" i="3"/>
  <c r="Y466" i="3"/>
  <c r="Q467" i="3"/>
  <c r="U467" i="3"/>
  <c r="Y467" i="3"/>
  <c r="Q468" i="3"/>
  <c r="U468" i="3"/>
  <c r="Y468" i="3"/>
  <c r="Q469" i="3"/>
  <c r="U469" i="3"/>
  <c r="Y469" i="3"/>
  <c r="Q470" i="3"/>
  <c r="U470" i="3"/>
  <c r="Y470" i="3"/>
  <c r="Q471" i="3"/>
  <c r="U471" i="3"/>
  <c r="Y471" i="3"/>
  <c r="Q472" i="3"/>
  <c r="U472" i="3"/>
  <c r="Y472" i="3"/>
  <c r="Q473" i="3"/>
  <c r="U473" i="3"/>
  <c r="Y473" i="3"/>
  <c r="Q474" i="3"/>
  <c r="U474" i="3"/>
  <c r="Y474" i="3"/>
  <c r="Q475" i="3"/>
  <c r="U475" i="3"/>
  <c r="Y475" i="3"/>
  <c r="Q476" i="3"/>
  <c r="U476" i="3"/>
  <c r="Y476" i="3"/>
  <c r="Q477" i="3"/>
  <c r="U477" i="3"/>
  <c r="Y477" i="3"/>
  <c r="Q478" i="3"/>
  <c r="U478" i="3"/>
  <c r="Y478" i="3"/>
  <c r="Q479" i="3"/>
  <c r="U479" i="3"/>
  <c r="Y479" i="3"/>
  <c r="Q480" i="3"/>
  <c r="U480" i="3"/>
  <c r="Y480" i="3"/>
  <c r="Q481" i="3"/>
  <c r="U481" i="3"/>
  <c r="Y481" i="3"/>
  <c r="Q482" i="3"/>
  <c r="U482" i="3"/>
  <c r="Y482" i="3"/>
  <c r="Q483" i="3"/>
  <c r="U483" i="3"/>
  <c r="Y483" i="3"/>
  <c r="Q484" i="3"/>
  <c r="U484" i="3"/>
  <c r="Y484" i="3"/>
  <c r="Q485" i="3"/>
  <c r="U485" i="3"/>
  <c r="Y485" i="3"/>
  <c r="Q486" i="3"/>
  <c r="U486" i="3"/>
  <c r="Y486" i="3"/>
  <c r="Q487" i="3"/>
  <c r="U487" i="3"/>
  <c r="Y487" i="3"/>
  <c r="Q488" i="3"/>
  <c r="U488" i="3"/>
  <c r="Y488" i="3"/>
  <c r="Q489" i="3"/>
  <c r="U489" i="3"/>
  <c r="Y489" i="3"/>
  <c r="Q490" i="3"/>
  <c r="U490" i="3"/>
  <c r="Y490" i="3"/>
  <c r="Q491" i="3"/>
  <c r="U491" i="3"/>
  <c r="Y491" i="3"/>
  <c r="Q492" i="3"/>
  <c r="U492" i="3"/>
  <c r="Y492" i="3"/>
  <c r="Q493" i="3"/>
  <c r="U493" i="3"/>
  <c r="Y493" i="3"/>
  <c r="Q494" i="3"/>
  <c r="U494" i="3"/>
  <c r="Y494" i="3"/>
  <c r="Q495" i="3"/>
  <c r="U495" i="3"/>
  <c r="Y495" i="3"/>
  <c r="Q496" i="3"/>
  <c r="U496" i="3"/>
  <c r="Y496" i="3"/>
  <c r="Q497" i="3"/>
  <c r="U497" i="3"/>
  <c r="Y497" i="3"/>
  <c r="Q498" i="3"/>
  <c r="U498" i="3"/>
  <c r="Y498" i="3"/>
  <c r="Q499" i="3"/>
  <c r="U499" i="3"/>
  <c r="Y499" i="3"/>
  <c r="Q500" i="3"/>
  <c r="U500" i="3"/>
  <c r="Y500" i="3"/>
  <c r="Q501" i="3"/>
  <c r="U501" i="3"/>
  <c r="Y501" i="3"/>
  <c r="Q502" i="3"/>
  <c r="U502" i="3"/>
  <c r="Y502" i="3"/>
  <c r="Q503" i="3"/>
  <c r="U503" i="3"/>
  <c r="Y503" i="3"/>
  <c r="Q504" i="3"/>
  <c r="U504" i="3"/>
  <c r="Y504" i="3"/>
  <c r="Q505" i="3"/>
  <c r="U505" i="3"/>
  <c r="Y505" i="3"/>
  <c r="Q506" i="3"/>
  <c r="U506" i="3"/>
  <c r="Y506" i="3"/>
  <c r="Q507" i="3"/>
  <c r="U507" i="3"/>
  <c r="Y507" i="3"/>
  <c r="Q508" i="3"/>
  <c r="U508" i="3"/>
  <c r="Y508" i="3"/>
  <c r="Q509" i="3"/>
  <c r="U509" i="3"/>
  <c r="Y509" i="3"/>
  <c r="Q510" i="3"/>
  <c r="U510" i="3"/>
  <c r="Y510" i="3"/>
  <c r="Q511" i="3"/>
  <c r="U511" i="3"/>
  <c r="Y511" i="3"/>
  <c r="Q512" i="3"/>
  <c r="U512" i="3"/>
  <c r="Y512" i="3"/>
  <c r="Q513" i="3"/>
  <c r="U513" i="3"/>
  <c r="Y513" i="3"/>
  <c r="Q514" i="3"/>
  <c r="U514" i="3"/>
  <c r="Y514" i="3"/>
  <c r="Q515" i="3"/>
  <c r="U515" i="3"/>
  <c r="Y515" i="3"/>
  <c r="Q516" i="3"/>
  <c r="U516" i="3"/>
  <c r="Y516" i="3"/>
  <c r="Q517" i="3"/>
  <c r="U517" i="3"/>
  <c r="Y517" i="3"/>
  <c r="Q518" i="3"/>
  <c r="U518" i="3"/>
  <c r="Y518" i="3"/>
  <c r="Q519" i="3"/>
  <c r="U519" i="3"/>
  <c r="Y519" i="3"/>
  <c r="Q520" i="3"/>
  <c r="U520" i="3"/>
  <c r="Y520" i="3"/>
  <c r="Q521" i="3"/>
  <c r="U521" i="3"/>
  <c r="Y521" i="3"/>
  <c r="Q522" i="3"/>
  <c r="U522" i="3"/>
  <c r="Y522" i="3"/>
  <c r="Q523" i="3"/>
  <c r="U523" i="3"/>
  <c r="Y523" i="3"/>
  <c r="Q524" i="3"/>
  <c r="U524" i="3"/>
  <c r="Y524" i="3"/>
  <c r="Q525" i="3"/>
  <c r="U525" i="3"/>
  <c r="Y525" i="3"/>
  <c r="Q526" i="3"/>
  <c r="U526" i="3"/>
  <c r="Y526" i="3"/>
  <c r="Q527" i="3"/>
  <c r="U527" i="3"/>
  <c r="Y527" i="3"/>
  <c r="Q528" i="3"/>
  <c r="U528" i="3"/>
  <c r="Y528" i="3"/>
  <c r="Q529" i="3"/>
  <c r="U529" i="3"/>
  <c r="Y529" i="3"/>
  <c r="Q530" i="3"/>
  <c r="U530" i="3"/>
  <c r="Y530" i="3"/>
  <c r="Q531" i="3"/>
  <c r="U531" i="3"/>
  <c r="Y531" i="3"/>
  <c r="Q532" i="3"/>
  <c r="U532" i="3"/>
  <c r="Y532" i="3"/>
  <c r="Q533" i="3"/>
  <c r="U533" i="3"/>
  <c r="Y533" i="3"/>
  <c r="Q534" i="3"/>
  <c r="U534" i="3"/>
  <c r="Y534" i="3"/>
  <c r="Q535" i="3"/>
  <c r="U535" i="3"/>
  <c r="Y535" i="3"/>
  <c r="Q536" i="3"/>
  <c r="U536" i="3"/>
  <c r="Y536" i="3"/>
  <c r="Q537" i="3"/>
  <c r="U537" i="3"/>
  <c r="Y537" i="3"/>
  <c r="Q538" i="3"/>
  <c r="U538" i="3"/>
  <c r="Y538" i="3"/>
  <c r="Q539" i="3"/>
  <c r="U539" i="3"/>
  <c r="Y539" i="3"/>
  <c r="Q540" i="3"/>
  <c r="U540" i="3"/>
  <c r="Y540" i="3"/>
  <c r="Q541" i="3"/>
  <c r="U541" i="3"/>
  <c r="Y541" i="3"/>
  <c r="Q542" i="3"/>
  <c r="U542" i="3"/>
  <c r="Y542" i="3"/>
  <c r="Q543" i="3"/>
  <c r="U543" i="3"/>
  <c r="Y543" i="3"/>
  <c r="Q544" i="3"/>
  <c r="U544" i="3"/>
  <c r="Y544" i="3"/>
  <c r="Q545" i="3"/>
  <c r="U545" i="3"/>
  <c r="Y545" i="3"/>
  <c r="Q546" i="3"/>
  <c r="U546" i="3"/>
  <c r="Y546" i="3"/>
  <c r="Q547" i="3"/>
  <c r="U547" i="3"/>
  <c r="Y547" i="3"/>
  <c r="Q548" i="3"/>
  <c r="U548" i="3"/>
  <c r="Y548" i="3"/>
  <c r="Q549" i="3"/>
  <c r="U549" i="3"/>
  <c r="Y549" i="3"/>
  <c r="Q550" i="3"/>
  <c r="U550" i="3"/>
  <c r="Y550" i="3"/>
  <c r="Q551" i="3"/>
  <c r="U551" i="3"/>
  <c r="Y551" i="3"/>
  <c r="Q552" i="3"/>
  <c r="U552" i="3"/>
  <c r="Y552" i="3"/>
  <c r="Q553" i="3"/>
  <c r="U553" i="3"/>
  <c r="Y553" i="3"/>
  <c r="Q554" i="3"/>
  <c r="U554" i="3"/>
  <c r="Y554" i="3"/>
  <c r="Q555" i="3"/>
  <c r="U555" i="3"/>
  <c r="Y555" i="3"/>
  <c r="Q556" i="3"/>
  <c r="U556" i="3"/>
  <c r="Y556" i="3"/>
  <c r="Q557" i="3"/>
  <c r="U557" i="3"/>
  <c r="Y557" i="3"/>
  <c r="Q558" i="3"/>
  <c r="U558" i="3"/>
  <c r="Y558" i="3"/>
  <c r="Q559" i="3"/>
  <c r="U559" i="3"/>
  <c r="Y559" i="3"/>
  <c r="Q560" i="3"/>
  <c r="U560" i="3"/>
  <c r="Y560" i="3"/>
  <c r="Q561" i="3"/>
  <c r="U561" i="3"/>
  <c r="Y561" i="3"/>
  <c r="Q562" i="3"/>
  <c r="U562" i="3"/>
  <c r="Y562" i="3"/>
  <c r="Q563" i="3"/>
  <c r="U563" i="3"/>
  <c r="Y563" i="3"/>
  <c r="Q564" i="3"/>
  <c r="U564" i="3"/>
  <c r="Y564" i="3"/>
  <c r="Q565" i="3"/>
  <c r="U565" i="3"/>
  <c r="Y565" i="3"/>
  <c r="Q566" i="3"/>
  <c r="U566" i="3"/>
  <c r="Y566" i="3"/>
  <c r="Q567" i="3"/>
  <c r="U567" i="3"/>
  <c r="Y567" i="3"/>
  <c r="Q568" i="3"/>
  <c r="U568" i="3"/>
  <c r="Y568" i="3"/>
  <c r="Q569" i="3"/>
  <c r="U569" i="3"/>
  <c r="Y569" i="3"/>
  <c r="Q570" i="3"/>
  <c r="U570" i="3"/>
  <c r="Y570" i="3"/>
  <c r="Q571" i="3"/>
  <c r="U571" i="3"/>
  <c r="Y571" i="3"/>
  <c r="Q572" i="3"/>
  <c r="U572" i="3"/>
  <c r="Y572" i="3"/>
  <c r="Q573" i="3"/>
  <c r="U573" i="3"/>
  <c r="W399" i="3"/>
  <c r="S400" i="3"/>
  <c r="O401" i="3"/>
  <c r="W401" i="3"/>
  <c r="S402" i="3"/>
  <c r="O403" i="3"/>
  <c r="W403" i="3"/>
  <c r="S404" i="3"/>
  <c r="O405" i="3"/>
  <c r="W405" i="3"/>
  <c r="S406" i="3"/>
  <c r="X406" i="3"/>
  <c r="P407" i="3"/>
  <c r="T407" i="3"/>
  <c r="X407" i="3"/>
  <c r="P408" i="3"/>
  <c r="T408" i="3"/>
  <c r="X408" i="3"/>
  <c r="P409" i="3"/>
  <c r="T409" i="3"/>
  <c r="X409" i="3"/>
  <c r="P410" i="3"/>
  <c r="T410" i="3"/>
  <c r="X410" i="3"/>
  <c r="P411" i="3"/>
  <c r="T411" i="3"/>
  <c r="X411" i="3"/>
  <c r="P412" i="3"/>
  <c r="T412" i="3"/>
  <c r="X412" i="3"/>
  <c r="P413" i="3"/>
  <c r="T413" i="3"/>
  <c r="X413" i="3"/>
  <c r="P414" i="3"/>
  <c r="T414" i="3"/>
  <c r="X414" i="3"/>
  <c r="P415" i="3"/>
  <c r="T415" i="3"/>
  <c r="X415" i="3"/>
  <c r="P416" i="3"/>
  <c r="T416" i="3"/>
  <c r="X416" i="3"/>
  <c r="P417" i="3"/>
  <c r="T417" i="3"/>
  <c r="X417" i="3"/>
  <c r="P418" i="3"/>
  <c r="T418" i="3"/>
  <c r="X418" i="3"/>
  <c r="P419" i="3"/>
  <c r="T419" i="3"/>
  <c r="X419" i="3"/>
  <c r="P420" i="3"/>
  <c r="T420" i="3"/>
  <c r="X420" i="3"/>
  <c r="P421" i="3"/>
  <c r="T421" i="3"/>
  <c r="X421" i="3"/>
  <c r="P422" i="3"/>
  <c r="T422" i="3"/>
  <c r="X422" i="3"/>
  <c r="P423" i="3"/>
  <c r="T423" i="3"/>
  <c r="X423" i="3"/>
  <c r="P424" i="3"/>
  <c r="T424" i="3"/>
  <c r="X424" i="3"/>
  <c r="P425" i="3"/>
  <c r="T425" i="3"/>
  <c r="X425" i="3"/>
  <c r="P426" i="3"/>
  <c r="T426" i="3"/>
  <c r="X426" i="3"/>
  <c r="P427" i="3"/>
  <c r="T427" i="3"/>
  <c r="X427" i="3"/>
  <c r="P428" i="3"/>
  <c r="T428" i="3"/>
  <c r="X428" i="3"/>
  <c r="P429" i="3"/>
  <c r="T429" i="3"/>
  <c r="X429" i="3"/>
  <c r="P430" i="3"/>
  <c r="T430" i="3"/>
  <c r="X430" i="3"/>
  <c r="P431" i="3"/>
  <c r="T431" i="3"/>
  <c r="X431" i="3"/>
  <c r="P432" i="3"/>
  <c r="T432" i="3"/>
  <c r="X432" i="3"/>
  <c r="P433" i="3"/>
  <c r="T433" i="3"/>
  <c r="X433" i="3"/>
  <c r="P434" i="3"/>
  <c r="T434" i="3"/>
  <c r="X434" i="3"/>
  <c r="P435" i="3"/>
  <c r="T435" i="3"/>
  <c r="X435" i="3"/>
  <c r="P436" i="3"/>
  <c r="T436" i="3"/>
  <c r="X436" i="3"/>
  <c r="P437" i="3"/>
  <c r="T437" i="3"/>
  <c r="X437" i="3"/>
  <c r="P438" i="3"/>
  <c r="T438" i="3"/>
  <c r="X438" i="3"/>
  <c r="P439" i="3"/>
  <c r="T439" i="3"/>
  <c r="X439" i="3"/>
  <c r="P440" i="3"/>
  <c r="T440" i="3"/>
  <c r="X440" i="3"/>
  <c r="P441" i="3"/>
  <c r="T441" i="3"/>
  <c r="X441" i="3"/>
  <c r="P442" i="3"/>
  <c r="T442" i="3"/>
  <c r="X442" i="3"/>
  <c r="P443" i="3"/>
  <c r="T443" i="3"/>
  <c r="X443" i="3"/>
  <c r="P444" i="3"/>
  <c r="T444" i="3"/>
  <c r="X444" i="3"/>
  <c r="P445" i="3"/>
  <c r="T445" i="3"/>
  <c r="X445" i="3"/>
  <c r="P446" i="3"/>
  <c r="T446" i="3"/>
  <c r="X446" i="3"/>
  <c r="P447" i="3"/>
  <c r="T447" i="3"/>
  <c r="X447" i="3"/>
  <c r="P448" i="3"/>
  <c r="T448" i="3"/>
  <c r="X448" i="3"/>
  <c r="P449" i="3"/>
  <c r="T449" i="3"/>
  <c r="X449" i="3"/>
  <c r="P450" i="3"/>
  <c r="T450" i="3"/>
  <c r="X450" i="3"/>
  <c r="P451" i="3"/>
  <c r="T451" i="3"/>
  <c r="X451" i="3"/>
  <c r="P452" i="3"/>
  <c r="T452" i="3"/>
  <c r="X452" i="3"/>
  <c r="P453" i="3"/>
  <c r="T453" i="3"/>
  <c r="X453" i="3"/>
  <c r="P454" i="3"/>
  <c r="T454" i="3"/>
  <c r="X454" i="3"/>
  <c r="P455" i="3"/>
  <c r="T455" i="3"/>
  <c r="X455" i="3"/>
  <c r="P456" i="3"/>
  <c r="T456" i="3"/>
  <c r="X456" i="3"/>
  <c r="P457" i="3"/>
  <c r="T457" i="3"/>
  <c r="X457" i="3"/>
  <c r="P458" i="3"/>
  <c r="T458" i="3"/>
  <c r="X458" i="3"/>
  <c r="P459" i="3"/>
  <c r="T459" i="3"/>
  <c r="X459" i="3"/>
  <c r="P460" i="3"/>
  <c r="T460" i="3"/>
  <c r="X460" i="3"/>
  <c r="P461" i="3"/>
  <c r="T461" i="3"/>
  <c r="X461" i="3"/>
  <c r="P462" i="3"/>
  <c r="T462" i="3"/>
  <c r="X462" i="3"/>
  <c r="P463" i="3"/>
  <c r="T463" i="3"/>
  <c r="X463" i="3"/>
  <c r="P464" i="3"/>
  <c r="T464" i="3"/>
  <c r="X464" i="3"/>
  <c r="P465" i="3"/>
  <c r="T465" i="3"/>
  <c r="X465" i="3"/>
  <c r="P466" i="3"/>
  <c r="T466" i="3"/>
  <c r="X466" i="3"/>
  <c r="P467" i="3"/>
  <c r="T467" i="3"/>
  <c r="X467" i="3"/>
  <c r="P468" i="3"/>
  <c r="T468" i="3"/>
  <c r="X468" i="3"/>
  <c r="P469" i="3"/>
  <c r="T469" i="3"/>
  <c r="X469" i="3"/>
  <c r="P470" i="3"/>
  <c r="T470" i="3"/>
  <c r="X470" i="3"/>
  <c r="P471" i="3"/>
  <c r="T471" i="3"/>
  <c r="X471" i="3"/>
  <c r="P472" i="3"/>
  <c r="T472" i="3"/>
  <c r="X472" i="3"/>
  <c r="P473" i="3"/>
  <c r="T473" i="3"/>
  <c r="X473" i="3"/>
  <c r="P474" i="3"/>
  <c r="T474" i="3"/>
  <c r="X474" i="3"/>
  <c r="P475" i="3"/>
  <c r="T475" i="3"/>
  <c r="X475" i="3"/>
  <c r="P476" i="3"/>
  <c r="T476" i="3"/>
  <c r="X476" i="3"/>
  <c r="P477" i="3"/>
  <c r="T477" i="3"/>
  <c r="X477" i="3"/>
  <c r="P478" i="3"/>
  <c r="T478" i="3"/>
  <c r="X478" i="3"/>
  <c r="P479" i="3"/>
  <c r="T479" i="3"/>
  <c r="X479" i="3"/>
  <c r="P480" i="3"/>
  <c r="T480" i="3"/>
  <c r="X480" i="3"/>
  <c r="P481" i="3"/>
  <c r="T481" i="3"/>
  <c r="X481" i="3"/>
  <c r="P482" i="3"/>
  <c r="T482" i="3"/>
  <c r="X482" i="3"/>
  <c r="P483" i="3"/>
  <c r="T483" i="3"/>
  <c r="X483" i="3"/>
  <c r="P484" i="3"/>
  <c r="T484" i="3"/>
  <c r="X484" i="3"/>
  <c r="P485" i="3"/>
  <c r="T485" i="3"/>
  <c r="X485" i="3"/>
  <c r="P486" i="3"/>
  <c r="T486" i="3"/>
  <c r="X486" i="3"/>
  <c r="P487" i="3"/>
  <c r="T487" i="3"/>
  <c r="X487" i="3"/>
  <c r="P488" i="3"/>
  <c r="T488" i="3"/>
  <c r="X488" i="3"/>
  <c r="P489" i="3"/>
  <c r="T489" i="3"/>
  <c r="X489" i="3"/>
  <c r="P490" i="3"/>
  <c r="T490" i="3"/>
  <c r="X490" i="3"/>
  <c r="P491" i="3"/>
  <c r="T491" i="3"/>
  <c r="X491" i="3"/>
  <c r="P492" i="3"/>
  <c r="T492" i="3"/>
  <c r="X492" i="3"/>
  <c r="P493" i="3"/>
  <c r="T493" i="3"/>
  <c r="X493" i="3"/>
  <c r="P494" i="3"/>
  <c r="T494" i="3"/>
  <c r="X494" i="3"/>
  <c r="P495" i="3"/>
  <c r="T495" i="3"/>
  <c r="X495" i="3"/>
  <c r="P496" i="3"/>
  <c r="T496" i="3"/>
  <c r="X496" i="3"/>
  <c r="P497" i="3"/>
  <c r="T497" i="3"/>
  <c r="X497" i="3"/>
  <c r="P498" i="3"/>
  <c r="T498" i="3"/>
  <c r="X498" i="3"/>
  <c r="P499" i="3"/>
  <c r="T499" i="3"/>
  <c r="X499" i="3"/>
  <c r="P500" i="3"/>
  <c r="T500" i="3"/>
  <c r="X500" i="3"/>
  <c r="P501" i="3"/>
  <c r="T501" i="3"/>
  <c r="X501" i="3"/>
  <c r="P502" i="3"/>
  <c r="T502" i="3"/>
  <c r="X502" i="3"/>
  <c r="P503" i="3"/>
  <c r="T503" i="3"/>
  <c r="X503" i="3"/>
  <c r="P504" i="3"/>
  <c r="T504" i="3"/>
  <c r="X504" i="3"/>
  <c r="P505" i="3"/>
  <c r="T505" i="3"/>
  <c r="X505" i="3"/>
  <c r="P506" i="3"/>
  <c r="T506" i="3"/>
  <c r="X506" i="3"/>
  <c r="P507" i="3"/>
  <c r="T507" i="3"/>
  <c r="X507" i="3"/>
  <c r="P508" i="3"/>
  <c r="T508" i="3"/>
  <c r="X508" i="3"/>
  <c r="P509" i="3"/>
  <c r="T509" i="3"/>
  <c r="X509" i="3"/>
  <c r="P510" i="3"/>
  <c r="T510" i="3"/>
  <c r="X510" i="3"/>
  <c r="P511" i="3"/>
  <c r="T511" i="3"/>
  <c r="X511" i="3"/>
  <c r="P512" i="3"/>
  <c r="T512" i="3"/>
  <c r="X512" i="3"/>
  <c r="P513" i="3"/>
  <c r="T513" i="3"/>
  <c r="X513" i="3"/>
  <c r="P514" i="3"/>
  <c r="T514" i="3"/>
  <c r="X514" i="3"/>
  <c r="P515" i="3"/>
  <c r="T515" i="3"/>
  <c r="X515" i="3"/>
  <c r="P516" i="3"/>
  <c r="T516" i="3"/>
  <c r="X516" i="3"/>
  <c r="P517" i="3"/>
  <c r="T517" i="3"/>
  <c r="X517" i="3"/>
  <c r="P518" i="3"/>
  <c r="T518" i="3"/>
  <c r="X518" i="3"/>
  <c r="P519" i="3"/>
  <c r="T519" i="3"/>
  <c r="X519" i="3"/>
  <c r="P520" i="3"/>
  <c r="T520" i="3"/>
  <c r="X520" i="3"/>
  <c r="P521" i="3"/>
  <c r="T521" i="3"/>
  <c r="X521" i="3"/>
  <c r="P522" i="3"/>
  <c r="T522" i="3"/>
  <c r="X522" i="3"/>
  <c r="P523" i="3"/>
  <c r="T523" i="3"/>
  <c r="X523" i="3"/>
  <c r="P524" i="3"/>
  <c r="T524" i="3"/>
  <c r="X524" i="3"/>
  <c r="P525" i="3"/>
  <c r="T525" i="3"/>
  <c r="X525" i="3"/>
  <c r="P526" i="3"/>
  <c r="T526" i="3"/>
  <c r="X526" i="3"/>
  <c r="P527" i="3"/>
  <c r="T527" i="3"/>
  <c r="X527" i="3"/>
  <c r="P528" i="3"/>
  <c r="T528" i="3"/>
  <c r="X528" i="3"/>
  <c r="P529" i="3"/>
  <c r="T529" i="3"/>
  <c r="X529" i="3"/>
  <c r="P530" i="3"/>
  <c r="T530" i="3"/>
  <c r="X530" i="3"/>
  <c r="P531" i="3"/>
  <c r="T531" i="3"/>
  <c r="X531" i="3"/>
  <c r="P532" i="3"/>
  <c r="T532" i="3"/>
  <c r="X532" i="3"/>
  <c r="P533" i="3"/>
  <c r="T533" i="3"/>
  <c r="X533" i="3"/>
  <c r="P534" i="3"/>
  <c r="T534" i="3"/>
  <c r="X534" i="3"/>
  <c r="P535" i="3"/>
  <c r="T535" i="3"/>
  <c r="X535" i="3"/>
  <c r="P536" i="3"/>
  <c r="T536" i="3"/>
  <c r="X536" i="3"/>
  <c r="P537" i="3"/>
  <c r="T537" i="3"/>
  <c r="X537" i="3"/>
  <c r="P538" i="3"/>
  <c r="T538" i="3"/>
  <c r="X538" i="3"/>
  <c r="P539" i="3"/>
  <c r="T539" i="3"/>
  <c r="X539" i="3"/>
  <c r="P540" i="3"/>
  <c r="T540" i="3"/>
  <c r="X540" i="3"/>
  <c r="P541" i="3"/>
  <c r="T541" i="3"/>
  <c r="X541" i="3"/>
  <c r="P542" i="3"/>
  <c r="T542" i="3"/>
  <c r="X542" i="3"/>
  <c r="P543" i="3"/>
  <c r="T543" i="3"/>
  <c r="X543" i="3"/>
  <c r="P544" i="3"/>
  <c r="T544" i="3"/>
  <c r="X544" i="3"/>
  <c r="P545" i="3"/>
  <c r="T545" i="3"/>
  <c r="X545" i="3"/>
  <c r="P546" i="3"/>
  <c r="T546" i="3"/>
  <c r="X546" i="3"/>
  <c r="P547" i="3"/>
  <c r="T547" i="3"/>
  <c r="X547" i="3"/>
  <c r="P548" i="3"/>
  <c r="T548" i="3"/>
  <c r="X548" i="3"/>
  <c r="P549" i="3"/>
  <c r="T549" i="3"/>
  <c r="X549" i="3"/>
  <c r="P550" i="3"/>
  <c r="T550" i="3"/>
  <c r="X550" i="3"/>
  <c r="P551" i="3"/>
  <c r="T551" i="3"/>
  <c r="X551" i="3"/>
  <c r="P552" i="3"/>
  <c r="T552" i="3"/>
  <c r="X552" i="3"/>
  <c r="P553" i="3"/>
  <c r="T553" i="3"/>
  <c r="X553" i="3"/>
  <c r="P554" i="3"/>
  <c r="T554" i="3"/>
  <c r="X554" i="3"/>
  <c r="P555" i="3"/>
  <c r="T555" i="3"/>
  <c r="X555" i="3"/>
  <c r="P556" i="3"/>
  <c r="T556" i="3"/>
  <c r="X556" i="3"/>
  <c r="P557" i="3"/>
  <c r="T557" i="3"/>
  <c r="X557" i="3"/>
  <c r="P558" i="3"/>
  <c r="T558" i="3"/>
  <c r="X558" i="3"/>
  <c r="P559" i="3"/>
  <c r="T559" i="3"/>
  <c r="X559" i="3"/>
  <c r="P560" i="3"/>
  <c r="T560" i="3"/>
  <c r="X560" i="3"/>
  <c r="P561" i="3"/>
  <c r="T561" i="3"/>
  <c r="X561" i="3"/>
  <c r="P562" i="3"/>
  <c r="T562" i="3"/>
  <c r="X562" i="3"/>
  <c r="P563" i="3"/>
  <c r="T563" i="3"/>
  <c r="X563" i="3"/>
  <c r="P564" i="3"/>
  <c r="T564" i="3"/>
  <c r="X564" i="3"/>
  <c r="P565" i="3"/>
  <c r="T565" i="3"/>
  <c r="X565" i="3"/>
  <c r="P566" i="3"/>
  <c r="T566" i="3"/>
  <c r="X566" i="3"/>
  <c r="P567" i="3"/>
  <c r="T567" i="3"/>
  <c r="X567" i="3"/>
  <c r="P568" i="3"/>
  <c r="T568" i="3"/>
  <c r="X568" i="3"/>
  <c r="P569" i="3"/>
  <c r="T569" i="3"/>
  <c r="X569" i="3"/>
  <c r="P570" i="3"/>
  <c r="T570" i="3"/>
  <c r="X570" i="3"/>
  <c r="P571" i="3"/>
  <c r="T571" i="3"/>
  <c r="X571" i="3"/>
  <c r="P572" i="3"/>
  <c r="T572" i="3"/>
  <c r="X572" i="3"/>
  <c r="P573" i="3"/>
  <c r="T573" i="3"/>
  <c r="X573" i="3"/>
  <c r="P574" i="3"/>
  <c r="T574" i="3"/>
  <c r="X574" i="3"/>
  <c r="P575" i="3"/>
  <c r="T575" i="3"/>
  <c r="X575" i="3"/>
  <c r="P576" i="3"/>
  <c r="T576" i="3"/>
  <c r="X576" i="3"/>
  <c r="P577" i="3"/>
  <c r="T577" i="3"/>
  <c r="P4" i="3"/>
  <c r="T15" i="3"/>
  <c r="P14" i="3"/>
  <c r="T13" i="3"/>
  <c r="X613" i="3"/>
  <c r="O4" i="3"/>
  <c r="S4" i="3"/>
  <c r="W4" i="3"/>
  <c r="U15" i="3"/>
  <c r="Q15" i="3"/>
  <c r="U14" i="3"/>
  <c r="Q14" i="3"/>
  <c r="U13" i="3"/>
  <c r="Q13" i="3"/>
  <c r="Y613" i="3"/>
  <c r="U613" i="3"/>
  <c r="Q613" i="3"/>
  <c r="Y612" i="3"/>
  <c r="U612" i="3"/>
  <c r="Q612" i="3"/>
  <c r="Y611" i="3"/>
  <c r="U611" i="3"/>
  <c r="Q611" i="3"/>
  <c r="Y610" i="3"/>
  <c r="U610" i="3"/>
  <c r="Q610" i="3"/>
  <c r="Y609" i="3"/>
  <c r="U609" i="3"/>
  <c r="Q609" i="3"/>
  <c r="Y608" i="3"/>
  <c r="U608" i="3"/>
  <c r="Q608" i="3"/>
  <c r="Y607" i="3"/>
  <c r="U607" i="3"/>
  <c r="Q607" i="3"/>
  <c r="Y606" i="3"/>
  <c r="U606" i="3"/>
  <c r="Q606" i="3"/>
  <c r="Y605" i="3"/>
  <c r="U605" i="3"/>
  <c r="Q605" i="3"/>
  <c r="Y604" i="3"/>
  <c r="U604" i="3"/>
  <c r="Q604" i="3"/>
  <c r="Y603" i="3"/>
  <c r="U603" i="3"/>
  <c r="Q603" i="3"/>
  <c r="Y602" i="3"/>
  <c r="U602" i="3"/>
  <c r="Q602" i="3"/>
  <c r="Y601" i="3"/>
  <c r="U601" i="3"/>
  <c r="Q601" i="3"/>
  <c r="Y600" i="3"/>
  <c r="U600" i="3"/>
  <c r="Q600" i="3"/>
  <c r="Y599" i="3"/>
  <c r="U599" i="3"/>
  <c r="Q599" i="3"/>
  <c r="Y598" i="3"/>
  <c r="U598" i="3"/>
  <c r="Q598" i="3"/>
  <c r="Y597" i="3"/>
  <c r="U597" i="3"/>
  <c r="Q597" i="3"/>
  <c r="Y596" i="3"/>
  <c r="U596" i="3"/>
  <c r="Q596" i="3"/>
  <c r="Y595" i="3"/>
  <c r="U595" i="3"/>
  <c r="Q595" i="3"/>
  <c r="Y594" i="3"/>
  <c r="U594" i="3"/>
  <c r="Q594" i="3"/>
  <c r="Y593" i="3"/>
  <c r="U593" i="3"/>
  <c r="Q593" i="3"/>
  <c r="Y592" i="3"/>
  <c r="U592" i="3"/>
  <c r="Q592" i="3"/>
  <c r="Y591" i="3"/>
  <c r="U591" i="3"/>
  <c r="Q591" i="3"/>
  <c r="Y590" i="3"/>
  <c r="U590" i="3"/>
  <c r="Q590" i="3"/>
  <c r="Y589" i="3"/>
  <c r="U589" i="3"/>
  <c r="Q589" i="3"/>
  <c r="Y588" i="3"/>
  <c r="U588" i="3"/>
  <c r="Q588" i="3"/>
  <c r="Y587" i="3"/>
  <c r="U587" i="3"/>
  <c r="Q587" i="3"/>
  <c r="Y586" i="3"/>
  <c r="U586" i="3"/>
  <c r="Q586" i="3"/>
  <c r="Y585" i="3"/>
  <c r="U585" i="3"/>
  <c r="Q585" i="3"/>
  <c r="Y584" i="3"/>
  <c r="U584" i="3"/>
  <c r="Q584" i="3"/>
  <c r="Y583" i="3"/>
  <c r="U583" i="3"/>
  <c r="Q583" i="3"/>
  <c r="Y582" i="3"/>
  <c r="U582" i="3"/>
  <c r="Q582" i="3"/>
  <c r="Y581" i="3"/>
  <c r="U581" i="3"/>
  <c r="Q581" i="3"/>
  <c r="Y580" i="3"/>
  <c r="U580" i="3"/>
  <c r="Q580" i="3"/>
  <c r="Y579" i="3"/>
  <c r="U579" i="3"/>
  <c r="Q579" i="3"/>
  <c r="Y578" i="3"/>
  <c r="U578" i="3"/>
  <c r="Q578" i="3"/>
  <c r="Y577" i="3"/>
  <c r="U577" i="3"/>
  <c r="Y576" i="3"/>
  <c r="Q576" i="3"/>
  <c r="U575" i="3"/>
  <c r="Y574" i="3"/>
  <c r="Q574" i="3"/>
  <c r="N15" i="3"/>
  <c r="R14" i="3"/>
  <c r="N13" i="3"/>
  <c r="R613" i="3"/>
  <c r="N613" i="3"/>
  <c r="V612" i="3"/>
  <c r="R612" i="3"/>
  <c r="N612" i="3"/>
  <c r="V611" i="3"/>
  <c r="R611" i="3"/>
  <c r="N611" i="3"/>
  <c r="V610" i="3"/>
  <c r="R610" i="3"/>
  <c r="N610" i="3"/>
  <c r="V609" i="3"/>
  <c r="R609" i="3"/>
  <c r="N609" i="3"/>
  <c r="V608" i="3"/>
  <c r="R608" i="3"/>
  <c r="N608" i="3"/>
  <c r="V607" i="3"/>
  <c r="R607" i="3"/>
  <c r="N607" i="3"/>
  <c r="V606" i="3"/>
  <c r="R606" i="3"/>
  <c r="N606" i="3"/>
  <c r="V605" i="3"/>
  <c r="R605" i="3"/>
  <c r="N605" i="3"/>
  <c r="V604" i="3"/>
  <c r="R604" i="3"/>
  <c r="N604" i="3"/>
  <c r="V603" i="3"/>
  <c r="R603" i="3"/>
  <c r="N603" i="3"/>
  <c r="V602" i="3"/>
  <c r="R602" i="3"/>
  <c r="N602" i="3"/>
  <c r="V601" i="3"/>
  <c r="R601" i="3"/>
  <c r="N601" i="3"/>
  <c r="V600" i="3"/>
  <c r="R600" i="3"/>
  <c r="N600" i="3"/>
  <c r="V599" i="3"/>
  <c r="R599" i="3"/>
  <c r="N599" i="3"/>
  <c r="V598" i="3"/>
  <c r="R598" i="3"/>
  <c r="N598" i="3"/>
  <c r="V597" i="3"/>
  <c r="R597" i="3"/>
  <c r="N597" i="3"/>
  <c r="V596" i="3"/>
  <c r="R596" i="3"/>
  <c r="N596" i="3"/>
  <c r="V595" i="3"/>
  <c r="R595" i="3"/>
  <c r="N595" i="3"/>
  <c r="V594" i="3"/>
  <c r="R594" i="3"/>
  <c r="N594" i="3"/>
  <c r="V593" i="3"/>
  <c r="R593" i="3"/>
  <c r="N593" i="3"/>
  <c r="V592" i="3"/>
  <c r="R592" i="3"/>
  <c r="N592" i="3"/>
  <c r="V591" i="3"/>
  <c r="R591" i="3"/>
  <c r="N591" i="3"/>
  <c r="V590" i="3"/>
  <c r="R590" i="3"/>
  <c r="N590" i="3"/>
  <c r="V589" i="3"/>
  <c r="R589" i="3"/>
  <c r="N589" i="3"/>
  <c r="V588" i="3"/>
  <c r="R588" i="3"/>
  <c r="N588" i="3"/>
  <c r="V587" i="3"/>
  <c r="R587" i="3"/>
  <c r="N587" i="3"/>
  <c r="V586" i="3"/>
  <c r="R586" i="3"/>
  <c r="N586" i="3"/>
  <c r="V585" i="3"/>
  <c r="R585" i="3"/>
  <c r="N585" i="3"/>
  <c r="V584" i="3"/>
  <c r="R584" i="3"/>
  <c r="N584" i="3"/>
  <c r="V583" i="3"/>
  <c r="R583" i="3"/>
  <c r="N583" i="3"/>
  <c r="V582" i="3"/>
  <c r="R582" i="3"/>
  <c r="N582" i="3"/>
  <c r="V581" i="3"/>
  <c r="R581" i="3"/>
  <c r="N581" i="3"/>
  <c r="V580" i="3"/>
  <c r="R580" i="3"/>
  <c r="N580" i="3"/>
  <c r="V579" i="3"/>
  <c r="R579" i="3"/>
  <c r="N579" i="3"/>
  <c r="V578" i="3"/>
  <c r="R578" i="3"/>
  <c r="N578" i="3"/>
  <c r="V577" i="3"/>
  <c r="O577" i="3"/>
  <c r="S576" i="3"/>
  <c r="W575" i="3"/>
  <c r="O575" i="3"/>
  <c r="S574" i="3"/>
  <c r="R12" i="3"/>
  <c r="Q12" i="3"/>
  <c r="U12" i="3"/>
  <c r="P12" i="3"/>
  <c r="T12" i="3"/>
  <c r="O12" i="3"/>
  <c r="S12" i="3"/>
  <c r="W12" i="3"/>
  <c r="AG239" i="8" l="1"/>
  <c r="AH239" i="8"/>
  <c r="AO180" i="11"/>
  <c r="AP180" i="11"/>
  <c r="AQ179" i="11"/>
  <c r="AP179" i="11"/>
  <c r="AQ180" i="11"/>
  <c r="AH8" i="8"/>
  <c r="AG79" i="8"/>
  <c r="AG78" i="8"/>
  <c r="AG80" i="8"/>
  <c r="AG81" i="8"/>
  <c r="AG72" i="8"/>
  <c r="AG47" i="8"/>
  <c r="AG74" i="8"/>
  <c r="AG73" i="8"/>
  <c r="AG77" i="8"/>
  <c r="AG44" i="8"/>
  <c r="AG75" i="8"/>
  <c r="AG70" i="8"/>
  <c r="AG43" i="8"/>
  <c r="AG76" i="8"/>
  <c r="AG48" i="8"/>
  <c r="AG56" i="8"/>
  <c r="AG69" i="8"/>
  <c r="AG41" i="8"/>
  <c r="AG68" i="8"/>
  <c r="AG42" i="8"/>
  <c r="AG67" i="8"/>
  <c r="AG66" i="8"/>
  <c r="AG65" i="8"/>
  <c r="AG64" i="8"/>
  <c r="AG63" i="8"/>
  <c r="AG62" i="8"/>
  <c r="AG61" i="8"/>
  <c r="AG60" i="8"/>
  <c r="AG59" i="8"/>
  <c r="AG58" i="8"/>
  <c r="AG57" i="8"/>
  <c r="AG55" i="8"/>
  <c r="AG54" i="8"/>
  <c r="AG172" i="3"/>
  <c r="AG41" i="3"/>
  <c r="AG220" i="8"/>
  <c r="AG85" i="8"/>
  <c r="AG232" i="8"/>
  <c r="AG228" i="8"/>
  <c r="AG88" i="8"/>
  <c r="AG29" i="8"/>
  <c r="AG35" i="8"/>
  <c r="AG144" i="8"/>
  <c r="AG234" i="8"/>
  <c r="AG93" i="8"/>
  <c r="AG230" i="8"/>
  <c r="AG227" i="8"/>
  <c r="AG224" i="8"/>
  <c r="AG23" i="8"/>
  <c r="AG31" i="8"/>
  <c r="AG27" i="8"/>
  <c r="AG147" i="8"/>
  <c r="AG140" i="8"/>
  <c r="AG198" i="8"/>
  <c r="AG103" i="8"/>
  <c r="AG99" i="8"/>
  <c r="AG28" i="8"/>
  <c r="AT179" i="8"/>
  <c r="AG89" i="8"/>
  <c r="AG213" i="8"/>
  <c r="AG206" i="8"/>
  <c r="AG8" i="8"/>
  <c r="AG164" i="8"/>
  <c r="AT180" i="8"/>
  <c r="AG30" i="8"/>
  <c r="AG34" i="8"/>
  <c r="AG218" i="8"/>
  <c r="AG237" i="8"/>
  <c r="AG215" i="8"/>
  <c r="AG83" i="8"/>
  <c r="AG96" i="8"/>
  <c r="AG163" i="8"/>
  <c r="AG225" i="8"/>
  <c r="AG142" i="8"/>
  <c r="AG138" i="8"/>
  <c r="AG105" i="8"/>
  <c r="AG101" i="8"/>
  <c r="AG36" i="8"/>
  <c r="AG87" i="8"/>
  <c r="AG208" i="8"/>
  <c r="AG33" i="8"/>
  <c r="AG32" i="8"/>
  <c r="AG211" i="8"/>
  <c r="AR180" i="8"/>
  <c r="AG154" i="8"/>
  <c r="AG148" i="8"/>
  <c r="AG100" i="8"/>
  <c r="AG235" i="8"/>
  <c r="AG94" i="8"/>
  <c r="AG146" i="8"/>
  <c r="AS179" i="8"/>
  <c r="AG26" i="8"/>
  <c r="AG233" i="8"/>
  <c r="AG229" i="8"/>
  <c r="AG145" i="8"/>
  <c r="AR179" i="8"/>
  <c r="AG236" i="8"/>
  <c r="AG102" i="8"/>
  <c r="AG98" i="8"/>
  <c r="AG217" i="8"/>
  <c r="AG216" i="8"/>
  <c r="AG212" i="8"/>
  <c r="AG209" i="8"/>
  <c r="AG207" i="8"/>
  <c r="AG141" i="8"/>
  <c r="AG104" i="8"/>
  <c r="AG231" i="8"/>
  <c r="AG92" i="8"/>
  <c r="AG143" i="8"/>
  <c r="AG139" i="8"/>
  <c r="AG223" i="8"/>
  <c r="AG97" i="8"/>
  <c r="AG95" i="8"/>
  <c r="AG226" i="8"/>
  <c r="AG221" i="8"/>
  <c r="AG219" i="8"/>
  <c r="AG86" i="8"/>
  <c r="AG214" i="8"/>
  <c r="AG210" i="8"/>
  <c r="AG84" i="8"/>
  <c r="AG82" i="8"/>
  <c r="AG178" i="3"/>
  <c r="AG181" i="3"/>
  <c r="AG180" i="3"/>
  <c r="AG188" i="3"/>
  <c r="AG187" i="3"/>
  <c r="AG182" i="3"/>
  <c r="AG191" i="3"/>
  <c r="AG194" i="3"/>
  <c r="AG193" i="3"/>
  <c r="AG192" i="3"/>
  <c r="AG186" i="3"/>
  <c r="AG185" i="3"/>
  <c r="AG184" i="3"/>
  <c r="AG183" i="3"/>
  <c r="AG179" i="3"/>
  <c r="AG177" i="3"/>
  <c r="AG176" i="3"/>
  <c r="AG175" i="3"/>
  <c r="AQ143" i="3"/>
  <c r="AR144" i="3"/>
  <c r="AG110" i="3"/>
  <c r="AQ144" i="3"/>
  <c r="AG120" i="3"/>
  <c r="AR143" i="3"/>
  <c r="AG126" i="3"/>
  <c r="AG122" i="3"/>
  <c r="AG121" i="3"/>
  <c r="AG116" i="3"/>
  <c r="AG112" i="3"/>
  <c r="AG119" i="3"/>
  <c r="AG115" i="3"/>
  <c r="AG118" i="3"/>
  <c r="AG114" i="3"/>
  <c r="AG117" i="3"/>
  <c r="AG113" i="3"/>
  <c r="AG111" i="3"/>
  <c r="AG40" i="3"/>
  <c r="AG70" i="3"/>
  <c r="AG69" i="3"/>
  <c r="AG68" i="3"/>
  <c r="AG65" i="3"/>
  <c r="AG62" i="3"/>
  <c r="AG66" i="3"/>
  <c r="AG63" i="3"/>
  <c r="AG67" i="3"/>
  <c r="AG64" i="3"/>
  <c r="AG61" i="3"/>
  <c r="AG59" i="3"/>
  <c r="AG55" i="3"/>
  <c r="AG58" i="3"/>
  <c r="AG60" i="3"/>
  <c r="AG56" i="3"/>
  <c r="AG57" i="3"/>
  <c r="AG54" i="3"/>
  <c r="AG53" i="3"/>
  <c r="AG52" i="3"/>
  <c r="AG45" i="3"/>
  <c r="AG47" i="3"/>
  <c r="AG43" i="3"/>
  <c r="AG44" i="3"/>
  <c r="AG48" i="3"/>
  <c r="AG51" i="3"/>
  <c r="AG50" i="3"/>
  <c r="AG49" i="3"/>
  <c r="AG46" i="3"/>
  <c r="AG42" i="3"/>
  <c r="AG32" i="3"/>
  <c r="AG28" i="3"/>
  <c r="AG24" i="3"/>
  <c r="AG20" i="3"/>
  <c r="AG33" i="3"/>
  <c r="AG22" i="3"/>
  <c r="AG38" i="3"/>
  <c r="AG34" i="3"/>
  <c r="AG29" i="3"/>
  <c r="AG25" i="3"/>
  <c r="AG21" i="3"/>
  <c r="AG17" i="3"/>
  <c r="AG36" i="3"/>
  <c r="AG31" i="3"/>
  <c r="AG27" i="3"/>
  <c r="AG23" i="3"/>
  <c r="AG19" i="3"/>
  <c r="AG13" i="3"/>
  <c r="AG39" i="3"/>
  <c r="AG35" i="3"/>
  <c r="AG30" i="3"/>
  <c r="AG26" i="3"/>
  <c r="AG18" i="3"/>
  <c r="AG12" i="3"/>
  <c r="AG16" i="3"/>
  <c r="AG15" i="3"/>
  <c r="AG14" i="3"/>
  <c r="AG4" i="3"/>
</calcChain>
</file>

<file path=xl/comments1.xml><?xml version="1.0" encoding="utf-8"?>
<comments xmlns="http://schemas.openxmlformats.org/spreadsheetml/2006/main">
  <authors>
    <author>Marta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Marta: USTALONO TELEFONICZNIE ZAMIANĘ NA JASNY POPIEL OXFORD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Marta:</t>
        </r>
        <r>
          <rPr>
            <sz val="9"/>
            <color indexed="81"/>
            <rFont val="Tahoma"/>
            <family val="2"/>
            <charset val="238"/>
          </rPr>
          <t xml:space="preserve">
UZGODNONO ZMIANE KOLORU Z M4 NA 162M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Marta:UZGODNIONO TELEFONICZNIE ZMIANĘ NA OXFORD JASNY POPIEL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Marta:ZAMAWIANO PRZEZ TEL. I USTALONO ŻE PILNE KOSZTEM CZEGOŚ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Marta:</t>
        </r>
        <r>
          <rPr>
            <sz val="9"/>
            <color indexed="81"/>
            <rFont val="Tahoma"/>
            <family val="2"/>
            <charset val="238"/>
          </rPr>
          <t xml:space="preserve">
Marta:ZAMAWIANO PRZEZ TEL. I USTALONO ŻE PILNE KOSZTEM CZEGOŚ
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Marta:</t>
        </r>
        <r>
          <rPr>
            <sz val="9"/>
            <color indexed="81"/>
            <rFont val="Tahoma"/>
            <family val="2"/>
            <charset val="238"/>
          </rPr>
          <t xml:space="preserve">
BRAK MATERIAŁU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Marta:BRAK MATERIAŁU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7" authorId="0" shapeId="0">
      <text>
        <r>
          <rPr>
            <b/>
            <sz val="9"/>
            <color indexed="81"/>
            <rFont val="Tahoma"/>
            <family val="2"/>
            <charset val="238"/>
          </rPr>
          <t>Marta:BYŁO ZAMÓWIONE 42-5 SZT. 43-5 SZT,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<sst xmlns="http://schemas.openxmlformats.org/spreadsheetml/2006/main" count="9566" uniqueCount="725">
  <si>
    <t>Rękaw</t>
  </si>
  <si>
    <t>S</t>
  </si>
  <si>
    <t>K</t>
  </si>
  <si>
    <t>164/170</t>
  </si>
  <si>
    <t>170/176</t>
  </si>
  <si>
    <t>176/182</t>
  </si>
  <si>
    <t>D</t>
  </si>
  <si>
    <t>G</t>
  </si>
  <si>
    <t>C</t>
  </si>
  <si>
    <t>GK</t>
  </si>
  <si>
    <t>KG</t>
  </si>
  <si>
    <t>GIEB</t>
  </si>
  <si>
    <t>Frakowy</t>
  </si>
  <si>
    <t>L</t>
  </si>
  <si>
    <t>GR</t>
  </si>
  <si>
    <t>KS</t>
  </si>
  <si>
    <t>MAR</t>
  </si>
  <si>
    <t>DŻ</t>
  </si>
  <si>
    <t>J</t>
  </si>
  <si>
    <t>UWAGI</t>
  </si>
  <si>
    <t>FASON</t>
  </si>
  <si>
    <t>MODEL</t>
  </si>
  <si>
    <t>WZROST</t>
  </si>
  <si>
    <t>RĘKAW</t>
  </si>
  <si>
    <t>M</t>
  </si>
  <si>
    <t>XL</t>
  </si>
  <si>
    <t>XXL</t>
  </si>
  <si>
    <t>KLIENT</t>
  </si>
  <si>
    <t>KOŁNIERZ</t>
  </si>
  <si>
    <t>KROJENIE</t>
  </si>
  <si>
    <t>ZGRZEWANIE</t>
  </si>
  <si>
    <t>ZAPRASOWYWANIE</t>
  </si>
  <si>
    <t>ILOŚĆ KOSZUL</t>
  </si>
  <si>
    <t>SZYCIE KOŁNIERZY</t>
  </si>
  <si>
    <t>SZYCIE KOSZUL</t>
  </si>
  <si>
    <t>GUZIKI</t>
  </si>
  <si>
    <t>DZIURKI</t>
  </si>
  <si>
    <t>SKŁADANIE</t>
  </si>
  <si>
    <t>PAKOWANIE</t>
  </si>
  <si>
    <t>WYSYŁKA</t>
  </si>
  <si>
    <t>DATA ZAM</t>
  </si>
  <si>
    <t>DATA REAL</t>
  </si>
  <si>
    <t>NR ZAM</t>
  </si>
  <si>
    <t>ROZMIARÓWKA</t>
  </si>
  <si>
    <t>KTO</t>
  </si>
  <si>
    <t>ILE</t>
  </si>
  <si>
    <t>DŁ</t>
  </si>
  <si>
    <t>KOL</t>
  </si>
  <si>
    <t>SLIM</t>
  </si>
  <si>
    <t>KOD DO ROZMIARÓWKI</t>
  </si>
  <si>
    <t>DATA DYR.</t>
  </si>
  <si>
    <t>MATERIAŁ KOSZULA</t>
  </si>
  <si>
    <t>MATERIAŁ DODATKI</t>
  </si>
  <si>
    <t>C/0911/01</t>
  </si>
  <si>
    <t>CZARNA GŁADKA</t>
  </si>
  <si>
    <t>C/0911/02</t>
  </si>
  <si>
    <t>FORMUŁY</t>
  </si>
  <si>
    <t>C/0911/03</t>
  </si>
  <si>
    <t>C/0911/04</t>
  </si>
  <si>
    <t>182/188</t>
  </si>
  <si>
    <t>C/0911/05</t>
  </si>
  <si>
    <t>KLASYKA</t>
  </si>
  <si>
    <t>WRZOSOWA JASNA GŁADKA</t>
  </si>
  <si>
    <t>EKSTRA</t>
  </si>
  <si>
    <t>C/0911/06</t>
  </si>
  <si>
    <t>C/0911/07</t>
  </si>
  <si>
    <t>KOMBI III</t>
  </si>
  <si>
    <t>NIEBIESKO-BIAŁY DROBNY PRĄŻEK</t>
  </si>
  <si>
    <t>GRANATOWE WYKOŃCZENIE</t>
  </si>
  <si>
    <t>ROZ 51 - SZER KOSZULI 150 CM</t>
  </si>
  <si>
    <t>K/0907/01</t>
  </si>
  <si>
    <t>1.</t>
  </si>
  <si>
    <t>GRAFIT GŁ.</t>
  </si>
  <si>
    <t>KOL. WRZ 01</t>
  </si>
  <si>
    <t>K/0907/02</t>
  </si>
  <si>
    <t>2.</t>
  </si>
  <si>
    <t>GRANAT GŁ.</t>
  </si>
  <si>
    <t>K/0907/03</t>
  </si>
  <si>
    <t>K/0907/04</t>
  </si>
  <si>
    <t>K/0907/05</t>
  </si>
  <si>
    <t>K/0907/06</t>
  </si>
  <si>
    <t>K/0907/07</t>
  </si>
  <si>
    <t>K/0907/08</t>
  </si>
  <si>
    <t>5.</t>
  </si>
  <si>
    <t>7.</t>
  </si>
  <si>
    <t>8.</t>
  </si>
  <si>
    <t>16.</t>
  </si>
  <si>
    <t>CZARNY GŁ.</t>
  </si>
  <si>
    <t>19.</t>
  </si>
  <si>
    <t>OXFORD BIAŁY</t>
  </si>
  <si>
    <t>K/0907/09</t>
  </si>
  <si>
    <t>K/0907/10</t>
  </si>
  <si>
    <t>K/0907/11</t>
  </si>
  <si>
    <t>K/0907/12</t>
  </si>
  <si>
    <t>M4.</t>
  </si>
  <si>
    <t>CZERWONY GŁ.</t>
  </si>
  <si>
    <t>M5.</t>
  </si>
  <si>
    <t>EKRI</t>
  </si>
  <si>
    <t>K/0907/13</t>
  </si>
  <si>
    <t>K/0907/14</t>
  </si>
  <si>
    <t>K/0907/15</t>
  </si>
  <si>
    <t>K/0907/16</t>
  </si>
  <si>
    <t>K/0907/17</t>
  </si>
  <si>
    <t>K/0907/18</t>
  </si>
  <si>
    <t>K/0907/19</t>
  </si>
  <si>
    <t>K/0907/20</t>
  </si>
  <si>
    <t>K/0907/21</t>
  </si>
  <si>
    <t>K/0907/22</t>
  </si>
  <si>
    <t>K/0907/23</t>
  </si>
  <si>
    <t>K/0907/24</t>
  </si>
  <si>
    <t>K/0907/25</t>
  </si>
  <si>
    <t>K/0907/26</t>
  </si>
  <si>
    <t>K/0907/27</t>
  </si>
  <si>
    <t>KOMBI VI</t>
  </si>
  <si>
    <t>9.</t>
  </si>
  <si>
    <t>OXF JASNY NIEBIESKI</t>
  </si>
  <si>
    <t>OXF JASNY POPIEL</t>
  </si>
  <si>
    <t>DATA KROJENIA</t>
  </si>
  <si>
    <t>KOMBI II</t>
  </si>
  <si>
    <t>M1.</t>
  </si>
  <si>
    <t>DROBNA KRATKA GRANATOWA</t>
  </si>
  <si>
    <t>BIAŁA GŁ.</t>
  </si>
  <si>
    <t>PW</t>
  </si>
  <si>
    <t>KRAKTKA GRANATOWO-CZERWONA MAG-SPED</t>
  </si>
  <si>
    <t>K/0907/28</t>
  </si>
  <si>
    <t>Ślubna</t>
  </si>
  <si>
    <t>Kz</t>
  </si>
  <si>
    <t>III</t>
  </si>
  <si>
    <t>29.</t>
  </si>
  <si>
    <t>K/0907/29</t>
  </si>
  <si>
    <t>K/0907/30</t>
  </si>
  <si>
    <t>K/0907/31</t>
  </si>
  <si>
    <t>K/0907/32</t>
  </si>
  <si>
    <t>K/0907/33</t>
  </si>
  <si>
    <t>K/0907/34</t>
  </si>
  <si>
    <t>K/0907/35</t>
  </si>
  <si>
    <t>K/0907/36</t>
  </si>
  <si>
    <t>K/0907/37</t>
  </si>
  <si>
    <t>K/0907/38</t>
  </si>
  <si>
    <t>K/0907/39</t>
  </si>
  <si>
    <t>K/0907/40</t>
  </si>
  <si>
    <t>CIEMNY NIEBIESKI</t>
  </si>
  <si>
    <t>K/0907/41</t>
  </si>
  <si>
    <t>K/0907/42</t>
  </si>
  <si>
    <t>K/0907/43</t>
  </si>
  <si>
    <t>K/0907/44</t>
  </si>
  <si>
    <t>K/0907/45</t>
  </si>
  <si>
    <t>K/0907/46</t>
  </si>
  <si>
    <t>NIEB JASNY GŁ.</t>
  </si>
  <si>
    <t>POP JASNY GŁ.</t>
  </si>
  <si>
    <t>GRANAT</t>
  </si>
  <si>
    <t xml:space="preserve">NIEBIESKI CIEMNY </t>
  </si>
  <si>
    <t>K/0907/47</t>
  </si>
  <si>
    <t>K/0907/48</t>
  </si>
  <si>
    <t>K/0907/49</t>
  </si>
  <si>
    <t>K/0907/50</t>
  </si>
  <si>
    <t>K/0907/51</t>
  </si>
  <si>
    <t>NIEBIESKI JASNY GŁ</t>
  </si>
  <si>
    <t>K/0907/52</t>
  </si>
  <si>
    <t>K/0907/53</t>
  </si>
  <si>
    <t>K/0907/54</t>
  </si>
  <si>
    <t>K/0907/55</t>
  </si>
  <si>
    <t>K/0907/56</t>
  </si>
  <si>
    <t>K/0907/57</t>
  </si>
  <si>
    <t>Ż/35</t>
  </si>
  <si>
    <t>BE/28</t>
  </si>
  <si>
    <t>GR/38</t>
  </si>
  <si>
    <t>Ż/39</t>
  </si>
  <si>
    <t>L/24</t>
  </si>
  <si>
    <t>KS/26</t>
  </si>
  <si>
    <t>J/20</t>
  </si>
  <si>
    <t>S/22</t>
  </si>
  <si>
    <t>L/15</t>
  </si>
  <si>
    <t>M/16</t>
  </si>
  <si>
    <t>L/30</t>
  </si>
  <si>
    <t>DŻ/34</t>
  </si>
  <si>
    <t>M/18</t>
  </si>
  <si>
    <t>J/17</t>
  </si>
  <si>
    <t>GR/19</t>
  </si>
  <si>
    <t>KS/21</t>
  </si>
  <si>
    <t>S/23</t>
  </si>
  <si>
    <t>L/62</t>
  </si>
  <si>
    <t>BE/25</t>
  </si>
  <si>
    <t>19(3)</t>
  </si>
  <si>
    <t>19.(3)</t>
  </si>
  <si>
    <t>L/47</t>
  </si>
  <si>
    <t>J/51</t>
  </si>
  <si>
    <t>DŻ/50</t>
  </si>
  <si>
    <t>KS/49</t>
  </si>
  <si>
    <t>M/48</t>
  </si>
  <si>
    <t>S/52</t>
  </si>
  <si>
    <t>BE/61</t>
  </si>
  <si>
    <t>GR/57</t>
  </si>
  <si>
    <t>L/59</t>
  </si>
  <si>
    <t>Ż/58</t>
  </si>
  <si>
    <t>Ż/60</t>
  </si>
  <si>
    <t>GIEB/31</t>
  </si>
  <si>
    <t>GIEB/32</t>
  </si>
  <si>
    <t>S/29</t>
  </si>
  <si>
    <t>G/0902/1</t>
  </si>
  <si>
    <t>I</t>
  </si>
  <si>
    <t>"SZEKI"</t>
  </si>
  <si>
    <t>SILVER GŁ.</t>
  </si>
  <si>
    <t>G/0902/2</t>
  </si>
  <si>
    <t>G/0902/3</t>
  </si>
  <si>
    <t>G/0902/4</t>
  </si>
  <si>
    <t>G/0902/5</t>
  </si>
  <si>
    <t>G/0902/6</t>
  </si>
  <si>
    <t>G/0902/7</t>
  </si>
  <si>
    <t>Nr 1274</t>
  </si>
  <si>
    <t>G/0902/8</t>
  </si>
  <si>
    <t>G/0902/9</t>
  </si>
  <si>
    <t>G/0902/10</t>
  </si>
  <si>
    <t>G/0902/11</t>
  </si>
  <si>
    <t>G/0902/12</t>
  </si>
  <si>
    <t>G/0902/13</t>
  </si>
  <si>
    <t>G/0902/14</t>
  </si>
  <si>
    <t>G/0902/15</t>
  </si>
  <si>
    <t>II</t>
  </si>
  <si>
    <t>KOL. SZEKI KOSZULKA</t>
  </si>
  <si>
    <t>K/0907/58</t>
  </si>
  <si>
    <t>K/0907/59</t>
  </si>
  <si>
    <t>IV</t>
  </si>
  <si>
    <t>..</t>
  </si>
  <si>
    <t>KLATKA 130 CM</t>
  </si>
  <si>
    <t>PO 1 SZTUCE: CZARNY GŁ. NIEBIESKI CIE. GŁ. 1274, CZEKOLADA GŁ, CEGŁA ZGASZ., BIAŁA GŁ</t>
  </si>
  <si>
    <t>188/194</t>
  </si>
  <si>
    <t>PEPITO BORDOWE</t>
  </si>
  <si>
    <t>KRATKA GRANAT-CZERW MAG SPEED</t>
  </si>
  <si>
    <t>PRĄŻEK GRANAT FOTO</t>
  </si>
  <si>
    <t>DŁ KOSZULI, 86 CM</t>
  </si>
  <si>
    <t>4 M!!</t>
  </si>
  <si>
    <t>SZEROKI MANKIET</t>
  </si>
  <si>
    <t>PRZEDŁUŻANY PRZÓD</t>
  </si>
  <si>
    <t>BIAŁO GRANATOWY DROBNY PRĄŻEK</t>
  </si>
  <si>
    <t>CZARNE PEPITO</t>
  </si>
  <si>
    <t>G/0909/01</t>
  </si>
  <si>
    <t>G/0909/02</t>
  </si>
  <si>
    <t>G/0909/03</t>
  </si>
  <si>
    <t>G/0909/04</t>
  </si>
  <si>
    <t>G/0909/05</t>
  </si>
  <si>
    <t>G/0909/06</t>
  </si>
  <si>
    <t>G/0908/01</t>
  </si>
  <si>
    <t>G/0908/02</t>
  </si>
  <si>
    <t>G/0908/03</t>
  </si>
  <si>
    <t>G/0908/04</t>
  </si>
  <si>
    <t>G/0908/05</t>
  </si>
  <si>
    <t>G/0908/06</t>
  </si>
  <si>
    <t>G/0908/07</t>
  </si>
  <si>
    <t>G/0908/08</t>
  </si>
  <si>
    <t>G/0908/09</t>
  </si>
  <si>
    <t>G/0908/10</t>
  </si>
  <si>
    <t>G/0908/11</t>
  </si>
  <si>
    <t>G/0910/01</t>
  </si>
  <si>
    <t>G/0910/02</t>
  </si>
  <si>
    <t>G/0910/03</t>
  </si>
  <si>
    <t>G/0910/04</t>
  </si>
  <si>
    <t>G/0910/05</t>
  </si>
  <si>
    <t>G/0910/06</t>
  </si>
  <si>
    <t>G/0910/07</t>
  </si>
  <si>
    <t>C/0911/08</t>
  </si>
  <si>
    <t>C/0911/09</t>
  </si>
  <si>
    <t>CZARNA KRATKA</t>
  </si>
  <si>
    <t>18.</t>
  </si>
  <si>
    <t>BAKŁAŻAN</t>
  </si>
  <si>
    <t>1 LUB 3</t>
  </si>
  <si>
    <t xml:space="preserve">6 LUB 7 </t>
  </si>
  <si>
    <t>BRĄZ GŁ.</t>
  </si>
  <si>
    <t>4S</t>
  </si>
  <si>
    <t>M6</t>
  </si>
  <si>
    <t>KRATKA GRANAT</t>
  </si>
  <si>
    <t>C/0911/10</t>
  </si>
  <si>
    <t>C/0912/01</t>
  </si>
  <si>
    <t>C/0912/02</t>
  </si>
  <si>
    <t>C/0918/01</t>
  </si>
  <si>
    <t>C/0918/02</t>
  </si>
  <si>
    <t>C/0918/03</t>
  </si>
  <si>
    <t>CIENKI NIEB. PRĄŻEK</t>
  </si>
  <si>
    <t>C/0918/04</t>
  </si>
  <si>
    <t>C/0918/05</t>
  </si>
  <si>
    <t>PO 1 SZT.  POPIEL ŚREDNI GŁ. NIEBIESKI JASNY DROBNY PRĄŻEK</t>
  </si>
  <si>
    <t>RÓŻNE KOLORY: DROBNE PRĄŻKI I GŁADKIE</t>
  </si>
  <si>
    <t>C/0918/06</t>
  </si>
  <si>
    <t>C/0918/07</t>
  </si>
  <si>
    <t>GK/0916/01</t>
  </si>
  <si>
    <t>GK/0916/02</t>
  </si>
  <si>
    <t>GK/0916/03</t>
  </si>
  <si>
    <t>GK/0916/04</t>
  </si>
  <si>
    <t>GK/0916/05</t>
  </si>
  <si>
    <t>GK/0916/06</t>
  </si>
  <si>
    <t>GK/0916/07</t>
  </si>
  <si>
    <t>PK 0</t>
  </si>
  <si>
    <t>BORDO GŁ. (S7)</t>
  </si>
  <si>
    <t>NA BIAŁYM GRAFIT</t>
  </si>
  <si>
    <t>KRATKA 26 MAG SPEED</t>
  </si>
  <si>
    <t>GK/0916/08</t>
  </si>
  <si>
    <t>GK/0916/09</t>
  </si>
  <si>
    <t>GK/0916/10</t>
  </si>
  <si>
    <t>GK/0916/11</t>
  </si>
  <si>
    <t>GK/0916/12</t>
  </si>
  <si>
    <t>GK/0916/13</t>
  </si>
  <si>
    <t>GK/0916/14</t>
  </si>
  <si>
    <t>GK/0916/15</t>
  </si>
  <si>
    <t>GK/0916/16</t>
  </si>
  <si>
    <t>NA BIAŁYM GRANAT</t>
  </si>
  <si>
    <t>PW + PK</t>
  </si>
  <si>
    <t>STEFANO</t>
  </si>
  <si>
    <t>OXF BIAŁY</t>
  </si>
  <si>
    <t>KLATKA 46</t>
  </si>
  <si>
    <t>S/96</t>
  </si>
  <si>
    <t>BIAŁA GŁ. 80%</t>
  </si>
  <si>
    <t>GIEB/34</t>
  </si>
  <si>
    <t>S+J/39</t>
  </si>
  <si>
    <t>BE/87</t>
  </si>
  <si>
    <t>S/60</t>
  </si>
  <si>
    <t>S+J+Ż/38</t>
  </si>
  <si>
    <t>BE/9</t>
  </si>
  <si>
    <t>DŻ+GR/25</t>
  </si>
  <si>
    <t>S/5</t>
  </si>
  <si>
    <t>GIEB/71</t>
  </si>
  <si>
    <t>J+S+Ż/76</t>
  </si>
  <si>
    <t>GIEB/86</t>
  </si>
  <si>
    <t>GK/0922/1</t>
  </si>
  <si>
    <t>GK/0922/2</t>
  </si>
  <si>
    <t>GK/0922/3</t>
  </si>
  <si>
    <t>GK/0922/4</t>
  </si>
  <si>
    <t>GK/0922/5</t>
  </si>
  <si>
    <t>GK/0922/6</t>
  </si>
  <si>
    <t>192/194</t>
  </si>
  <si>
    <t>GK/0922/7</t>
  </si>
  <si>
    <t>GK/0922/8</t>
  </si>
  <si>
    <t>GK/0922/9</t>
  </si>
  <si>
    <t>GK/0922/10</t>
  </si>
  <si>
    <t>WYDŁUŻONE O 4 CM "Mszana"</t>
  </si>
  <si>
    <t>GK/0922/11</t>
  </si>
  <si>
    <t>GK/0922/12</t>
  </si>
  <si>
    <t>GK/0922/13</t>
  </si>
  <si>
    <t>GK/0922/14</t>
  </si>
  <si>
    <t>GK/0922/15</t>
  </si>
  <si>
    <t>GK/0922/16</t>
  </si>
  <si>
    <t>GK/0922/17</t>
  </si>
  <si>
    <t>GK/0922/18</t>
  </si>
  <si>
    <t>GK/0922/19</t>
  </si>
  <si>
    <t>GK/0922/20</t>
  </si>
  <si>
    <t>VI</t>
  </si>
  <si>
    <t>GK/0922/21</t>
  </si>
  <si>
    <t>GK/0922/22</t>
  </si>
  <si>
    <t>GK/0922/23</t>
  </si>
  <si>
    <t>GK/0922/24</t>
  </si>
  <si>
    <t>GK/0922/25</t>
  </si>
  <si>
    <t>GK/0922/26</t>
  </si>
  <si>
    <t>GK/0922/27</t>
  </si>
  <si>
    <t>WYDŁUŻONE O 4 CM "NIVA"</t>
  </si>
  <si>
    <t>K/0923/1</t>
  </si>
  <si>
    <t>K/0923/2</t>
  </si>
  <si>
    <t>K/0923/3</t>
  </si>
  <si>
    <t>K/0923/4</t>
  </si>
  <si>
    <t>K/0923/5</t>
  </si>
  <si>
    <t>K/0923/6</t>
  </si>
  <si>
    <t>K/0923/7</t>
  </si>
  <si>
    <t>EKRI GŁ.</t>
  </si>
  <si>
    <t>"0"</t>
  </si>
  <si>
    <t>K/0925/1</t>
  </si>
  <si>
    <t>K1</t>
  </si>
  <si>
    <t>K/0925/2</t>
  </si>
  <si>
    <t>K/0925/3</t>
  </si>
  <si>
    <t>K/0925/4</t>
  </si>
  <si>
    <t>K/0925/5</t>
  </si>
  <si>
    <t>K/0925/6</t>
  </si>
  <si>
    <t>K/0925/7</t>
  </si>
  <si>
    <t>K/0925/8</t>
  </si>
  <si>
    <t>K2</t>
  </si>
  <si>
    <t>NIEBIESKI JASNY GŁ.</t>
  </si>
  <si>
    <t>K5</t>
  </si>
  <si>
    <t>K4</t>
  </si>
  <si>
    <t>26.</t>
  </si>
  <si>
    <t>K/0925/9</t>
  </si>
  <si>
    <t>K/0925/10</t>
  </si>
  <si>
    <t>G/0920/1</t>
  </si>
  <si>
    <t>PEPITO GRANAT</t>
  </si>
  <si>
    <t>G/0929/1</t>
  </si>
  <si>
    <t>G/0929/2</t>
  </si>
  <si>
    <t>G/0929/3</t>
  </si>
  <si>
    <t>G/0929/4</t>
  </si>
  <si>
    <t>G/0929/5</t>
  </si>
  <si>
    <t>G/0929/6</t>
  </si>
  <si>
    <t>G/0929/7</t>
  </si>
  <si>
    <t>G/0929/8</t>
  </si>
  <si>
    <t>G/0929/9</t>
  </si>
  <si>
    <t>GŁ. STANDSTONE</t>
  </si>
  <si>
    <t>M 1</t>
  </si>
  <si>
    <t>FLANELA 1</t>
  </si>
  <si>
    <t>FLANELA 2</t>
  </si>
  <si>
    <t>BORDOWO-GRANATOWA KRATA</t>
  </si>
  <si>
    <t>a</t>
  </si>
  <si>
    <t>b</t>
  </si>
  <si>
    <t>c</t>
  </si>
  <si>
    <t>Ilość [m]</t>
  </si>
  <si>
    <t>Dostawca</t>
  </si>
  <si>
    <t>Data dostawy</t>
  </si>
  <si>
    <t>Kolornik</t>
  </si>
  <si>
    <t>Materiał - oznaczenie Gatsby</t>
  </si>
  <si>
    <t>Biały tkany makaron</t>
  </si>
  <si>
    <t>x</t>
  </si>
  <si>
    <t>29.09.2014</t>
  </si>
  <si>
    <t>14.</t>
  </si>
  <si>
    <t>13.</t>
  </si>
  <si>
    <t>Sapor</t>
  </si>
  <si>
    <t>53.</t>
  </si>
  <si>
    <t>12.</t>
  </si>
  <si>
    <t>02.</t>
  </si>
  <si>
    <t>03.</t>
  </si>
  <si>
    <t>Oznaczenie dostawcy</t>
  </si>
  <si>
    <t>0136 grey</t>
  </si>
  <si>
    <t>0136 lila</t>
  </si>
  <si>
    <t>0136 navy</t>
  </si>
  <si>
    <t>19. (0136 grey)</t>
  </si>
  <si>
    <t>(0136 lila)</t>
  </si>
  <si>
    <t>(0136 navy)</t>
  </si>
  <si>
    <t>52.</t>
  </si>
  <si>
    <t>44.</t>
  </si>
  <si>
    <t>FLANELA BRĄZ '13</t>
  </si>
  <si>
    <t>FLANELA ZIELEŃ '13</t>
  </si>
  <si>
    <t>51.</t>
  </si>
  <si>
    <t>M2</t>
  </si>
  <si>
    <t>46.</t>
  </si>
  <si>
    <t>48.</t>
  </si>
  <si>
    <t>43.</t>
  </si>
  <si>
    <t>10.</t>
  </si>
  <si>
    <t>50.</t>
  </si>
  <si>
    <t>09.</t>
  </si>
  <si>
    <t>K3</t>
  </si>
  <si>
    <t>X-30M</t>
  </si>
  <si>
    <t>22.</t>
  </si>
  <si>
    <t>11.</t>
  </si>
  <si>
    <t>49.</t>
  </si>
  <si>
    <t>17.</t>
  </si>
  <si>
    <t>15.</t>
  </si>
  <si>
    <t>B2 FIL A FIL</t>
  </si>
  <si>
    <t>36.</t>
  </si>
  <si>
    <t>B1</t>
  </si>
  <si>
    <t>20.</t>
  </si>
  <si>
    <t>45.</t>
  </si>
  <si>
    <t>M3</t>
  </si>
  <si>
    <t>41.</t>
  </si>
  <si>
    <t>47.</t>
  </si>
  <si>
    <t>42.</t>
  </si>
  <si>
    <t>04.</t>
  </si>
  <si>
    <t>BIAŁY GŁADKI</t>
  </si>
  <si>
    <t>NIEBIESKI 1274</t>
  </si>
  <si>
    <t>NIEBIESKI ŚR</t>
  </si>
  <si>
    <t>NIEBIESKI "KWAŚNIEWSKI"</t>
  </si>
  <si>
    <t>EKRI SUNTEX</t>
  </si>
  <si>
    <t>CZARNY GŁ</t>
  </si>
  <si>
    <t>BORDO GŁ</t>
  </si>
  <si>
    <t>GRANAT GŁ</t>
  </si>
  <si>
    <t>WRZOS GŁ</t>
  </si>
  <si>
    <t>cvc</t>
  </si>
  <si>
    <t>MELANŻ CZERWONY</t>
  </si>
  <si>
    <t>CZERWONY GŁ</t>
  </si>
  <si>
    <t>BARDZO JASNY NIEBIESKI MELANŻ</t>
  </si>
  <si>
    <t>BIAŁY 1252 MAG SPED</t>
  </si>
  <si>
    <t xml:space="preserve">POPIEL JASNY </t>
  </si>
  <si>
    <t>OXFORD NIEBIESKI CIEMNY</t>
  </si>
  <si>
    <t>OXFORD FIOLET</t>
  </si>
  <si>
    <t>GRAFIT</t>
  </si>
  <si>
    <t>OŁÓWEK ŚR POPIEL</t>
  </si>
  <si>
    <t>PEPITO CZERWONE</t>
  </si>
  <si>
    <t>PEPITO BEŻOWE</t>
  </si>
  <si>
    <t>PEPITO CZARNE</t>
  </si>
  <si>
    <t>PEPITO NIEBIESKIE</t>
  </si>
  <si>
    <t>SZEKI BEŻ GŁADKI</t>
  </si>
  <si>
    <t>JEST</t>
  </si>
  <si>
    <t>PEPITO FIOLET</t>
  </si>
  <si>
    <t>BIAŁA GŁ</t>
  </si>
  <si>
    <t>KR</t>
  </si>
  <si>
    <t>K/0929/1</t>
  </si>
  <si>
    <t>K/0929/2</t>
  </si>
  <si>
    <t>K/0929/3</t>
  </si>
  <si>
    <t>K/0929/4</t>
  </si>
  <si>
    <t>K/0929/5</t>
  </si>
  <si>
    <t>K/0929/6</t>
  </si>
  <si>
    <t>K/0929/7</t>
  </si>
  <si>
    <t>K/0929/8</t>
  </si>
  <si>
    <t>K/0929/9</t>
  </si>
  <si>
    <t>K/0929/10</t>
  </si>
  <si>
    <t>WRZOS GŁ.</t>
  </si>
  <si>
    <t>K/0929/11</t>
  </si>
  <si>
    <t>K/0929/12</t>
  </si>
  <si>
    <t>K/0929/13</t>
  </si>
  <si>
    <t>K/0929/14</t>
  </si>
  <si>
    <t>K/0929/15</t>
  </si>
  <si>
    <t>K/0929/16</t>
  </si>
  <si>
    <t>162M MAG SPED GRAFIT</t>
  </si>
  <si>
    <t>B2</t>
  </si>
  <si>
    <t>C/0929/1</t>
  </si>
  <si>
    <t>C/0929/2</t>
  </si>
  <si>
    <t>C/0929/3</t>
  </si>
  <si>
    <t>C/0929/4</t>
  </si>
  <si>
    <t>C/0929/5</t>
  </si>
  <si>
    <t>3.</t>
  </si>
  <si>
    <t>ROZ. 35 SZERSZY I DŁUŻSZYO 10 CM</t>
  </si>
  <si>
    <t>!</t>
  </si>
  <si>
    <t>C/0929/6</t>
  </si>
  <si>
    <t>C/0929/7</t>
  </si>
  <si>
    <t>C/0929/8</t>
  </si>
  <si>
    <t>C/0929/9</t>
  </si>
  <si>
    <t>C/0929/10</t>
  </si>
  <si>
    <t>C/0929/11</t>
  </si>
  <si>
    <t>C/0929/12</t>
  </si>
  <si>
    <t>C/0929/13</t>
  </si>
  <si>
    <t>C/0929/14</t>
  </si>
  <si>
    <t>C/0929/15</t>
  </si>
  <si>
    <t>C/0929/16</t>
  </si>
  <si>
    <t>M6.</t>
  </si>
  <si>
    <t>POPIEL ŚR.</t>
  </si>
  <si>
    <t>4.</t>
  </si>
  <si>
    <t xml:space="preserve"> </t>
  </si>
  <si>
    <t>C/0929/17</t>
  </si>
  <si>
    <t>C/0929/18</t>
  </si>
  <si>
    <t>C/0929/19</t>
  </si>
  <si>
    <t>C/0929/20</t>
  </si>
  <si>
    <t>1S</t>
  </si>
  <si>
    <t>KRATKA MAG SPED 1230/NAVY</t>
  </si>
  <si>
    <t>KIESZONKA PROSTA</t>
  </si>
  <si>
    <t>KRATKA MAG SPED T3140/RED</t>
  </si>
  <si>
    <t>w1016</t>
  </si>
  <si>
    <t>TEST</t>
  </si>
  <si>
    <t>DATA PAKOWANIA</t>
  </si>
  <si>
    <t>DATA WYSYŁKI</t>
  </si>
  <si>
    <t>C/0930/01</t>
  </si>
  <si>
    <t>ŚLUBNA</t>
  </si>
  <si>
    <t>C/0930/02</t>
  </si>
  <si>
    <t>OXFORD JASNY POPIEL</t>
  </si>
  <si>
    <t>K0930</t>
  </si>
  <si>
    <t>III/4</t>
  </si>
  <si>
    <t>III/1</t>
  </si>
  <si>
    <t>III/1S</t>
  </si>
  <si>
    <t>III/2</t>
  </si>
  <si>
    <t>Ślubna/Frakowy</t>
  </si>
  <si>
    <t>III/4S</t>
  </si>
  <si>
    <t>II/</t>
  </si>
  <si>
    <t>II/2</t>
  </si>
  <si>
    <t>PK</t>
  </si>
  <si>
    <t>PW/PK</t>
  </si>
  <si>
    <t>C/1001/01</t>
  </si>
  <si>
    <t>POPIEL ŚREDNI</t>
  </si>
  <si>
    <t>SLIM FIT</t>
  </si>
  <si>
    <t>K/0929/07</t>
  </si>
  <si>
    <t>K/0929/08</t>
  </si>
  <si>
    <t>K/0929/09</t>
  </si>
  <si>
    <t>G/0929/06</t>
  </si>
  <si>
    <t>G/0929/09</t>
  </si>
  <si>
    <t>G/0929/01</t>
  </si>
  <si>
    <t>G/0929/05</t>
  </si>
  <si>
    <t>K/0929/03</t>
  </si>
  <si>
    <t>K/0929/02</t>
  </si>
  <si>
    <t>K/0929/01</t>
  </si>
  <si>
    <t>K/0929/06</t>
  </si>
  <si>
    <t>K/0929/05</t>
  </si>
  <si>
    <t>RÓŻ MAJTKOWY</t>
  </si>
  <si>
    <t>OXFORD JASNY NIEBIESKI</t>
  </si>
  <si>
    <t>Krojenie 0930</t>
  </si>
  <si>
    <t>Krojenie 1001</t>
  </si>
  <si>
    <t>Krojenie 1002</t>
  </si>
  <si>
    <t>Krojenie 1003</t>
  </si>
  <si>
    <t>A</t>
  </si>
  <si>
    <t>K/0929/04</t>
  </si>
  <si>
    <t>C/0929/06</t>
  </si>
  <si>
    <t>G/0920/01</t>
  </si>
  <si>
    <t>G/0929/02</t>
  </si>
  <si>
    <t>K/0925/08</t>
  </si>
  <si>
    <t>K/0925/09</t>
  </si>
  <si>
    <t>K/0925/03</t>
  </si>
  <si>
    <t>C/0929/05</t>
  </si>
  <si>
    <t>G/0929/07</t>
  </si>
  <si>
    <t>G/0929/08</t>
  </si>
  <si>
    <t>K/0923/06</t>
  </si>
  <si>
    <t>K/0923/07</t>
  </si>
  <si>
    <t>K/0925/05</t>
  </si>
  <si>
    <t>K/0925/06</t>
  </si>
  <si>
    <t>K/0925/07</t>
  </si>
  <si>
    <t>C/0929/01</t>
  </si>
  <si>
    <t>C/0929/02</t>
  </si>
  <si>
    <t>C/0929/03</t>
  </si>
  <si>
    <t>C/0929/04</t>
  </si>
  <si>
    <t>C/0929/07</t>
  </si>
  <si>
    <t>C/0929/08</t>
  </si>
  <si>
    <t>C/0929/09</t>
  </si>
  <si>
    <t>K/0925/01</t>
  </si>
  <si>
    <t>K/0925/02</t>
  </si>
  <si>
    <t>K/0925/04</t>
  </si>
  <si>
    <t>G/0929/03</t>
  </si>
  <si>
    <t>K/0923/05</t>
  </si>
  <si>
    <t>K/0923/01</t>
  </si>
  <si>
    <t>K/0923/02</t>
  </si>
  <si>
    <t>K/0923/03</t>
  </si>
  <si>
    <t>K/0923/04</t>
  </si>
  <si>
    <t>PILNE</t>
  </si>
  <si>
    <t>01.10.2014</t>
  </si>
  <si>
    <t>MAGSPED</t>
  </si>
  <si>
    <t>ROAN</t>
  </si>
  <si>
    <t>YI10900/0006</t>
  </si>
  <si>
    <t>YI10900/0007</t>
  </si>
  <si>
    <t>YI5613/000016</t>
  </si>
  <si>
    <t>YI5613/000024</t>
  </si>
  <si>
    <t>YI5613/000042</t>
  </si>
  <si>
    <t>YI5613/000062</t>
  </si>
  <si>
    <t>YI5613/000009</t>
  </si>
  <si>
    <t>MIGROTEX</t>
  </si>
  <si>
    <t>CENA NETTO</t>
  </si>
  <si>
    <t>M1</t>
  </si>
  <si>
    <t>G/0929/04</t>
  </si>
  <si>
    <t>G/1001/01</t>
  </si>
  <si>
    <t>G/1001/02</t>
  </si>
  <si>
    <t>Dostawa 1001</t>
  </si>
  <si>
    <t>Stan 0929</t>
  </si>
  <si>
    <t>S1001</t>
  </si>
  <si>
    <t>K1001</t>
  </si>
  <si>
    <t>Potrzeba materiał</t>
  </si>
  <si>
    <t>BIAŁY TKANY MAKARON</t>
  </si>
  <si>
    <t>BORDO GŁ.</t>
  </si>
  <si>
    <t>08.</t>
  </si>
  <si>
    <t>162M MAGSPED GRAFIT</t>
  </si>
  <si>
    <t>Uwagi</t>
  </si>
  <si>
    <t>KRATKA MAGSPED T3140/RED</t>
  </si>
  <si>
    <t>SUNTEX</t>
  </si>
  <si>
    <t>STANDSTONE GŁ.</t>
  </si>
  <si>
    <t>BEŻ GŁ.</t>
  </si>
  <si>
    <t>NIEBIESKI ŚREDNI</t>
  </si>
  <si>
    <t>OXFORD CIEMNY NIEBIESKI</t>
  </si>
  <si>
    <t>POPIEL ŚREDNI OŁÓWEK</t>
  </si>
  <si>
    <t>Materiały Gatsby</t>
  </si>
  <si>
    <t>Rodzaj</t>
  </si>
  <si>
    <t>GK/1002/01</t>
  </si>
  <si>
    <t>M5</t>
  </si>
  <si>
    <t>GK/1002/02</t>
  </si>
  <si>
    <t>GK/1002/03</t>
  </si>
  <si>
    <t>GK/1002/04</t>
  </si>
  <si>
    <t>GK/1002/05</t>
  </si>
  <si>
    <t>MAŁY KOŁ. + MAN+PLISA POP+PODPINANY RĘKAW</t>
  </si>
  <si>
    <t>MAŁY KOŁ. + MAN+PLISA KOL+PODPINANY RĘKAW</t>
  </si>
  <si>
    <t>MAŁY KOŁ. + MAN+PLISA KOLOR</t>
  </si>
  <si>
    <t>GK/1002/06</t>
  </si>
  <si>
    <t>GK/1002/07</t>
  </si>
  <si>
    <t>GK/1002/08</t>
  </si>
  <si>
    <t>GK/1002/09</t>
  </si>
  <si>
    <t>GK/1002/10</t>
  </si>
  <si>
    <t>GK/1002/11</t>
  </si>
  <si>
    <t>POSZETKA</t>
  </si>
  <si>
    <t>GK/1002/12</t>
  </si>
  <si>
    <t>GK/1002/13</t>
  </si>
  <si>
    <t>GK/1002/14</t>
  </si>
  <si>
    <t>GK/1002/15</t>
  </si>
  <si>
    <t>GK/1002/16</t>
  </si>
  <si>
    <t>GK/1002/17</t>
  </si>
  <si>
    <t>GK/1002/18</t>
  </si>
  <si>
    <t>32.</t>
  </si>
  <si>
    <t>MAŁY KOŁN. +POSZETKA</t>
  </si>
  <si>
    <t>GK/1002/19</t>
  </si>
  <si>
    <t>C/1002/01</t>
  </si>
  <si>
    <t>C/1002/02</t>
  </si>
  <si>
    <t>C/1002/03</t>
  </si>
  <si>
    <t>C/1002/04</t>
  </si>
  <si>
    <t>C/1002/05</t>
  </si>
  <si>
    <t>C/1002/06</t>
  </si>
  <si>
    <t>KOSZULA K6</t>
  </si>
  <si>
    <t>C/1002/08</t>
  </si>
  <si>
    <t>ODŁOŻONY POD STOŁEM</t>
  </si>
  <si>
    <t>K6</t>
  </si>
  <si>
    <t>K1002</t>
  </si>
  <si>
    <t>Stan aktualny</t>
  </si>
  <si>
    <t>STAN MAG MAT KOSZULA</t>
  </si>
  <si>
    <t>STAN MAG MAT DODAT</t>
  </si>
  <si>
    <t>W1003</t>
  </si>
  <si>
    <t>MH/0930/01</t>
  </si>
  <si>
    <t>MH</t>
  </si>
  <si>
    <t>KOŁNIERZ 39 SKŁAD 80%</t>
  </si>
  <si>
    <t>AA/0930/01</t>
  </si>
  <si>
    <t>AA</t>
  </si>
  <si>
    <t>FRAKOWA</t>
  </si>
  <si>
    <t>Gz/0930/01</t>
  </si>
  <si>
    <t>Gz</t>
  </si>
  <si>
    <t>Gz/0930/02</t>
  </si>
  <si>
    <t>Gz/0930/03</t>
  </si>
  <si>
    <t>KOŁNIERZ 48</t>
  </si>
  <si>
    <t>MH/0930/02</t>
  </si>
  <si>
    <t>PK/PW</t>
  </si>
  <si>
    <t>GB/0930/01</t>
  </si>
  <si>
    <t>GB</t>
  </si>
  <si>
    <t>KOŁNIERZ 42</t>
  </si>
  <si>
    <t>S1002</t>
  </si>
  <si>
    <t>S+J</t>
  </si>
  <si>
    <t>Podliczenie krojenia</t>
  </si>
  <si>
    <t>Podliczenie potrzeb</t>
  </si>
  <si>
    <t>Podaj zakres kolejności</t>
  </si>
  <si>
    <t>Wpisz datę krojenia</t>
  </si>
  <si>
    <t>&lt;112</t>
  </si>
  <si>
    <t>Ile braknie</t>
  </si>
  <si>
    <t>??</t>
  </si>
  <si>
    <t>KRATKA MAGSPED 1230/NAVY</t>
  </si>
  <si>
    <t>19. (0136/GREY)</t>
  </si>
  <si>
    <t>Zużycie materiału</t>
  </si>
  <si>
    <t>Zamawiana ilość</t>
  </si>
  <si>
    <t>PK/1728/01</t>
  </si>
  <si>
    <t>PK/1728/02</t>
  </si>
  <si>
    <t>PK/1728/03</t>
  </si>
  <si>
    <t>P/1730/01</t>
  </si>
  <si>
    <t>C/1729/05</t>
  </si>
  <si>
    <t>P/1730/02</t>
  </si>
  <si>
    <t>P/1730/03</t>
  </si>
  <si>
    <t>C/1729/01</t>
  </si>
  <si>
    <t>C/1729/02</t>
  </si>
  <si>
    <t>170/176 SL</t>
  </si>
  <si>
    <t>176/182 SL</t>
  </si>
  <si>
    <t>164/170 KL</t>
  </si>
  <si>
    <t>170/176 KL</t>
  </si>
  <si>
    <t>176/182 KL</t>
  </si>
  <si>
    <t>182/188 KL</t>
  </si>
  <si>
    <t>P/1731/02</t>
  </si>
  <si>
    <t>P/1731/01</t>
  </si>
  <si>
    <t>P/1732/02</t>
  </si>
  <si>
    <t>P/1732/01</t>
  </si>
  <si>
    <t>ROZMIAR / ZUŻYCIE MATERIAŁU</t>
  </si>
  <si>
    <t>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</si>
</sst>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yy/mm/dd;@"/>
    <numFmt numFmtId="165" formatCode="[$-415]d\ mmm;@"/>
    <numFmt numFmtId="166" formatCode="dd\ mmm\ \/\ ddd\ h:mm;@"/>
    <numFmt numFmtId="167" formatCode="0.0"/>
    <numFmt numFmtId="168" formatCode="#,##0.0"/>
    <numFmt numFmtId="169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rgb="FFFFFF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9" fillId="14" borderId="0" applyNumberFormat="0" applyBorder="0" applyAlignment="0" applyProtection="0"/>
    <xf numFmtId="0" fontId="30" fillId="0" borderId="0" applyNumberFormat="0" applyFill="0" applyBorder="0" applyAlignment="0" applyProtection="0"/>
    <xf numFmtId="0" fontId="1" fillId="0" borderId="0"/>
  </cellStyleXfs>
  <cellXfs count="26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/>
    </xf>
    <xf numFmtId="16" fontId="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 wrapText="1"/>
    </xf>
    <xf numFmtId="16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6" fontId="14" fillId="5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center" wrapText="1"/>
    </xf>
    <xf numFmtId="166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165" fontId="18" fillId="4" borderId="1" xfId="0" applyNumberFormat="1" applyFont="1" applyFill="1" applyBorder="1" applyAlignment="1">
      <alignment horizontal="center" vertical="center"/>
    </xf>
    <xf numFmtId="166" fontId="18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center" wrapText="1"/>
    </xf>
    <xf numFmtId="16" fontId="9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6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6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/>
    </xf>
    <xf numFmtId="166" fontId="9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" fontId="9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center" vertical="center"/>
    </xf>
    <xf numFmtId="166" fontId="12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 vertical="center"/>
    </xf>
    <xf numFmtId="16" fontId="14" fillId="6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65" fontId="9" fillId="10" borderId="1" xfId="0" applyNumberFormat="1" applyFont="1" applyFill="1" applyBorder="1" applyAlignment="1">
      <alignment horizontal="center" vertical="center"/>
    </xf>
    <xf numFmtId="166" fontId="9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" fontId="0" fillId="0" borderId="0" xfId="0" applyNumberFormat="1"/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top"/>
    </xf>
    <xf numFmtId="1" fontId="9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top"/>
    </xf>
    <xf numFmtId="1" fontId="12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top"/>
    </xf>
    <xf numFmtId="1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top"/>
    </xf>
    <xf numFmtId="1" fontId="12" fillId="6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top"/>
    </xf>
    <xf numFmtId="1" fontId="9" fillId="0" borderId="0" xfId="0" applyNumberFormat="1" applyFont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167" fontId="0" fillId="0" borderId="0" xfId="0" applyNumberFormat="1"/>
    <xf numFmtId="0" fontId="0" fillId="11" borderId="0" xfId="0" applyFill="1"/>
    <xf numFmtId="1" fontId="9" fillId="2" borderId="1" xfId="0" applyNumberFormat="1" applyFont="1" applyFill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10" fillId="0" borderId="0" xfId="0" applyFont="1"/>
    <xf numFmtId="169" fontId="10" fillId="0" borderId="0" xfId="0" applyNumberFormat="1" applyFont="1"/>
    <xf numFmtId="168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8" fontId="10" fillId="0" borderId="0" xfId="0" applyNumberFormat="1" applyFont="1"/>
    <xf numFmtId="16" fontId="10" fillId="0" borderId="0" xfId="0" applyNumberFormat="1" applyFont="1"/>
    <xf numFmtId="167" fontId="10" fillId="0" borderId="0" xfId="0" applyNumberFormat="1" applyFont="1"/>
    <xf numFmtId="0" fontId="10" fillId="0" borderId="0" xfId="0" applyFont="1" applyFill="1"/>
    <xf numFmtId="0" fontId="10" fillId="12" borderId="0" xfId="0" applyFont="1" applyFill="1"/>
    <xf numFmtId="0" fontId="10" fillId="0" borderId="0" xfId="0" applyFont="1" applyAlignment="1">
      <alignment horizontal="left"/>
    </xf>
    <xf numFmtId="0" fontId="10" fillId="2" borderId="0" xfId="0" applyFont="1" applyFill="1"/>
    <xf numFmtId="169" fontId="10" fillId="2" borderId="0" xfId="0" applyNumberFormat="1" applyFont="1" applyFill="1"/>
    <xf numFmtId="167" fontId="10" fillId="0" borderId="0" xfId="0" applyNumberFormat="1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 wrapText="1"/>
    </xf>
    <xf numFmtId="168" fontId="10" fillId="13" borderId="0" xfId="0" applyNumberFormat="1" applyFont="1" applyFill="1"/>
    <xf numFmtId="0" fontId="14" fillId="11" borderId="1" xfId="0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9" fillId="14" borderId="0" xfId="1" applyNumberFormat="1" applyFont="1" applyBorder="1" applyAlignment="1">
      <alignment horizontal="left" vertical="center" wrapText="1"/>
    </xf>
    <xf numFmtId="1" fontId="29" fillId="14" borderId="0" xfId="1" applyNumberFormat="1" applyFont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top"/>
    </xf>
    <xf numFmtId="0" fontId="29" fillId="14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9" fillId="14" borderId="0" xfId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9" fillId="14" borderId="0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9" fillId="14" borderId="0" xfId="1" applyFont="1" applyBorder="1" applyAlignment="1">
      <alignment horizontal="center" vertical="center" wrapText="1"/>
    </xf>
    <xf numFmtId="0" fontId="29" fillId="14" borderId="0" xfId="1" applyFont="1" applyBorder="1"/>
    <xf numFmtId="1" fontId="29" fillId="14" borderId="0" xfId="1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1" fillId="0" borderId="0" xfId="2" applyFont="1"/>
    <xf numFmtId="0" fontId="1" fillId="0" borderId="0" xfId="3"/>
    <xf numFmtId="0" fontId="32" fillId="0" borderId="0" xfId="2" applyFont="1" applyAlignment="1"/>
  </cellXfs>
  <cellStyles count="4">
    <cellStyle name="Akcent 6" xfId="1" builtinId="49"/>
    <cellStyle name="Hiperłącze" xfId="2" builtinId="8"/>
    <cellStyle name="Normalny" xfId="0" builtinId="0"/>
    <cellStyle name="Normalny 2" xfId="3"/>
  </cellStyles>
  <dxfs count="0"/>
  <tableStyles count="0" defaultTableStyle="TableStyleMedium9" defaultPivotStyle="PivotStyleLight16"/>
  <colors>
    <mruColors>
      <color rgb="FFCCFF99"/>
      <color rgb="FFFF3300"/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www.pmsocho.com</a:t>
          </a:r>
        </a:p>
      </xdr:txBody>
    </xdr:sp>
    <xdr:clientData/>
  </xdr:twoCellAnchor>
  <xdr:twoCellAnchor>
    <xdr:from>
      <xdr:col>1</xdr:col>
      <xdr:colOff>335593</xdr:colOff>
      <xdr:row>1</xdr:row>
      <xdr:rowOff>24848</xdr:rowOff>
    </xdr:from>
    <xdr:to>
      <xdr:col>15</xdr:col>
      <xdr:colOff>138881</xdr:colOff>
      <xdr:row>17</xdr:row>
      <xdr:rowOff>66262</xdr:rowOff>
    </xdr:to>
    <xdr:grpSp>
      <xdr:nvGrpSpPr>
        <xdr:cNvPr id="3" name="Grupa 2">
          <a:hlinkClick xmlns:r="http://schemas.openxmlformats.org/officeDocument/2006/relationships" r:id="rId1"/>
        </xdr:cNvPr>
        <xdr:cNvGrpSpPr/>
      </xdr:nvGrpSpPr>
      <xdr:grpSpPr>
        <a:xfrm>
          <a:off x="1023050" y="215348"/>
          <a:ext cx="9419396" cy="3155675"/>
          <a:chOff x="948519" y="115957"/>
          <a:chExt cx="8524875" cy="3155675"/>
        </a:xfrm>
      </xdr:grpSpPr>
      <xdr:pic>
        <xdr:nvPicPr>
          <xdr:cNvPr id="4" name="Obraz 3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948519" y="964290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27880" y="115957"/>
            <a:ext cx="4166153" cy="807427"/>
          </a:xfrm>
          <a:prstGeom prst="rect">
            <a:avLst/>
          </a:prstGeom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92566" y="2700132"/>
            <a:ext cx="4036780" cy="5715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0" sqref="F10"/>
    </sheetView>
  </sheetViews>
  <sheetFormatPr defaultRowHeight="15"/>
  <cols>
    <col min="1" max="9" width="9" style="261"/>
    <col min="10" max="10" width="8.875" style="261" customWidth="1"/>
    <col min="11" max="11" width="9" style="261" customWidth="1"/>
    <col min="12" max="16384" width="9" style="261"/>
  </cols>
  <sheetData>
    <row r="2" spans="6:11" ht="20.25">
      <c r="F2" s="260"/>
      <c r="I2" s="262"/>
      <c r="J2" s="262"/>
      <c r="K2" s="26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45" zoomScaleNormal="145" workbookViewId="0">
      <selection activeCell="B3" sqref="B3"/>
    </sheetView>
  </sheetViews>
  <sheetFormatPr defaultRowHeight="15"/>
  <cols>
    <col min="1" max="1" width="9.625" style="202" bestFit="1" customWidth="1"/>
    <col min="2" max="2" width="11.5" style="202" customWidth="1"/>
    <col min="3" max="17" width="2.875" style="205" customWidth="1"/>
    <col min="18" max="18" width="11" style="202" customWidth="1"/>
    <col min="19" max="16384" width="9" style="202"/>
  </cols>
  <sheetData>
    <row r="1" spans="1:18">
      <c r="A1" s="256" t="s">
        <v>42</v>
      </c>
      <c r="B1" s="256" t="s">
        <v>724</v>
      </c>
      <c r="C1" s="258" t="s">
        <v>703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6" t="s">
        <v>702</v>
      </c>
    </row>
    <row r="2" spans="1:18">
      <c r="A2" s="257"/>
      <c r="B2" s="256"/>
      <c r="C2" s="206">
        <v>36</v>
      </c>
      <c r="D2" s="207">
        <v>37</v>
      </c>
      <c r="E2" s="207">
        <v>38</v>
      </c>
      <c r="F2" s="207">
        <v>39</v>
      </c>
      <c r="G2" s="207">
        <v>40</v>
      </c>
      <c r="H2" s="207">
        <v>41</v>
      </c>
      <c r="I2" s="207">
        <v>42</v>
      </c>
      <c r="J2" s="207">
        <v>43</v>
      </c>
      <c r="K2" s="207">
        <v>44</v>
      </c>
      <c r="L2" s="207">
        <v>45</v>
      </c>
      <c r="M2" s="207">
        <v>46</v>
      </c>
      <c r="N2" s="207">
        <v>47</v>
      </c>
      <c r="O2" s="207">
        <v>48</v>
      </c>
      <c r="P2" s="207">
        <v>49</v>
      </c>
      <c r="Q2" s="207">
        <v>50</v>
      </c>
      <c r="R2" s="256"/>
    </row>
    <row r="3" spans="1:18" s="204" customFormat="1">
      <c r="A3" s="203" t="s">
        <v>704</v>
      </c>
      <c r="B3" s="214" t="s">
        <v>713</v>
      </c>
      <c r="C3" s="208"/>
      <c r="D3" s="209"/>
      <c r="E3" s="209"/>
      <c r="F3" s="209"/>
      <c r="G3" s="209">
        <v>1</v>
      </c>
      <c r="H3" s="209">
        <v>3</v>
      </c>
      <c r="I3" s="209">
        <v>4</v>
      </c>
      <c r="J3" s="209">
        <v>3</v>
      </c>
      <c r="K3" s="209">
        <v>3</v>
      </c>
      <c r="L3" s="209"/>
      <c r="M3" s="209"/>
      <c r="N3" s="209"/>
      <c r="O3" s="209"/>
      <c r="P3" s="209"/>
      <c r="Q3" s="209"/>
      <c r="R3" s="212">
        <f>SUMPRODUCT(C3:Q3,INDEX(Zużycie!$B$3:$P$8,MATCH('ex-398 zrobione'!B3,Zużycie!$A$3:$A$8,0),))</f>
        <v>21.22</v>
      </c>
    </row>
    <row r="4" spans="1:18" s="204" customFormat="1">
      <c r="A4" s="203" t="s">
        <v>705</v>
      </c>
      <c r="B4" s="214" t="s">
        <v>714</v>
      </c>
      <c r="C4" s="208"/>
      <c r="D4" s="209"/>
      <c r="E4" s="209"/>
      <c r="F4" s="209"/>
      <c r="G4" s="209"/>
      <c r="H4" s="209">
        <v>3</v>
      </c>
      <c r="I4" s="209">
        <v>4</v>
      </c>
      <c r="J4" s="209">
        <v>3</v>
      </c>
      <c r="K4" s="209">
        <v>3</v>
      </c>
      <c r="L4" s="209">
        <v>1</v>
      </c>
      <c r="M4" s="209"/>
      <c r="N4" s="209"/>
      <c r="O4" s="209"/>
      <c r="P4" s="209"/>
      <c r="Q4" s="209"/>
      <c r="R4" s="212">
        <f>SUMPRODUCT(C4:Q4,INDEX(Zużycie!$B$3:$P$8,MATCH('ex-398 zrobione'!B4,Zużycie!$A$3:$A$8,0),))</f>
        <v>22.7</v>
      </c>
    </row>
    <row r="5" spans="1:18" s="204" customFormat="1">
      <c r="A5" s="203" t="s">
        <v>706</v>
      </c>
      <c r="B5" s="214" t="s">
        <v>715</v>
      </c>
      <c r="C5" s="208"/>
      <c r="D5" s="209"/>
      <c r="E5" s="209"/>
      <c r="F5" s="209"/>
      <c r="G5" s="209">
        <v>2</v>
      </c>
      <c r="H5" s="209">
        <v>3</v>
      </c>
      <c r="I5" s="209">
        <v>3</v>
      </c>
      <c r="J5" s="209">
        <v>4</v>
      </c>
      <c r="K5" s="209">
        <v>3</v>
      </c>
      <c r="L5" s="209"/>
      <c r="M5" s="209"/>
      <c r="N5" s="209"/>
      <c r="O5" s="209"/>
      <c r="P5" s="209"/>
      <c r="Q5" s="209"/>
      <c r="R5" s="212">
        <f>SUMPRODUCT(C5:Q5,INDEX(Zużycie!$B$3:$P$8,MATCH('ex-398 zrobione'!B5,Zużycie!$A$3:$A$8,0),))</f>
        <v>23.089999999999996</v>
      </c>
    </row>
    <row r="6" spans="1:18" s="204" customFormat="1">
      <c r="A6" s="203" t="s">
        <v>711</v>
      </c>
      <c r="B6" s="214" t="s">
        <v>716</v>
      </c>
      <c r="C6" s="208"/>
      <c r="D6" s="209"/>
      <c r="E6" s="209"/>
      <c r="F6" s="209"/>
      <c r="G6" s="209">
        <v>10</v>
      </c>
      <c r="H6" s="209">
        <v>10</v>
      </c>
      <c r="I6" s="209">
        <v>8</v>
      </c>
      <c r="J6" s="209">
        <v>8</v>
      </c>
      <c r="K6" s="209">
        <v>10</v>
      </c>
      <c r="L6" s="209"/>
      <c r="M6" s="209"/>
      <c r="N6" s="209"/>
      <c r="O6" s="209"/>
      <c r="P6" s="209"/>
      <c r="Q6" s="209"/>
      <c r="R6" s="212">
        <f>SUMPRODUCT(C6:Q6,INDEX(Zużycie!$B$3:$P$8,MATCH('ex-398 zrobione'!B6,Zużycie!$A$3:$A$8,0),))</f>
        <v>70.960000000000008</v>
      </c>
    </row>
    <row r="7" spans="1:18" s="204" customFormat="1">
      <c r="A7" s="203" t="s">
        <v>712</v>
      </c>
      <c r="B7" s="214" t="s">
        <v>717</v>
      </c>
      <c r="C7" s="208"/>
      <c r="D7" s="209"/>
      <c r="E7" s="209"/>
      <c r="F7" s="209"/>
      <c r="G7" s="209"/>
      <c r="H7" s="209">
        <v>15</v>
      </c>
      <c r="I7" s="209">
        <v>10</v>
      </c>
      <c r="J7" s="209">
        <v>10</v>
      </c>
      <c r="K7" s="209">
        <v>15</v>
      </c>
      <c r="L7" s="209"/>
      <c r="M7" s="209"/>
      <c r="N7" s="209"/>
      <c r="O7" s="209"/>
      <c r="P7" s="209"/>
      <c r="Q7" s="209"/>
      <c r="R7" s="212">
        <f>SUMPRODUCT(C7:Q7,INDEX(Zużycie!$B$3:$P$8,MATCH('ex-398 zrobione'!B7,Zużycie!$A$3:$A$8,0),))</f>
        <v>85</v>
      </c>
    </row>
    <row r="8" spans="1:18" s="204" customFormat="1">
      <c r="A8" s="203" t="s">
        <v>707</v>
      </c>
      <c r="B8" s="214" t="s">
        <v>714</v>
      </c>
      <c r="C8" s="208"/>
      <c r="D8" s="209"/>
      <c r="E8" s="209"/>
      <c r="F8" s="209"/>
      <c r="G8" s="209">
        <v>7</v>
      </c>
      <c r="H8" s="209">
        <v>8</v>
      </c>
      <c r="I8" s="209">
        <v>8</v>
      </c>
      <c r="J8" s="209">
        <v>10</v>
      </c>
      <c r="K8" s="209">
        <v>7</v>
      </c>
      <c r="L8" s="209"/>
      <c r="M8" s="209"/>
      <c r="N8" s="209"/>
      <c r="O8" s="209"/>
      <c r="P8" s="209"/>
      <c r="Q8" s="209"/>
      <c r="R8" s="212">
        <f>SUMPRODUCT(C8:Q8,INDEX(Zużycie!$B$3:$P$8,MATCH('ex-398 zrobione'!B8,Zużycie!$A$3:$A$8,0),))</f>
        <v>63.4</v>
      </c>
    </row>
    <row r="9" spans="1:18" s="204" customFormat="1">
      <c r="A9" s="203" t="s">
        <v>709</v>
      </c>
      <c r="B9" s="214" t="s">
        <v>715</v>
      </c>
      <c r="C9" s="208"/>
      <c r="D9" s="209"/>
      <c r="E9" s="209"/>
      <c r="F9" s="209"/>
      <c r="G9" s="209">
        <v>7</v>
      </c>
      <c r="H9" s="209">
        <v>7</v>
      </c>
      <c r="I9" s="209">
        <v>8</v>
      </c>
      <c r="J9" s="209">
        <v>10</v>
      </c>
      <c r="K9" s="209">
        <v>7</v>
      </c>
      <c r="L9" s="209"/>
      <c r="M9" s="209"/>
      <c r="N9" s="209"/>
      <c r="O9" s="209"/>
      <c r="P9" s="209"/>
      <c r="Q9" s="209"/>
      <c r="R9" s="212">
        <f>SUMPRODUCT(C9:Q9,INDEX(Zużycie!$B$3:$P$8,MATCH('ex-398 zrobione'!B9,Zużycie!$A$3:$A$8,0),))</f>
        <v>59.94</v>
      </c>
    </row>
    <row r="10" spans="1:18" s="204" customFormat="1">
      <c r="A10" s="203" t="s">
        <v>710</v>
      </c>
      <c r="B10" s="214" t="s">
        <v>716</v>
      </c>
      <c r="C10" s="208"/>
      <c r="D10" s="209"/>
      <c r="E10" s="209"/>
      <c r="F10" s="209"/>
      <c r="G10" s="209">
        <v>5</v>
      </c>
      <c r="H10" s="209">
        <v>5</v>
      </c>
      <c r="I10" s="209">
        <v>6</v>
      </c>
      <c r="J10" s="209">
        <v>6</v>
      </c>
      <c r="K10" s="209">
        <v>7</v>
      </c>
      <c r="L10" s="209">
        <v>2</v>
      </c>
      <c r="M10" s="209">
        <v>2</v>
      </c>
      <c r="N10" s="209">
        <v>2</v>
      </c>
      <c r="O10" s="209">
        <v>2</v>
      </c>
      <c r="P10" s="209">
        <v>1</v>
      </c>
      <c r="Q10" s="209"/>
      <c r="R10" s="212">
        <f>SUMPRODUCT(C10:Q10,INDEX(Zużycie!$B$3:$P$8,MATCH('ex-398 zrobione'!B10,Zużycie!$A$3:$A$8,0),))</f>
        <v>63.410000000000004</v>
      </c>
    </row>
    <row r="11" spans="1:18" s="204" customFormat="1">
      <c r="A11" s="203" t="s">
        <v>708</v>
      </c>
      <c r="B11" s="214" t="s">
        <v>714</v>
      </c>
      <c r="C11" s="208"/>
      <c r="D11" s="209"/>
      <c r="E11" s="209"/>
      <c r="F11" s="209"/>
      <c r="G11" s="209">
        <v>5</v>
      </c>
      <c r="H11" s="209">
        <v>4</v>
      </c>
      <c r="I11" s="209">
        <v>4</v>
      </c>
      <c r="J11" s="209">
        <v>5</v>
      </c>
      <c r="K11" s="209">
        <v>5</v>
      </c>
      <c r="L11" s="209">
        <v>5</v>
      </c>
      <c r="M11" s="209"/>
      <c r="N11" s="209"/>
      <c r="O11" s="209"/>
      <c r="P11" s="209"/>
      <c r="Q11" s="209"/>
      <c r="R11" s="212">
        <f>SUMPRODUCT(C11:Q11,INDEX(Zużycie!$B$3:$P$8,MATCH('ex-398 zrobione'!B11,Zużycie!$A$3:$A$8,0),))</f>
        <v>46.5</v>
      </c>
    </row>
    <row r="12" spans="1:18" s="204" customFormat="1">
      <c r="A12" s="203" t="s">
        <v>720</v>
      </c>
      <c r="B12" s="214" t="s">
        <v>715</v>
      </c>
      <c r="C12" s="208"/>
      <c r="D12" s="209"/>
      <c r="E12" s="209"/>
      <c r="F12" s="209">
        <v>4</v>
      </c>
      <c r="G12" s="209">
        <v>4</v>
      </c>
      <c r="H12" s="209">
        <v>3</v>
      </c>
      <c r="I12" s="209">
        <v>5</v>
      </c>
      <c r="J12" s="209"/>
      <c r="K12" s="209"/>
      <c r="L12" s="209"/>
      <c r="M12" s="209"/>
      <c r="N12" s="209"/>
      <c r="O12" s="209"/>
      <c r="P12" s="209"/>
      <c r="Q12" s="209"/>
      <c r="R12" s="212">
        <f>SUMPRODUCT(C12:Q12,INDEX(Zużycie!$B$3:$P$8,MATCH('ex-398 zrobione'!B12,Zużycie!$A$3:$A$8,0),))</f>
        <v>23.6</v>
      </c>
    </row>
    <row r="13" spans="1:18" s="204" customFormat="1">
      <c r="A13" s="203" t="s">
        <v>719</v>
      </c>
      <c r="B13" s="214" t="s">
        <v>716</v>
      </c>
      <c r="C13" s="208"/>
      <c r="D13" s="209"/>
      <c r="E13" s="209"/>
      <c r="F13" s="209">
        <v>5</v>
      </c>
      <c r="G13" s="209">
        <v>5</v>
      </c>
      <c r="H13" s="209">
        <v>5</v>
      </c>
      <c r="I13" s="209">
        <v>5</v>
      </c>
      <c r="J13" s="209">
        <v>5</v>
      </c>
      <c r="K13" s="209"/>
      <c r="L13" s="209"/>
      <c r="M13" s="209"/>
      <c r="N13" s="209"/>
      <c r="O13" s="209"/>
      <c r="P13" s="209"/>
      <c r="Q13" s="209"/>
      <c r="R13" s="212">
        <f>SUMPRODUCT(C13:Q13,INDEX(Zużycie!$B$3:$P$8,MATCH('ex-398 zrobione'!B13,Zużycie!$A$3:$A$8,0),))</f>
        <v>37.35</v>
      </c>
    </row>
    <row r="14" spans="1:18" s="204" customFormat="1">
      <c r="A14" s="203" t="s">
        <v>722</v>
      </c>
      <c r="B14" s="214" t="s">
        <v>717</v>
      </c>
      <c r="C14" s="208"/>
      <c r="D14" s="209"/>
      <c r="E14" s="209">
        <v>3</v>
      </c>
      <c r="F14" s="209">
        <v>7</v>
      </c>
      <c r="G14" s="209">
        <v>7</v>
      </c>
      <c r="H14" s="209">
        <v>7</v>
      </c>
      <c r="I14" s="209">
        <v>7</v>
      </c>
      <c r="J14" s="209">
        <v>7</v>
      </c>
      <c r="K14" s="209">
        <v>3</v>
      </c>
      <c r="L14" s="209">
        <v>2</v>
      </c>
      <c r="M14" s="209">
        <v>1</v>
      </c>
      <c r="N14" s="209">
        <v>1</v>
      </c>
      <c r="O14" s="209"/>
      <c r="P14" s="209"/>
      <c r="Q14" s="209"/>
      <c r="R14" s="212">
        <f>SUMPRODUCT(C14:Q14,INDEX(Zużycie!$B$3:$P$8,MATCH('ex-398 zrobione'!B14,Zużycie!$A$3:$A$8,0),))</f>
        <v>74.3</v>
      </c>
    </row>
    <row r="15" spans="1:18" s="204" customFormat="1">
      <c r="A15" s="203" t="s">
        <v>721</v>
      </c>
      <c r="B15" s="214" t="s">
        <v>714</v>
      </c>
      <c r="C15" s="208"/>
      <c r="D15" s="209"/>
      <c r="E15" s="209">
        <v>3</v>
      </c>
      <c r="F15" s="209">
        <v>7</v>
      </c>
      <c r="G15" s="209">
        <v>7</v>
      </c>
      <c r="H15" s="209">
        <v>7</v>
      </c>
      <c r="I15" s="209">
        <v>7</v>
      </c>
      <c r="J15" s="209">
        <v>7</v>
      </c>
      <c r="K15" s="209">
        <v>3</v>
      </c>
      <c r="L15" s="209"/>
      <c r="M15" s="209"/>
      <c r="N15" s="209"/>
      <c r="O15" s="209"/>
      <c r="P15" s="209"/>
      <c r="Q15" s="209"/>
      <c r="R15" s="212">
        <f>SUMPRODUCT(C15:Q15,INDEX(Zużycie!$B$3:$P$8,MATCH('ex-398 zrobione'!B15,Zużycie!$A$3:$A$8,0),))</f>
        <v>63.5</v>
      </c>
    </row>
  </sheetData>
  <mergeCells count="4">
    <mergeCell ref="A1:A2"/>
    <mergeCell ref="B1:B2"/>
    <mergeCell ref="C1:Q1"/>
    <mergeCell ref="R1:R2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5"/>
  <sheetViews>
    <sheetView workbookViewId="0"/>
  </sheetViews>
  <sheetFormatPr defaultRowHeight="14.25"/>
  <cols>
    <col min="1" max="1" width="47.375" customWidth="1"/>
    <col min="3" max="3" width="15" customWidth="1"/>
    <col min="5" max="5" width="14.5" customWidth="1"/>
    <col min="7" max="7" width="12" bestFit="1" customWidth="1"/>
    <col min="8" max="11" width="14" customWidth="1"/>
  </cols>
  <sheetData>
    <row r="1" spans="1:40">
      <c r="A1" t="s">
        <v>401</v>
      </c>
      <c r="B1" t="s">
        <v>397</v>
      </c>
      <c r="C1" t="s">
        <v>400</v>
      </c>
      <c r="D1" t="s">
        <v>398</v>
      </c>
      <c r="E1" t="s">
        <v>412</v>
      </c>
      <c r="F1" t="s">
        <v>610</v>
      </c>
      <c r="G1" t="s">
        <v>399</v>
      </c>
      <c r="H1" t="s">
        <v>562</v>
      </c>
      <c r="I1" t="s">
        <v>563</v>
      </c>
      <c r="J1" t="s">
        <v>564</v>
      </c>
      <c r="K1" t="s">
        <v>565</v>
      </c>
      <c r="L1" t="s">
        <v>566</v>
      </c>
      <c r="M1" t="s">
        <v>566</v>
      </c>
      <c r="N1" t="s">
        <v>566</v>
      </c>
      <c r="O1" t="s">
        <v>566</v>
      </c>
      <c r="P1" t="s">
        <v>566</v>
      </c>
      <c r="Q1" t="s">
        <v>566</v>
      </c>
      <c r="R1" t="s">
        <v>566</v>
      </c>
      <c r="S1" t="s">
        <v>566</v>
      </c>
      <c r="T1" t="s">
        <v>566</v>
      </c>
      <c r="U1" t="s">
        <v>566</v>
      </c>
      <c r="V1" t="s">
        <v>566</v>
      </c>
      <c r="W1" t="s">
        <v>566</v>
      </c>
      <c r="X1" t="s">
        <v>566</v>
      </c>
      <c r="Y1" t="s">
        <v>566</v>
      </c>
      <c r="Z1" t="s">
        <v>566</v>
      </c>
      <c r="AA1" t="s">
        <v>566</v>
      </c>
      <c r="AB1" t="s">
        <v>566</v>
      </c>
      <c r="AC1" t="s">
        <v>566</v>
      </c>
      <c r="AD1" t="s">
        <v>566</v>
      </c>
      <c r="AE1" t="s">
        <v>566</v>
      </c>
      <c r="AF1" t="s">
        <v>566</v>
      </c>
      <c r="AG1" t="s">
        <v>566</v>
      </c>
      <c r="AH1" t="s">
        <v>566</v>
      </c>
      <c r="AI1" t="s">
        <v>566</v>
      </c>
      <c r="AJ1" t="s">
        <v>566</v>
      </c>
      <c r="AK1" t="s">
        <v>566</v>
      </c>
      <c r="AL1" t="s">
        <v>566</v>
      </c>
      <c r="AM1" t="s">
        <v>566</v>
      </c>
      <c r="AN1" t="s">
        <v>566</v>
      </c>
    </row>
    <row r="2" spans="1:40">
      <c r="A2" t="s">
        <v>417</v>
      </c>
      <c r="B2">
        <v>10</v>
      </c>
      <c r="E2" t="s">
        <v>414</v>
      </c>
      <c r="G2" t="s">
        <v>404</v>
      </c>
    </row>
    <row r="3" spans="1:40">
      <c r="A3" t="s">
        <v>418</v>
      </c>
      <c r="B3">
        <v>10</v>
      </c>
      <c r="E3" t="s">
        <v>415</v>
      </c>
      <c r="G3" t="s">
        <v>404</v>
      </c>
    </row>
    <row r="4" spans="1:40">
      <c r="A4" t="s">
        <v>410</v>
      </c>
      <c r="B4">
        <v>377</v>
      </c>
      <c r="C4" s="109">
        <v>41883</v>
      </c>
      <c r="G4" t="s">
        <v>404</v>
      </c>
      <c r="I4">
        <v>108.80999999999999</v>
      </c>
    </row>
    <row r="5" spans="1:40">
      <c r="A5" t="s">
        <v>410</v>
      </c>
      <c r="B5">
        <v>81</v>
      </c>
      <c r="C5" s="109">
        <v>41883</v>
      </c>
      <c r="G5" t="s">
        <v>404</v>
      </c>
    </row>
    <row r="6" spans="1:40">
      <c r="A6" t="s">
        <v>410</v>
      </c>
      <c r="B6">
        <v>76</v>
      </c>
      <c r="C6" s="109">
        <v>41883</v>
      </c>
      <c r="G6" t="s">
        <v>404</v>
      </c>
    </row>
    <row r="7" spans="1:40">
      <c r="A7" t="s">
        <v>410</v>
      </c>
      <c r="B7">
        <v>81</v>
      </c>
      <c r="C7" s="109">
        <v>41883</v>
      </c>
      <c r="G7" t="s">
        <v>404</v>
      </c>
      <c r="I7">
        <v>108.80999999999999</v>
      </c>
    </row>
    <row r="8" spans="1:40">
      <c r="A8" t="s">
        <v>410</v>
      </c>
      <c r="B8">
        <v>54</v>
      </c>
      <c r="G8" t="s">
        <v>404</v>
      </c>
    </row>
    <row r="9" spans="1:40">
      <c r="A9" t="s">
        <v>411</v>
      </c>
      <c r="B9">
        <v>132</v>
      </c>
      <c r="G9" t="s">
        <v>404</v>
      </c>
    </row>
    <row r="10" spans="1:40">
      <c r="A10" t="s">
        <v>411</v>
      </c>
      <c r="B10">
        <v>103</v>
      </c>
      <c r="G10" t="s">
        <v>404</v>
      </c>
    </row>
    <row r="11" spans="1:40">
      <c r="A11" t="s">
        <v>411</v>
      </c>
      <c r="B11">
        <v>106</v>
      </c>
      <c r="G11" t="s">
        <v>404</v>
      </c>
      <c r="H11" s="166">
        <v>30.189999999999998</v>
      </c>
    </row>
    <row r="12" spans="1:40">
      <c r="A12" t="s">
        <v>411</v>
      </c>
      <c r="B12">
        <v>70</v>
      </c>
      <c r="G12" t="s">
        <v>404</v>
      </c>
    </row>
    <row r="13" spans="1:40">
      <c r="A13" s="167" t="s">
        <v>447</v>
      </c>
      <c r="B13">
        <v>30</v>
      </c>
      <c r="G13" t="s">
        <v>404</v>
      </c>
      <c r="H13" s="166">
        <v>30.189999999999998</v>
      </c>
      <c r="I13">
        <v>68.84</v>
      </c>
    </row>
    <row r="14" spans="1:40">
      <c r="A14" t="s">
        <v>430</v>
      </c>
      <c r="B14">
        <v>45</v>
      </c>
      <c r="G14" t="s">
        <v>404</v>
      </c>
      <c r="H14" s="166">
        <v>29.240000000000002</v>
      </c>
      <c r="I14">
        <v>26.619999999999997</v>
      </c>
    </row>
    <row r="15" spans="1:40">
      <c r="A15" t="s">
        <v>428</v>
      </c>
      <c r="B15">
        <v>114</v>
      </c>
      <c r="G15" t="s">
        <v>404</v>
      </c>
      <c r="H15" s="166">
        <v>30.189999999999998</v>
      </c>
    </row>
    <row r="16" spans="1:40">
      <c r="A16" t="s">
        <v>434</v>
      </c>
      <c r="B16">
        <v>100</v>
      </c>
      <c r="G16" t="s">
        <v>404</v>
      </c>
    </row>
    <row r="17" spans="1:9">
      <c r="A17" t="s">
        <v>409</v>
      </c>
      <c r="B17">
        <v>30</v>
      </c>
      <c r="C17" s="109">
        <v>41883</v>
      </c>
      <c r="G17" t="s">
        <v>404</v>
      </c>
    </row>
    <row r="18" spans="1:9">
      <c r="A18" t="s">
        <v>406</v>
      </c>
      <c r="B18">
        <v>40</v>
      </c>
      <c r="C18" s="109">
        <v>41883</v>
      </c>
      <c r="G18" t="s">
        <v>404</v>
      </c>
    </row>
    <row r="19" spans="1:9">
      <c r="A19" t="s">
        <v>406</v>
      </c>
      <c r="B19">
        <v>100</v>
      </c>
      <c r="G19" t="s">
        <v>404</v>
      </c>
    </row>
    <row r="20" spans="1:9">
      <c r="A20" t="s">
        <v>405</v>
      </c>
      <c r="B20">
        <v>80</v>
      </c>
      <c r="C20" s="109">
        <v>41883</v>
      </c>
      <c r="G20" t="s">
        <v>404</v>
      </c>
    </row>
    <row r="21" spans="1:9">
      <c r="A21" t="s">
        <v>437</v>
      </c>
      <c r="B21">
        <v>100</v>
      </c>
      <c r="G21" t="s">
        <v>404</v>
      </c>
    </row>
    <row r="22" spans="1:9">
      <c r="A22" t="s">
        <v>86</v>
      </c>
      <c r="B22">
        <v>70</v>
      </c>
      <c r="G22" t="s">
        <v>404</v>
      </c>
    </row>
    <row r="23" spans="1:9">
      <c r="A23" t="s">
        <v>436</v>
      </c>
      <c r="B23">
        <v>100</v>
      </c>
      <c r="G23" t="s">
        <v>404</v>
      </c>
    </row>
    <row r="24" spans="1:9">
      <c r="A24" t="s">
        <v>416</v>
      </c>
      <c r="B24">
        <v>108</v>
      </c>
      <c r="D24" t="s">
        <v>600</v>
      </c>
      <c r="G24" t="s">
        <v>599</v>
      </c>
    </row>
    <row r="25" spans="1:9">
      <c r="A25" t="s">
        <v>416</v>
      </c>
      <c r="B25">
        <v>60</v>
      </c>
      <c r="D25" t="s">
        <v>600</v>
      </c>
      <c r="E25" t="s">
        <v>413</v>
      </c>
      <c r="G25" t="s">
        <v>404</v>
      </c>
      <c r="I25">
        <v>56.17</v>
      </c>
    </row>
    <row r="26" spans="1:9">
      <c r="A26" t="s">
        <v>441</v>
      </c>
      <c r="B26">
        <v>35</v>
      </c>
      <c r="G26" t="s">
        <v>404</v>
      </c>
    </row>
    <row r="27" spans="1:9">
      <c r="A27" t="s">
        <v>441</v>
      </c>
      <c r="B27">
        <v>21</v>
      </c>
      <c r="G27" t="s">
        <v>404</v>
      </c>
    </row>
    <row r="28" spans="1:9">
      <c r="A28" t="s">
        <v>441</v>
      </c>
      <c r="B28">
        <v>20</v>
      </c>
      <c r="G28" t="s">
        <v>404</v>
      </c>
    </row>
    <row r="29" spans="1:9">
      <c r="A29" t="s">
        <v>441</v>
      </c>
      <c r="B29">
        <v>30</v>
      </c>
      <c r="G29" t="s">
        <v>404</v>
      </c>
    </row>
    <row r="30" spans="1:9">
      <c r="A30" t="s">
        <v>441</v>
      </c>
      <c r="B30">
        <v>36</v>
      </c>
      <c r="G30" t="s">
        <v>404</v>
      </c>
    </row>
    <row r="31" spans="1:9">
      <c r="A31" t="s">
        <v>441</v>
      </c>
      <c r="B31">
        <v>30</v>
      </c>
      <c r="G31" t="s">
        <v>404</v>
      </c>
    </row>
    <row r="32" spans="1:9">
      <c r="A32" t="s">
        <v>433</v>
      </c>
      <c r="B32">
        <v>100</v>
      </c>
      <c r="G32" t="s">
        <v>404</v>
      </c>
    </row>
    <row r="33" spans="1:9">
      <c r="A33" t="s">
        <v>439</v>
      </c>
      <c r="B33">
        <v>120</v>
      </c>
      <c r="G33" t="s">
        <v>404</v>
      </c>
    </row>
    <row r="34" spans="1:9">
      <c r="A34" t="s">
        <v>444</v>
      </c>
      <c r="B34">
        <v>106</v>
      </c>
      <c r="G34" t="s">
        <v>404</v>
      </c>
      <c r="I34">
        <v>29.549999999999997</v>
      </c>
    </row>
    <row r="35" spans="1:9">
      <c r="A35" t="s">
        <v>444</v>
      </c>
      <c r="B35">
        <v>108</v>
      </c>
      <c r="G35" t="s">
        <v>404</v>
      </c>
    </row>
    <row r="36" spans="1:9">
      <c r="A36" t="s">
        <v>444</v>
      </c>
      <c r="B36">
        <v>116</v>
      </c>
      <c r="G36" t="s">
        <v>404</v>
      </c>
    </row>
    <row r="37" spans="1:9">
      <c r="A37" t="s">
        <v>444</v>
      </c>
      <c r="B37">
        <v>114</v>
      </c>
      <c r="G37" t="s">
        <v>404</v>
      </c>
    </row>
    <row r="38" spans="1:9">
      <c r="A38" t="s">
        <v>446</v>
      </c>
      <c r="B38">
        <v>116</v>
      </c>
      <c r="G38" t="s">
        <v>404</v>
      </c>
    </row>
    <row r="39" spans="1:9">
      <c r="A39" t="s">
        <v>446</v>
      </c>
      <c r="B39">
        <v>97</v>
      </c>
      <c r="G39" t="s">
        <v>404</v>
      </c>
    </row>
    <row r="40" spans="1:9">
      <c r="A40" t="s">
        <v>446</v>
      </c>
      <c r="B40">
        <v>82</v>
      </c>
      <c r="G40" t="s">
        <v>404</v>
      </c>
    </row>
    <row r="41" spans="1:9">
      <c r="A41" t="s">
        <v>446</v>
      </c>
      <c r="B41">
        <v>111</v>
      </c>
      <c r="G41" t="s">
        <v>404</v>
      </c>
    </row>
    <row r="42" spans="1:9">
      <c r="A42" t="s">
        <v>427</v>
      </c>
      <c r="B42">
        <v>115</v>
      </c>
      <c r="G42" t="s">
        <v>404</v>
      </c>
    </row>
    <row r="43" spans="1:9">
      <c r="A43" t="s">
        <v>427</v>
      </c>
      <c r="B43">
        <v>117</v>
      </c>
      <c r="G43" t="s">
        <v>404</v>
      </c>
    </row>
    <row r="44" spans="1:9">
      <c r="A44" t="s">
        <v>427</v>
      </c>
      <c r="B44">
        <v>104</v>
      </c>
      <c r="G44" t="s">
        <v>404</v>
      </c>
    </row>
    <row r="45" spans="1:9">
      <c r="A45" t="s">
        <v>427</v>
      </c>
      <c r="B45">
        <v>83</v>
      </c>
      <c r="G45" t="s">
        <v>404</v>
      </c>
    </row>
    <row r="46" spans="1:9">
      <c r="A46" t="s">
        <v>420</v>
      </c>
      <c r="B46">
        <v>106</v>
      </c>
      <c r="G46" t="s">
        <v>404</v>
      </c>
    </row>
    <row r="47" spans="1:9">
      <c r="A47" t="s">
        <v>420</v>
      </c>
      <c r="B47">
        <v>104</v>
      </c>
      <c r="G47" t="s">
        <v>404</v>
      </c>
    </row>
    <row r="48" spans="1:9">
      <c r="A48" t="s">
        <v>420</v>
      </c>
      <c r="B48">
        <v>104</v>
      </c>
      <c r="G48" t="s">
        <v>404</v>
      </c>
    </row>
    <row r="49" spans="1:8">
      <c r="A49" t="s">
        <v>420</v>
      </c>
      <c r="B49">
        <v>109</v>
      </c>
      <c r="G49" t="s">
        <v>404</v>
      </c>
    </row>
    <row r="50" spans="1:8">
      <c r="A50" t="s">
        <v>442</v>
      </c>
      <c r="B50">
        <v>106</v>
      </c>
      <c r="G50" t="s">
        <v>404</v>
      </c>
    </row>
    <row r="51" spans="1:8">
      <c r="A51" t="s">
        <v>442</v>
      </c>
      <c r="B51">
        <v>108</v>
      </c>
      <c r="G51" t="s">
        <v>404</v>
      </c>
    </row>
    <row r="52" spans="1:8">
      <c r="A52" t="s">
        <v>425</v>
      </c>
      <c r="B52">
        <v>72</v>
      </c>
      <c r="G52" t="s">
        <v>404</v>
      </c>
    </row>
    <row r="53" spans="1:8">
      <c r="A53" t="s">
        <v>425</v>
      </c>
      <c r="B53">
        <v>119</v>
      </c>
      <c r="G53" t="s">
        <v>404</v>
      </c>
    </row>
    <row r="54" spans="1:8">
      <c r="A54" t="s">
        <v>445</v>
      </c>
      <c r="B54">
        <v>103</v>
      </c>
      <c r="G54" t="s">
        <v>404</v>
      </c>
    </row>
    <row r="55" spans="1:8">
      <c r="A55" t="s">
        <v>445</v>
      </c>
      <c r="B55">
        <v>85</v>
      </c>
      <c r="G55" t="s">
        <v>404</v>
      </c>
    </row>
    <row r="56" spans="1:8">
      <c r="A56" t="s">
        <v>426</v>
      </c>
      <c r="B56">
        <v>116</v>
      </c>
      <c r="G56" t="s">
        <v>404</v>
      </c>
    </row>
    <row r="57" spans="1:8">
      <c r="A57" t="s">
        <v>426</v>
      </c>
      <c r="B57">
        <v>110</v>
      </c>
      <c r="G57" t="s">
        <v>404</v>
      </c>
    </row>
    <row r="58" spans="1:8">
      <c r="A58" t="s">
        <v>435</v>
      </c>
      <c r="B58">
        <v>100</v>
      </c>
      <c r="G58" t="s">
        <v>404</v>
      </c>
    </row>
    <row r="59" spans="1:8">
      <c r="A59" t="s">
        <v>429</v>
      </c>
      <c r="B59">
        <v>49</v>
      </c>
      <c r="G59" t="s">
        <v>404</v>
      </c>
    </row>
    <row r="60" spans="1:8">
      <c r="A60" t="s">
        <v>429</v>
      </c>
      <c r="B60">
        <v>64</v>
      </c>
      <c r="G60" t="s">
        <v>404</v>
      </c>
    </row>
    <row r="61" spans="1:8">
      <c r="A61" t="s">
        <v>429</v>
      </c>
      <c r="B61">
        <v>52</v>
      </c>
      <c r="G61" t="s">
        <v>404</v>
      </c>
    </row>
    <row r="62" spans="1:8">
      <c r="A62" t="s">
        <v>423</v>
      </c>
      <c r="B62">
        <v>50</v>
      </c>
      <c r="G62" t="s">
        <v>404</v>
      </c>
      <c r="H62" s="166">
        <v>30.189999999999998</v>
      </c>
    </row>
    <row r="63" spans="1:8">
      <c r="A63" t="s">
        <v>423</v>
      </c>
      <c r="B63">
        <v>90</v>
      </c>
      <c r="G63" t="s">
        <v>404</v>
      </c>
    </row>
    <row r="64" spans="1:8">
      <c r="A64" t="s">
        <v>423</v>
      </c>
      <c r="B64">
        <v>100</v>
      </c>
      <c r="G64" t="s">
        <v>404</v>
      </c>
    </row>
    <row r="65" spans="1:9">
      <c r="A65" t="s">
        <v>419</v>
      </c>
      <c r="B65">
        <v>30</v>
      </c>
      <c r="G65" t="s">
        <v>404</v>
      </c>
    </row>
    <row r="66" spans="1:9">
      <c r="A66" t="s">
        <v>408</v>
      </c>
      <c r="B66">
        <v>80</v>
      </c>
      <c r="C66" s="109">
        <v>41885</v>
      </c>
      <c r="G66" t="s">
        <v>404</v>
      </c>
    </row>
    <row r="67" spans="1:9">
      <c r="A67" t="s">
        <v>440</v>
      </c>
      <c r="B67">
        <v>109</v>
      </c>
      <c r="G67" t="s">
        <v>404</v>
      </c>
    </row>
    <row r="68" spans="1:9">
      <c r="A68" t="s">
        <v>440</v>
      </c>
      <c r="B68">
        <v>114</v>
      </c>
      <c r="G68" t="s">
        <v>404</v>
      </c>
    </row>
    <row r="69" spans="1:9">
      <c r="A69" t="s">
        <v>440</v>
      </c>
      <c r="B69">
        <v>110</v>
      </c>
      <c r="G69" t="s">
        <v>404</v>
      </c>
    </row>
    <row r="70" spans="1:9">
      <c r="A70" t="s">
        <v>438</v>
      </c>
      <c r="B70">
        <v>100</v>
      </c>
      <c r="G70" t="s">
        <v>404</v>
      </c>
      <c r="I70">
        <v>29.549999999999997</v>
      </c>
    </row>
    <row r="71" spans="1:9">
      <c r="A71" t="s">
        <v>438</v>
      </c>
      <c r="B71">
        <v>100</v>
      </c>
      <c r="G71" t="s">
        <v>404</v>
      </c>
    </row>
    <row r="72" spans="1:9">
      <c r="A72" t="s">
        <v>438</v>
      </c>
      <c r="B72">
        <v>100</v>
      </c>
      <c r="G72" t="s">
        <v>404</v>
      </c>
    </row>
    <row r="73" spans="1:9">
      <c r="A73" t="s">
        <v>264</v>
      </c>
      <c r="B73">
        <v>35</v>
      </c>
      <c r="G73" t="s">
        <v>404</v>
      </c>
    </row>
    <row r="74" spans="1:9">
      <c r="A74" t="s">
        <v>460</v>
      </c>
      <c r="B74">
        <v>15</v>
      </c>
      <c r="G74" t="s">
        <v>404</v>
      </c>
    </row>
    <row r="75" spans="1:9">
      <c r="A75" t="s">
        <v>461</v>
      </c>
      <c r="B75">
        <v>20</v>
      </c>
      <c r="G75" t="s">
        <v>404</v>
      </c>
    </row>
    <row r="76" spans="1:9">
      <c r="A76" t="s">
        <v>448</v>
      </c>
      <c r="B76">
        <v>2400</v>
      </c>
      <c r="G76" t="s">
        <v>404</v>
      </c>
      <c r="H76" s="166">
        <v>384.59999999999991</v>
      </c>
      <c r="I76">
        <v>89.4</v>
      </c>
    </row>
    <row r="77" spans="1:9">
      <c r="A77" t="s">
        <v>448</v>
      </c>
      <c r="B77">
        <v>60</v>
      </c>
      <c r="G77" t="s">
        <v>404</v>
      </c>
    </row>
    <row r="78" spans="1:9">
      <c r="A78" t="s">
        <v>402</v>
      </c>
      <c r="B78">
        <v>80</v>
      </c>
      <c r="D78" t="s">
        <v>403</v>
      </c>
      <c r="G78" t="s">
        <v>404</v>
      </c>
    </row>
    <row r="79" spans="1:9">
      <c r="A79" t="s">
        <v>402</v>
      </c>
      <c r="B79">
        <v>80</v>
      </c>
      <c r="D79" t="s">
        <v>403</v>
      </c>
      <c r="G79" t="s">
        <v>404</v>
      </c>
    </row>
    <row r="80" spans="1:9">
      <c r="A80" t="s">
        <v>454</v>
      </c>
      <c r="B80">
        <v>137</v>
      </c>
      <c r="G80" t="s">
        <v>404</v>
      </c>
    </row>
    <row r="81" spans="1:9">
      <c r="A81" t="s">
        <v>453</v>
      </c>
      <c r="B81">
        <v>137</v>
      </c>
      <c r="G81" t="s">
        <v>404</v>
      </c>
    </row>
    <row r="82" spans="1:9">
      <c r="A82" t="s">
        <v>453</v>
      </c>
      <c r="B82">
        <v>50</v>
      </c>
      <c r="G82" t="s">
        <v>404</v>
      </c>
      <c r="H82" s="166">
        <v>14.899999999999999</v>
      </c>
    </row>
    <row r="83" spans="1:9">
      <c r="A83" t="s">
        <v>459</v>
      </c>
      <c r="B83">
        <v>50</v>
      </c>
      <c r="G83" t="s">
        <v>404</v>
      </c>
    </row>
    <row r="84" spans="1:9">
      <c r="A84" t="s">
        <v>452</v>
      </c>
      <c r="B84">
        <v>109</v>
      </c>
      <c r="G84" t="s">
        <v>404</v>
      </c>
      <c r="H84" s="166">
        <v>7</v>
      </c>
      <c r="I84">
        <v>29.549999999999997</v>
      </c>
    </row>
    <row r="85" spans="1:9">
      <c r="A85" t="s">
        <v>421</v>
      </c>
      <c r="B85">
        <v>20</v>
      </c>
      <c r="G85" t="s">
        <v>404</v>
      </c>
    </row>
    <row r="86" spans="1:9">
      <c r="A86" t="s">
        <v>422</v>
      </c>
      <c r="B86">
        <v>15</v>
      </c>
      <c r="G86" t="s">
        <v>404</v>
      </c>
    </row>
    <row r="87" spans="1:9">
      <c r="A87" t="s">
        <v>465</v>
      </c>
      <c r="B87">
        <v>130</v>
      </c>
      <c r="G87" t="s">
        <v>404</v>
      </c>
      <c r="H87" s="166">
        <v>2.4</v>
      </c>
      <c r="I87">
        <v>26.4</v>
      </c>
    </row>
    <row r="88" spans="1:9">
      <c r="A88" s="167" t="s">
        <v>455</v>
      </c>
      <c r="B88">
        <v>137</v>
      </c>
      <c r="G88" t="s">
        <v>404</v>
      </c>
      <c r="H88" s="166">
        <v>167.5</v>
      </c>
      <c r="I88">
        <v>97.2</v>
      </c>
    </row>
    <row r="89" spans="1:9">
      <c r="A89" s="167" t="s">
        <v>455</v>
      </c>
      <c r="B89">
        <v>25</v>
      </c>
      <c r="G89" t="s">
        <v>404</v>
      </c>
    </row>
    <row r="90" spans="1:9">
      <c r="A90" s="167" t="s">
        <v>455</v>
      </c>
      <c r="B90">
        <v>83</v>
      </c>
      <c r="D90" t="s">
        <v>600</v>
      </c>
      <c r="F90">
        <v>6.34</v>
      </c>
      <c r="G90" t="s">
        <v>599</v>
      </c>
    </row>
    <row r="91" spans="1:9">
      <c r="A91" t="s">
        <v>363</v>
      </c>
      <c r="B91">
        <v>20</v>
      </c>
      <c r="G91" t="s">
        <v>404</v>
      </c>
      <c r="H91" s="166">
        <v>29.240000000000002</v>
      </c>
    </row>
    <row r="92" spans="1:9">
      <c r="A92" t="s">
        <v>371</v>
      </c>
      <c r="B92">
        <v>20</v>
      </c>
      <c r="G92" t="s">
        <v>404</v>
      </c>
      <c r="H92" s="166">
        <v>29.240000000000002</v>
      </c>
    </row>
    <row r="93" spans="1:9">
      <c r="A93" t="s">
        <v>431</v>
      </c>
      <c r="B93" t="s">
        <v>432</v>
      </c>
      <c r="G93" t="s">
        <v>404</v>
      </c>
    </row>
    <row r="94" spans="1:9">
      <c r="A94" t="s">
        <v>374</v>
      </c>
      <c r="B94">
        <v>15</v>
      </c>
      <c r="C94" s="109">
        <v>41884</v>
      </c>
      <c r="D94" t="s">
        <v>407</v>
      </c>
      <c r="G94" t="s">
        <v>404</v>
      </c>
      <c r="H94" s="166">
        <v>2.9</v>
      </c>
    </row>
    <row r="95" spans="1:9">
      <c r="A95" t="s">
        <v>373</v>
      </c>
      <c r="B95">
        <v>10</v>
      </c>
      <c r="G95" t="s">
        <v>404</v>
      </c>
    </row>
    <row r="96" spans="1:9">
      <c r="A96" s="165" t="s">
        <v>523</v>
      </c>
      <c r="B96">
        <v>35</v>
      </c>
      <c r="G96" t="s">
        <v>404</v>
      </c>
      <c r="H96" s="166">
        <v>30.189999999999998</v>
      </c>
    </row>
    <row r="97" spans="1:9">
      <c r="A97" s="165" t="s">
        <v>525</v>
      </c>
      <c r="B97">
        <v>80</v>
      </c>
      <c r="G97" t="s">
        <v>404</v>
      </c>
      <c r="H97" s="166">
        <v>30.189999999999998</v>
      </c>
      <c r="I97">
        <v>4.2</v>
      </c>
    </row>
    <row r="98" spans="1:9">
      <c r="A98" t="s">
        <v>424</v>
      </c>
      <c r="B98">
        <v>117</v>
      </c>
      <c r="G98" t="s">
        <v>404</v>
      </c>
    </row>
    <row r="99" spans="1:9">
      <c r="A99" t="s">
        <v>424</v>
      </c>
      <c r="B99">
        <v>67</v>
      </c>
      <c r="G99" t="s">
        <v>404</v>
      </c>
    </row>
    <row r="100" spans="1:9">
      <c r="A100" t="s">
        <v>424</v>
      </c>
      <c r="B100">
        <v>20</v>
      </c>
      <c r="G100" t="s">
        <v>404</v>
      </c>
    </row>
    <row r="101" spans="1:9">
      <c r="A101" t="s">
        <v>443</v>
      </c>
      <c r="B101">
        <v>106</v>
      </c>
      <c r="G101" t="s">
        <v>404</v>
      </c>
    </row>
    <row r="102" spans="1:9">
      <c r="A102" t="s">
        <v>443</v>
      </c>
      <c r="B102">
        <v>55</v>
      </c>
      <c r="G102" t="s">
        <v>404</v>
      </c>
    </row>
    <row r="103" spans="1:9">
      <c r="A103" t="s">
        <v>443</v>
      </c>
      <c r="B103">
        <v>20</v>
      </c>
      <c r="G103" t="s">
        <v>404</v>
      </c>
      <c r="H103" s="166">
        <v>2.4</v>
      </c>
    </row>
    <row r="104" spans="1:9">
      <c r="A104" t="s">
        <v>458</v>
      </c>
      <c r="B104">
        <v>40</v>
      </c>
      <c r="G104" t="s">
        <v>404</v>
      </c>
    </row>
    <row r="105" spans="1:9">
      <c r="A105" t="s">
        <v>451</v>
      </c>
      <c r="B105">
        <v>35</v>
      </c>
      <c r="G105" t="s">
        <v>404</v>
      </c>
      <c r="I105">
        <v>4.8</v>
      </c>
    </row>
    <row r="106" spans="1:9">
      <c r="A106" t="s">
        <v>449</v>
      </c>
      <c r="B106">
        <v>100</v>
      </c>
      <c r="G106" t="s">
        <v>404</v>
      </c>
      <c r="I106">
        <v>145.57</v>
      </c>
    </row>
    <row r="107" spans="1:9">
      <c r="A107" t="s">
        <v>449</v>
      </c>
      <c r="B107">
        <v>10</v>
      </c>
      <c r="G107" t="s">
        <v>404</v>
      </c>
      <c r="H107" s="166">
        <v>2.9</v>
      </c>
    </row>
    <row r="108" spans="1:9">
      <c r="A108" t="s">
        <v>450</v>
      </c>
      <c r="B108">
        <v>55</v>
      </c>
      <c r="G108" t="s">
        <v>404</v>
      </c>
    </row>
    <row r="109" spans="1:9">
      <c r="A109" t="s">
        <v>466</v>
      </c>
      <c r="B109">
        <v>30</v>
      </c>
      <c r="G109" t="s">
        <v>404</v>
      </c>
    </row>
    <row r="110" spans="1:9">
      <c r="A110" t="s">
        <v>89</v>
      </c>
      <c r="B110">
        <v>100</v>
      </c>
      <c r="G110" t="s">
        <v>404</v>
      </c>
    </row>
    <row r="111" spans="1:9">
      <c r="A111" t="s">
        <v>89</v>
      </c>
      <c r="B111">
        <v>100</v>
      </c>
      <c r="G111" t="s">
        <v>404</v>
      </c>
    </row>
    <row r="112" spans="1:9">
      <c r="A112" t="s">
        <v>89</v>
      </c>
      <c r="B112">
        <v>100</v>
      </c>
      <c r="G112" t="s">
        <v>404</v>
      </c>
    </row>
    <row r="113" spans="1:8">
      <c r="A113" t="s">
        <v>89</v>
      </c>
      <c r="B113">
        <v>100</v>
      </c>
      <c r="G113" t="s">
        <v>404</v>
      </c>
    </row>
    <row r="114" spans="1:8">
      <c r="A114" t="s">
        <v>464</v>
      </c>
      <c r="B114">
        <v>50</v>
      </c>
      <c r="G114" t="s">
        <v>404</v>
      </c>
    </row>
    <row r="115" spans="1:8">
      <c r="A115" t="s">
        <v>533</v>
      </c>
      <c r="B115">
        <v>24</v>
      </c>
      <c r="G115" t="s">
        <v>404</v>
      </c>
    </row>
    <row r="116" spans="1:8">
      <c r="A116" t="s">
        <v>533</v>
      </c>
      <c r="B116">
        <v>20</v>
      </c>
      <c r="G116" t="s">
        <v>404</v>
      </c>
    </row>
    <row r="117" spans="1:8">
      <c r="A117" t="s">
        <v>533</v>
      </c>
      <c r="B117">
        <v>22</v>
      </c>
      <c r="G117" t="s">
        <v>404</v>
      </c>
    </row>
    <row r="118" spans="1:8">
      <c r="A118" t="s">
        <v>533</v>
      </c>
      <c r="B118">
        <v>23</v>
      </c>
      <c r="G118" t="s">
        <v>404</v>
      </c>
    </row>
    <row r="119" spans="1:8">
      <c r="A119" t="s">
        <v>533</v>
      </c>
      <c r="B119">
        <v>30</v>
      </c>
      <c r="G119" t="s">
        <v>404</v>
      </c>
    </row>
    <row r="120" spans="1:8">
      <c r="A120" t="s">
        <v>533</v>
      </c>
      <c r="B120">
        <v>21</v>
      </c>
      <c r="G120" t="s">
        <v>404</v>
      </c>
    </row>
    <row r="121" spans="1:8">
      <c r="A121" t="s">
        <v>533</v>
      </c>
      <c r="B121">
        <v>28</v>
      </c>
      <c r="G121" t="s">
        <v>404</v>
      </c>
    </row>
    <row r="122" spans="1:8">
      <c r="A122" t="s">
        <v>533</v>
      </c>
      <c r="B122">
        <v>31</v>
      </c>
      <c r="G122" t="s">
        <v>404</v>
      </c>
    </row>
    <row r="123" spans="1:8">
      <c r="A123" t="s">
        <v>533</v>
      </c>
      <c r="B123">
        <v>23</v>
      </c>
      <c r="G123" t="s">
        <v>404</v>
      </c>
    </row>
    <row r="124" spans="1:8">
      <c r="A124" t="s">
        <v>533</v>
      </c>
      <c r="B124">
        <v>23</v>
      </c>
      <c r="G124" t="s">
        <v>404</v>
      </c>
    </row>
    <row r="125" spans="1:8">
      <c r="A125" t="s">
        <v>533</v>
      </c>
      <c r="B125">
        <v>34</v>
      </c>
      <c r="G125" t="s">
        <v>404</v>
      </c>
    </row>
    <row r="126" spans="1:8">
      <c r="A126" t="s">
        <v>533</v>
      </c>
      <c r="B126">
        <v>24</v>
      </c>
      <c r="G126" t="s">
        <v>404</v>
      </c>
    </row>
    <row r="127" spans="1:8">
      <c r="A127" t="s">
        <v>533</v>
      </c>
      <c r="B127">
        <v>30</v>
      </c>
      <c r="G127" t="s">
        <v>404</v>
      </c>
    </row>
    <row r="128" spans="1:8">
      <c r="A128" t="s">
        <v>533</v>
      </c>
      <c r="B128">
        <v>10</v>
      </c>
      <c r="G128" t="s">
        <v>404</v>
      </c>
      <c r="H128">
        <v>16.8</v>
      </c>
    </row>
    <row r="129" spans="1:9">
      <c r="A129" t="s">
        <v>533</v>
      </c>
      <c r="B129">
        <v>100</v>
      </c>
      <c r="G129" t="s">
        <v>404</v>
      </c>
    </row>
    <row r="130" spans="1:9">
      <c r="A130" t="s">
        <v>533</v>
      </c>
      <c r="B130">
        <v>100</v>
      </c>
      <c r="G130" t="s">
        <v>404</v>
      </c>
    </row>
    <row r="131" spans="1:9">
      <c r="A131" t="s">
        <v>463</v>
      </c>
      <c r="B131">
        <v>20</v>
      </c>
      <c r="G131" t="s">
        <v>404</v>
      </c>
    </row>
    <row r="132" spans="1:9">
      <c r="A132" t="s">
        <v>468</v>
      </c>
      <c r="B132">
        <v>20</v>
      </c>
      <c r="G132" t="s">
        <v>404</v>
      </c>
    </row>
    <row r="133" spans="1:9">
      <c r="A133" t="s">
        <v>469</v>
      </c>
      <c r="B133">
        <v>26</v>
      </c>
      <c r="D133" t="s">
        <v>600</v>
      </c>
      <c r="F133">
        <v>6.75</v>
      </c>
      <c r="G133" t="s">
        <v>599</v>
      </c>
    </row>
    <row r="134" spans="1:9">
      <c r="A134" t="s">
        <v>469</v>
      </c>
      <c r="B134">
        <v>53</v>
      </c>
      <c r="D134" t="s">
        <v>600</v>
      </c>
      <c r="F134">
        <v>6.75</v>
      </c>
      <c r="G134" t="s">
        <v>599</v>
      </c>
    </row>
    <row r="135" spans="1:9">
      <c r="A135" t="s">
        <v>469</v>
      </c>
      <c r="B135">
        <v>5</v>
      </c>
      <c r="D135" t="s">
        <v>601</v>
      </c>
      <c r="G135" t="s">
        <v>404</v>
      </c>
    </row>
    <row r="136" spans="1:9">
      <c r="A136" t="s">
        <v>467</v>
      </c>
      <c r="B136">
        <v>75</v>
      </c>
      <c r="G136" t="s">
        <v>404</v>
      </c>
      <c r="H136" s="166">
        <v>16.2</v>
      </c>
    </row>
    <row r="137" spans="1:9">
      <c r="A137" t="s">
        <v>473</v>
      </c>
      <c r="B137">
        <v>20</v>
      </c>
      <c r="G137" t="s">
        <v>404</v>
      </c>
    </row>
    <row r="138" spans="1:9">
      <c r="A138" t="s">
        <v>379</v>
      </c>
      <c r="B138">
        <v>2.4</v>
      </c>
      <c r="G138" t="s">
        <v>404</v>
      </c>
      <c r="H138" s="166">
        <v>2.4</v>
      </c>
    </row>
    <row r="139" spans="1:9">
      <c r="A139" t="s">
        <v>379</v>
      </c>
      <c r="B139">
        <v>106</v>
      </c>
      <c r="D139" t="s">
        <v>600</v>
      </c>
      <c r="F139">
        <v>6.75</v>
      </c>
      <c r="G139" t="s">
        <v>599</v>
      </c>
      <c r="H139" s="166"/>
    </row>
    <row r="140" spans="1:9">
      <c r="A140" t="s">
        <v>470</v>
      </c>
      <c r="B140">
        <v>10</v>
      </c>
      <c r="D140" t="s">
        <v>601</v>
      </c>
      <c r="G140" t="s">
        <v>404</v>
      </c>
    </row>
    <row r="141" spans="1:9">
      <c r="A141" t="s">
        <v>470</v>
      </c>
      <c r="B141">
        <v>103</v>
      </c>
      <c r="G141" t="s">
        <v>404</v>
      </c>
    </row>
    <row r="142" spans="1:9">
      <c r="A142" t="s">
        <v>462</v>
      </c>
      <c r="B142">
        <v>15</v>
      </c>
      <c r="G142" t="s">
        <v>404</v>
      </c>
    </row>
    <row r="143" spans="1:9">
      <c r="A143" t="s">
        <v>546</v>
      </c>
      <c r="B143">
        <v>50</v>
      </c>
      <c r="G143" t="s">
        <v>404</v>
      </c>
      <c r="I143">
        <v>89.4</v>
      </c>
    </row>
    <row r="144" spans="1:9">
      <c r="A144" t="s">
        <v>560</v>
      </c>
      <c r="B144">
        <v>30</v>
      </c>
      <c r="G144" t="s">
        <v>404</v>
      </c>
      <c r="I144">
        <v>31.120000000000005</v>
      </c>
    </row>
    <row r="145" spans="1:9">
      <c r="A145" t="s">
        <v>471</v>
      </c>
      <c r="B145" t="s">
        <v>472</v>
      </c>
      <c r="G145" t="s">
        <v>404</v>
      </c>
      <c r="I145">
        <v>40.18</v>
      </c>
    </row>
    <row r="146" spans="1:9">
      <c r="A146" t="s">
        <v>456</v>
      </c>
      <c r="B146">
        <v>25</v>
      </c>
      <c r="E146" t="s">
        <v>457</v>
      </c>
      <c r="G146" t="s">
        <v>404</v>
      </c>
      <c r="I146">
        <v>56.169999999999995</v>
      </c>
    </row>
    <row r="147" spans="1:9">
      <c r="A147" t="s">
        <v>602</v>
      </c>
      <c r="B147">
        <v>104.9</v>
      </c>
      <c r="D147" t="s">
        <v>609</v>
      </c>
      <c r="E147" t="s">
        <v>602</v>
      </c>
      <c r="F147">
        <v>9.5</v>
      </c>
    </row>
    <row r="148" spans="1:9">
      <c r="A148" t="s">
        <v>603</v>
      </c>
      <c r="B148">
        <v>104.4</v>
      </c>
      <c r="D148" t="s">
        <v>609</v>
      </c>
      <c r="E148" t="s">
        <v>603</v>
      </c>
      <c r="F148">
        <v>9.5</v>
      </c>
    </row>
    <row r="149" spans="1:9">
      <c r="A149" t="s">
        <v>608</v>
      </c>
      <c r="B149">
        <v>93.7</v>
      </c>
      <c r="D149" t="s">
        <v>609</v>
      </c>
      <c r="E149" t="s">
        <v>608</v>
      </c>
      <c r="F149">
        <v>8</v>
      </c>
    </row>
    <row r="150" spans="1:9">
      <c r="A150" t="s">
        <v>604</v>
      </c>
      <c r="B150">
        <v>100.4</v>
      </c>
      <c r="D150" t="s">
        <v>609</v>
      </c>
      <c r="E150" t="s">
        <v>604</v>
      </c>
      <c r="F150">
        <v>8</v>
      </c>
    </row>
    <row r="151" spans="1:9">
      <c r="A151" t="s">
        <v>605</v>
      </c>
      <c r="B151">
        <v>95</v>
      </c>
      <c r="D151" t="s">
        <v>609</v>
      </c>
      <c r="E151" t="s">
        <v>605</v>
      </c>
      <c r="F151">
        <v>8</v>
      </c>
    </row>
    <row r="152" spans="1:9">
      <c r="A152" t="s">
        <v>606</v>
      </c>
      <c r="B152">
        <v>99.4</v>
      </c>
      <c r="D152" t="s">
        <v>609</v>
      </c>
      <c r="E152" t="s">
        <v>606</v>
      </c>
      <c r="F152">
        <v>8</v>
      </c>
    </row>
    <row r="153" spans="1:9">
      <c r="A153" t="s">
        <v>607</v>
      </c>
      <c r="B153">
        <v>110</v>
      </c>
      <c r="D153" t="s">
        <v>609</v>
      </c>
      <c r="E153" t="s">
        <v>607</v>
      </c>
      <c r="F153">
        <v>8</v>
      </c>
    </row>
    <row r="154" spans="1:9">
      <c r="A154" t="s">
        <v>611</v>
      </c>
      <c r="I154">
        <v>4.2</v>
      </c>
    </row>
    <row r="155" spans="1:9">
      <c r="A155" t="s">
        <v>561</v>
      </c>
      <c r="I155">
        <v>56.169999999999995</v>
      </c>
    </row>
  </sheetData>
  <autoFilter ref="A1:A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zoomScale="145" zoomScaleNormal="145" workbookViewId="0">
      <selection activeCell="B6" sqref="B6:P6"/>
    </sheetView>
  </sheetViews>
  <sheetFormatPr defaultRowHeight="15"/>
  <cols>
    <col min="1" max="1" width="19.25" style="202" bestFit="1" customWidth="1"/>
    <col min="2" max="16" width="4.25" style="202" customWidth="1"/>
    <col min="17" max="17" width="6" style="202" customWidth="1"/>
    <col min="18" max="32" width="3.125" style="202" customWidth="1"/>
    <col min="33" max="16384" width="9" style="202"/>
  </cols>
  <sheetData>
    <row r="1" spans="1:16">
      <c r="A1" s="210"/>
      <c r="B1" s="215" t="s">
        <v>723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27.75" customHeight="1">
      <c r="A2" s="213" t="s">
        <v>724</v>
      </c>
      <c r="B2" s="210">
        <v>36</v>
      </c>
      <c r="C2" s="210">
        <v>37</v>
      </c>
      <c r="D2" s="210">
        <v>38</v>
      </c>
      <c r="E2" s="210">
        <v>39</v>
      </c>
      <c r="F2" s="210">
        <v>40</v>
      </c>
      <c r="G2" s="210">
        <v>41</v>
      </c>
      <c r="H2" s="210">
        <v>42</v>
      </c>
      <c r="I2" s="210">
        <v>43</v>
      </c>
      <c r="J2" s="210">
        <v>44</v>
      </c>
      <c r="K2" s="210">
        <v>45</v>
      </c>
      <c r="L2" s="210">
        <v>46</v>
      </c>
      <c r="M2" s="210">
        <v>47</v>
      </c>
      <c r="N2" s="210">
        <v>48</v>
      </c>
      <c r="O2" s="210">
        <v>49</v>
      </c>
      <c r="P2" s="210">
        <v>50</v>
      </c>
    </row>
    <row r="3" spans="1:16" ht="18.75" customHeight="1">
      <c r="A3" s="214" t="s">
        <v>713</v>
      </c>
      <c r="B3" s="211">
        <v>1.4</v>
      </c>
      <c r="C3" s="211">
        <v>1.4</v>
      </c>
      <c r="D3" s="211">
        <v>1.4</v>
      </c>
      <c r="E3" s="211">
        <v>1.4</v>
      </c>
      <c r="F3" s="211">
        <v>1.4</v>
      </c>
      <c r="G3" s="211">
        <v>1.4</v>
      </c>
      <c r="H3" s="211">
        <v>1.4</v>
      </c>
      <c r="I3" s="211">
        <v>1.57</v>
      </c>
      <c r="J3" s="211">
        <v>1.77</v>
      </c>
      <c r="K3" s="211">
        <v>1.98</v>
      </c>
      <c r="L3" s="211">
        <v>2.0699999999999998</v>
      </c>
      <c r="M3" s="211">
        <v>2.0699999999999998</v>
      </c>
      <c r="N3" s="211">
        <v>2.0699999999999998</v>
      </c>
      <c r="O3" s="211">
        <v>2.0699999999999998</v>
      </c>
      <c r="P3" s="211">
        <v>2.0699999999999998</v>
      </c>
    </row>
    <row r="4" spans="1:16" ht="18.75" customHeight="1">
      <c r="A4" s="214" t="s">
        <v>714</v>
      </c>
      <c r="B4" s="211">
        <v>1.5</v>
      </c>
      <c r="C4" s="211">
        <v>1.5</v>
      </c>
      <c r="D4" s="211">
        <v>1.5</v>
      </c>
      <c r="E4" s="211">
        <v>1.5</v>
      </c>
      <c r="F4" s="211">
        <v>1.5</v>
      </c>
      <c r="G4" s="211">
        <v>1.5</v>
      </c>
      <c r="H4" s="211">
        <v>1.5</v>
      </c>
      <c r="I4" s="211">
        <v>1.7</v>
      </c>
      <c r="J4" s="211">
        <v>1.7</v>
      </c>
      <c r="K4" s="211">
        <v>2</v>
      </c>
      <c r="L4" s="211">
        <v>2.1</v>
      </c>
      <c r="M4" s="211">
        <v>2.1</v>
      </c>
      <c r="N4" s="211">
        <v>2.1</v>
      </c>
      <c r="O4" s="211">
        <v>2.1</v>
      </c>
      <c r="P4" s="211">
        <v>2.1</v>
      </c>
    </row>
    <row r="5" spans="1:16" ht="18.75" customHeight="1">
      <c r="A5" s="214" t="s">
        <v>715</v>
      </c>
      <c r="B5" s="211">
        <v>1.4</v>
      </c>
      <c r="C5" s="211">
        <v>1.4</v>
      </c>
      <c r="D5" s="211">
        <v>1.42</v>
      </c>
      <c r="E5" s="211">
        <v>1.55</v>
      </c>
      <c r="F5" s="211">
        <v>1.55</v>
      </c>
      <c r="G5" s="211">
        <v>1.4</v>
      </c>
      <c r="H5" s="211">
        <v>1.4</v>
      </c>
      <c r="I5" s="211">
        <v>1.57</v>
      </c>
      <c r="J5" s="211">
        <v>1.77</v>
      </c>
      <c r="K5" s="211">
        <v>1.98</v>
      </c>
      <c r="L5" s="211">
        <v>2.0699999999999998</v>
      </c>
      <c r="M5" s="211">
        <v>2.0699999999999998</v>
      </c>
      <c r="N5" s="211">
        <v>2.0699999999999998</v>
      </c>
      <c r="O5" s="211">
        <v>2.0699999999999998</v>
      </c>
      <c r="P5" s="211">
        <v>2.0699999999999998</v>
      </c>
    </row>
    <row r="6" spans="1:16" ht="18.75" customHeight="1">
      <c r="A6" s="214" t="s">
        <v>716</v>
      </c>
      <c r="B6" s="211">
        <v>1.4</v>
      </c>
      <c r="C6" s="211">
        <v>1.4</v>
      </c>
      <c r="D6" s="211">
        <v>1.42</v>
      </c>
      <c r="E6" s="211">
        <v>1.55</v>
      </c>
      <c r="F6" s="211">
        <v>1.55</v>
      </c>
      <c r="G6" s="211">
        <v>1.4</v>
      </c>
      <c r="H6" s="211">
        <v>1.4</v>
      </c>
      <c r="I6" s="211">
        <v>1.57</v>
      </c>
      <c r="J6" s="211">
        <v>1.77</v>
      </c>
      <c r="K6" s="211">
        <v>1.98</v>
      </c>
      <c r="L6" s="211">
        <v>2.0699999999999998</v>
      </c>
      <c r="M6" s="211">
        <v>2.0699999999999998</v>
      </c>
      <c r="N6" s="211">
        <v>2.0699999999999998</v>
      </c>
      <c r="O6" s="211">
        <v>2.0699999999999998</v>
      </c>
      <c r="P6" s="211">
        <v>2.0699999999999998</v>
      </c>
    </row>
    <row r="7" spans="1:16" ht="18.75" customHeight="1">
      <c r="A7" s="214" t="s">
        <v>717</v>
      </c>
      <c r="B7" s="211">
        <v>1.5</v>
      </c>
      <c r="C7" s="211">
        <v>1.5</v>
      </c>
      <c r="D7" s="211">
        <v>1.5</v>
      </c>
      <c r="E7" s="211">
        <v>1.5</v>
      </c>
      <c r="F7" s="211">
        <v>1.5</v>
      </c>
      <c r="G7" s="211">
        <v>1.7</v>
      </c>
      <c r="H7" s="211">
        <v>1.7</v>
      </c>
      <c r="I7" s="211">
        <v>1.7</v>
      </c>
      <c r="J7" s="211">
        <v>1.7</v>
      </c>
      <c r="K7" s="211">
        <v>2</v>
      </c>
      <c r="L7" s="211">
        <v>2</v>
      </c>
      <c r="M7" s="211">
        <v>2</v>
      </c>
      <c r="N7" s="211">
        <v>2</v>
      </c>
      <c r="O7" s="211">
        <v>2</v>
      </c>
      <c r="P7" s="211">
        <v>2</v>
      </c>
    </row>
    <row r="8" spans="1:16" ht="18.75" customHeight="1">
      <c r="A8" s="214" t="s">
        <v>718</v>
      </c>
      <c r="B8" s="211">
        <v>1.5</v>
      </c>
      <c r="C8" s="211">
        <v>1.5</v>
      </c>
      <c r="D8" s="211">
        <v>1.5</v>
      </c>
      <c r="E8" s="211">
        <v>1.5</v>
      </c>
      <c r="F8" s="211">
        <v>1.5</v>
      </c>
      <c r="G8" s="211">
        <v>1.65</v>
      </c>
      <c r="H8" s="211">
        <v>1.65</v>
      </c>
      <c r="I8" s="211">
        <v>1.65</v>
      </c>
      <c r="J8" s="211">
        <v>1.65</v>
      </c>
      <c r="K8" s="211">
        <v>2</v>
      </c>
      <c r="L8" s="211">
        <v>2</v>
      </c>
      <c r="M8" s="211">
        <v>2</v>
      </c>
      <c r="N8" s="211">
        <v>2</v>
      </c>
      <c r="O8" s="211">
        <v>2</v>
      </c>
      <c r="P8" s="211">
        <v>2</v>
      </c>
    </row>
  </sheetData>
  <mergeCells count="1">
    <mergeCell ref="B1:P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H248"/>
  <sheetViews>
    <sheetView workbookViewId="0"/>
  </sheetViews>
  <sheetFormatPr defaultRowHeight="18.75"/>
  <cols>
    <col min="1" max="1" width="8.75" style="2" customWidth="1"/>
    <col min="2" max="2" width="12.5" style="2" customWidth="1"/>
    <col min="3" max="3" width="19.5" style="9" hidden="1" customWidth="1"/>
    <col min="4" max="4" width="5.5" style="2" customWidth="1"/>
    <col min="5" max="5" width="8.625" style="2" customWidth="1"/>
    <col min="6" max="6" width="6" style="2" customWidth="1"/>
    <col min="7" max="7" width="25.375" style="2" customWidth="1"/>
    <col min="8" max="8" width="4.25" style="2" customWidth="1"/>
    <col min="9" max="9" width="4.25" style="140" customWidth="1"/>
    <col min="10" max="25" width="3.875" style="140" customWidth="1"/>
    <col min="26" max="27" width="12.375" style="2" customWidth="1"/>
    <col min="28" max="28" width="10.25" style="2" customWidth="1"/>
    <col min="29" max="29" width="9" style="2"/>
    <col min="30" max="30" width="11" style="2" bestFit="1" customWidth="1"/>
    <col min="31" max="31" width="9" style="2" customWidth="1"/>
    <col min="32" max="33" width="14.875" style="2" customWidth="1"/>
    <col min="34" max="37" width="6.75" style="2" customWidth="1"/>
    <col min="38" max="38" width="8.875" style="2" customWidth="1"/>
    <col min="39" max="39" width="6.75" style="2" customWidth="1"/>
    <col min="40" max="42" width="9" style="2" customWidth="1"/>
    <col min="43" max="43" width="12.625" style="2" customWidth="1"/>
    <col min="44" max="44" width="10.375" style="2" customWidth="1"/>
    <col min="45" max="16384" width="9" style="2"/>
  </cols>
  <sheetData>
    <row r="1" spans="1:86">
      <c r="H1" s="111" t="s">
        <v>0</v>
      </c>
      <c r="I1" s="124">
        <v>36</v>
      </c>
      <c r="J1" s="124">
        <v>37</v>
      </c>
      <c r="K1" s="124">
        <v>38</v>
      </c>
      <c r="L1" s="124">
        <v>39</v>
      </c>
      <c r="M1" s="124">
        <v>40</v>
      </c>
      <c r="N1" s="124">
        <v>41</v>
      </c>
      <c r="O1" s="124">
        <v>42</v>
      </c>
      <c r="P1" s="124">
        <v>43</v>
      </c>
      <c r="Q1" s="124">
        <v>44</v>
      </c>
      <c r="R1" s="124">
        <v>45</v>
      </c>
      <c r="S1" s="124">
        <v>46</v>
      </c>
      <c r="T1" s="124">
        <v>47</v>
      </c>
      <c r="U1" s="124">
        <v>48</v>
      </c>
      <c r="V1" s="124">
        <v>49</v>
      </c>
      <c r="W1" s="124">
        <v>50</v>
      </c>
      <c r="X1" s="124">
        <v>51</v>
      </c>
      <c r="Y1" s="124">
        <v>52</v>
      </c>
    </row>
    <row r="2" spans="1:86">
      <c r="H2" s="1" t="s">
        <v>46</v>
      </c>
      <c r="I2" s="110">
        <v>1.4</v>
      </c>
      <c r="J2" s="110">
        <v>1.4</v>
      </c>
      <c r="K2" s="110">
        <v>1.4</v>
      </c>
      <c r="L2" s="110">
        <v>1.4</v>
      </c>
      <c r="M2" s="110">
        <v>1.4</v>
      </c>
      <c r="N2" s="110">
        <v>1.4</v>
      </c>
      <c r="O2" s="110">
        <v>1.4</v>
      </c>
      <c r="P2" s="110">
        <v>1.57</v>
      </c>
      <c r="Q2" s="110">
        <v>1.77</v>
      </c>
      <c r="R2" s="110">
        <v>1.98</v>
      </c>
      <c r="S2" s="110">
        <v>1.98</v>
      </c>
      <c r="T2" s="110">
        <v>2.0699999999999998</v>
      </c>
      <c r="U2" s="110">
        <v>2.0699999999999998</v>
      </c>
      <c r="V2" s="110">
        <v>2.0699999999999998</v>
      </c>
      <c r="W2" s="110">
        <v>2.0699999999999998</v>
      </c>
      <c r="X2" s="110">
        <v>2.0699999999999998</v>
      </c>
      <c r="Y2" s="110">
        <v>2.0699999999999998</v>
      </c>
    </row>
    <row r="3" spans="1:86">
      <c r="H3" s="1" t="s">
        <v>475</v>
      </c>
      <c r="I3" s="110">
        <v>1.2</v>
      </c>
      <c r="J3" s="110">
        <v>1.2</v>
      </c>
      <c r="K3" s="110">
        <v>1.2</v>
      </c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86">
      <c r="H4" s="161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</row>
    <row r="5" spans="1:86">
      <c r="H5" s="161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1:86" ht="14.25" customHeight="1">
      <c r="A6" s="230" t="s">
        <v>47</v>
      </c>
      <c r="B6" s="233" t="s">
        <v>42</v>
      </c>
      <c r="C6" s="230" t="s">
        <v>41</v>
      </c>
      <c r="D6" s="236" t="s">
        <v>27</v>
      </c>
      <c r="E6" s="229" t="s">
        <v>20</v>
      </c>
      <c r="F6" s="228" t="s">
        <v>22</v>
      </c>
      <c r="G6" s="224" t="s">
        <v>21</v>
      </c>
      <c r="H6" s="226" t="s">
        <v>23</v>
      </c>
      <c r="I6" s="227" t="s">
        <v>43</v>
      </c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16" t="s">
        <v>51</v>
      </c>
      <c r="AA6" s="216" t="s">
        <v>52</v>
      </c>
      <c r="AB6" s="228" t="s">
        <v>19</v>
      </c>
      <c r="AC6" s="216" t="s">
        <v>32</v>
      </c>
      <c r="AD6" s="223" t="s">
        <v>51</v>
      </c>
      <c r="AE6" s="223" t="s">
        <v>52</v>
      </c>
      <c r="AF6" s="216" t="s">
        <v>29</v>
      </c>
      <c r="AG6" s="216" t="s">
        <v>117</v>
      </c>
      <c r="AH6" s="216" t="s">
        <v>30</v>
      </c>
      <c r="AI6" s="216" t="s">
        <v>31</v>
      </c>
      <c r="AJ6" s="219" t="s">
        <v>33</v>
      </c>
      <c r="AK6" s="220"/>
      <c r="AL6" s="219" t="s">
        <v>34</v>
      </c>
      <c r="AM6" s="220"/>
      <c r="AN6" s="216" t="s">
        <v>35</v>
      </c>
      <c r="AO6" s="216" t="s">
        <v>36</v>
      </c>
      <c r="AP6" s="216" t="s">
        <v>37</v>
      </c>
      <c r="AQ6" s="216" t="s">
        <v>38</v>
      </c>
      <c r="AR6" s="216" t="s">
        <v>39</v>
      </c>
      <c r="AS6" s="217"/>
    </row>
    <row r="7" spans="1:86" ht="18" customHeight="1">
      <c r="A7" s="231"/>
      <c r="B7" s="234"/>
      <c r="C7" s="234"/>
      <c r="D7" s="234"/>
      <c r="E7" s="234"/>
      <c r="F7" s="228"/>
      <c r="G7" s="224"/>
      <c r="H7" s="226"/>
      <c r="I7" s="126"/>
      <c r="J7" s="218" t="s">
        <v>1</v>
      </c>
      <c r="K7" s="218"/>
      <c r="L7" s="218" t="s">
        <v>24</v>
      </c>
      <c r="M7" s="218"/>
      <c r="N7" s="218" t="s">
        <v>13</v>
      </c>
      <c r="O7" s="218"/>
      <c r="P7" s="160" t="s">
        <v>25</v>
      </c>
      <c r="Q7" s="160" t="s">
        <v>26</v>
      </c>
      <c r="R7" s="157"/>
      <c r="S7" s="157"/>
      <c r="T7" s="164"/>
      <c r="U7" s="164"/>
      <c r="V7" s="127"/>
      <c r="W7" s="127"/>
      <c r="X7" s="127"/>
      <c r="Y7" s="127"/>
      <c r="Z7" s="216"/>
      <c r="AA7" s="216"/>
      <c r="AB7" s="228"/>
      <c r="AC7" s="216"/>
      <c r="AD7" s="223"/>
      <c r="AE7" s="223"/>
      <c r="AF7" s="216"/>
      <c r="AG7" s="216"/>
      <c r="AH7" s="216"/>
      <c r="AI7" s="216"/>
      <c r="AJ7" s="221"/>
      <c r="AK7" s="222"/>
      <c r="AL7" s="221"/>
      <c r="AM7" s="222"/>
      <c r="AN7" s="216"/>
      <c r="AO7" s="216"/>
      <c r="AP7" s="216"/>
      <c r="AQ7" s="216"/>
      <c r="AR7" s="216"/>
      <c r="AS7" s="217"/>
    </row>
    <row r="8" spans="1:86" ht="25.5" customHeight="1">
      <c r="A8" s="232"/>
      <c r="B8" s="235"/>
      <c r="C8" s="235"/>
      <c r="D8" s="235"/>
      <c r="E8" s="235"/>
      <c r="F8" s="229"/>
      <c r="G8" s="225"/>
      <c r="H8" s="226"/>
      <c r="I8" s="126">
        <v>36</v>
      </c>
      <c r="J8" s="127">
        <v>37</v>
      </c>
      <c r="K8" s="127">
        <v>38</v>
      </c>
      <c r="L8" s="127">
        <v>39</v>
      </c>
      <c r="M8" s="127">
        <v>40</v>
      </c>
      <c r="N8" s="127">
        <v>41</v>
      </c>
      <c r="O8" s="127">
        <v>42</v>
      </c>
      <c r="P8" s="127">
        <v>43</v>
      </c>
      <c r="Q8" s="127">
        <v>44</v>
      </c>
      <c r="R8" s="127">
        <v>45</v>
      </c>
      <c r="S8" s="127">
        <v>46</v>
      </c>
      <c r="T8" s="127">
        <v>47</v>
      </c>
      <c r="U8" s="127">
        <v>48</v>
      </c>
      <c r="V8" s="127">
        <v>49</v>
      </c>
      <c r="W8" s="127">
        <v>50</v>
      </c>
      <c r="X8" s="127">
        <v>51</v>
      </c>
      <c r="Y8" s="127">
        <v>52</v>
      </c>
      <c r="Z8" s="216"/>
      <c r="AA8" s="216"/>
      <c r="AB8" s="228"/>
      <c r="AC8" s="216"/>
      <c r="AD8" s="223"/>
      <c r="AE8" s="223"/>
      <c r="AF8" s="216"/>
      <c r="AG8" s="216"/>
      <c r="AH8" s="216"/>
      <c r="AI8" s="216"/>
      <c r="AJ8" s="112" t="s">
        <v>44</v>
      </c>
      <c r="AK8" s="112" t="s">
        <v>45</v>
      </c>
      <c r="AL8" s="112" t="s">
        <v>44</v>
      </c>
      <c r="AM8" s="112" t="s">
        <v>45</v>
      </c>
      <c r="AN8" s="216"/>
      <c r="AO8" s="216"/>
      <c r="AP8" s="216"/>
      <c r="AQ8" s="216"/>
      <c r="AR8" s="216"/>
      <c r="AS8" s="217"/>
      <c r="AT8" s="2" t="s">
        <v>394</v>
      </c>
      <c r="AU8" s="2" t="s">
        <v>395</v>
      </c>
      <c r="AV8" s="2" t="s">
        <v>396</v>
      </c>
      <c r="AW8" s="2" t="s">
        <v>394</v>
      </c>
      <c r="AX8" s="2" t="s">
        <v>395</v>
      </c>
      <c r="AY8" s="2" t="s">
        <v>396</v>
      </c>
      <c r="AZ8" s="2" t="s">
        <v>394</v>
      </c>
      <c r="BA8" s="2" t="s">
        <v>395</v>
      </c>
      <c r="BB8" s="2" t="s">
        <v>396</v>
      </c>
      <c r="BC8" s="2" t="s">
        <v>394</v>
      </c>
      <c r="BD8" s="2" t="s">
        <v>395</v>
      </c>
      <c r="BE8" s="2" t="s">
        <v>396</v>
      </c>
      <c r="BF8" s="2" t="s">
        <v>394</v>
      </c>
      <c r="BG8" s="2" t="s">
        <v>395</v>
      </c>
      <c r="BH8" s="2" t="s">
        <v>396</v>
      </c>
      <c r="BI8" s="2" t="s">
        <v>394</v>
      </c>
      <c r="BJ8" s="2" t="s">
        <v>395</v>
      </c>
      <c r="BK8" s="2" t="s">
        <v>396</v>
      </c>
      <c r="BL8" s="2" t="s">
        <v>394</v>
      </c>
      <c r="BM8" s="2" t="s">
        <v>395</v>
      </c>
      <c r="BN8" s="2" t="s">
        <v>396</v>
      </c>
      <c r="BO8" s="2" t="s">
        <v>394</v>
      </c>
      <c r="BP8" s="2" t="s">
        <v>395</v>
      </c>
      <c r="BQ8" s="2" t="s">
        <v>396</v>
      </c>
      <c r="BR8" s="2" t="s">
        <v>394</v>
      </c>
      <c r="BS8" s="2" t="s">
        <v>395</v>
      </c>
      <c r="BT8" s="2" t="s">
        <v>396</v>
      </c>
      <c r="BU8" s="2" t="s">
        <v>394</v>
      </c>
      <c r="BV8" s="2" t="s">
        <v>395</v>
      </c>
      <c r="BW8" s="2" t="s">
        <v>396</v>
      </c>
      <c r="BX8" s="2" t="s">
        <v>394</v>
      </c>
      <c r="BY8" s="2" t="s">
        <v>395</v>
      </c>
      <c r="BZ8" s="2" t="s">
        <v>396</v>
      </c>
      <c r="CA8" s="2" t="s">
        <v>394</v>
      </c>
      <c r="CB8" s="2" t="s">
        <v>395</v>
      </c>
      <c r="CC8" s="2" t="s">
        <v>396</v>
      </c>
      <c r="CD8" s="2" t="s">
        <v>394</v>
      </c>
      <c r="CE8" s="2" t="s">
        <v>395</v>
      </c>
      <c r="CF8" s="2" t="s">
        <v>396</v>
      </c>
      <c r="CG8" s="2" t="s">
        <v>394</v>
      </c>
      <c r="CH8" s="2" t="s">
        <v>395</v>
      </c>
    </row>
    <row r="9" spans="1:86" s="74" customFormat="1" ht="62.25" customHeight="1">
      <c r="A9" s="93">
        <v>29</v>
      </c>
      <c r="B9" s="93" t="s">
        <v>480</v>
      </c>
      <c r="C9" s="121"/>
      <c r="D9" s="93" t="s">
        <v>2</v>
      </c>
      <c r="E9" s="93" t="s">
        <v>61</v>
      </c>
      <c r="F9" s="116" t="s">
        <v>4</v>
      </c>
      <c r="G9" s="14">
        <v>0</v>
      </c>
      <c r="H9" s="93" t="s">
        <v>46</v>
      </c>
      <c r="I9" s="146"/>
      <c r="J9" s="147"/>
      <c r="K9" s="147"/>
      <c r="L9" s="147">
        <v>2</v>
      </c>
      <c r="M9" s="147">
        <v>2</v>
      </c>
      <c r="N9" s="147">
        <v>4</v>
      </c>
      <c r="O9" s="147">
        <v>4</v>
      </c>
      <c r="P9" s="147">
        <v>4</v>
      </c>
      <c r="Q9" s="147">
        <v>2</v>
      </c>
      <c r="R9" s="147"/>
      <c r="S9" s="147"/>
      <c r="T9" s="147"/>
      <c r="U9" s="147"/>
      <c r="V9" s="147"/>
      <c r="W9" s="147"/>
      <c r="X9" s="147"/>
      <c r="Y9" s="147"/>
      <c r="Z9" s="122" t="s">
        <v>449</v>
      </c>
      <c r="AA9" s="93"/>
      <c r="AB9" s="93"/>
      <c r="AC9" s="93">
        <f t="shared" ref="AC9:AC21" si="0">SUM(I9:Y9)</f>
        <v>18</v>
      </c>
      <c r="AD9" s="14">
        <f t="shared" ref="AD9:AD21" si="1">IF(H9="DŁ",(I9*$I$2)+(J9*$J$2)+(K9*$K$2)+(L9*$L$2)+(M9*$M$2)+(N9*$N$2)+(O9*$O$2)+(P9*$P$2)+(Q9*$Q$2)+(R9*$R$2)+(S9*$S$2)+(T9*$T$2)+(U9*$U$2)+(V9*$V$2)+(W9*$W$2)+(X9*$X$2)+(Y9*$Y$2),(I9*$I$3)+(J9*$J$3)+(K9*$K$3)+(L9*$L$3)+(M9*$M$3)+(N9*$N$3)+(O9*$O$3)+(P9*$P$3)+(Q9*$Q$3)+(R9*$R$3)+(S9*$S$3)+(T9*$T$3)+(U9*$U$3)+(V9*$V$3)+(W9*$W$3)+(X9*$X$3)+(Y9*$Y$3))</f>
        <v>26.619999999999997</v>
      </c>
      <c r="AE9" s="93" t="e">
        <f>IF(OR(#REF!=0,#REF!="Ślubna"),0,ROUNDUP(AC9/5,0)*0.6)+IF(OR(#REF!="I",#REF!="PW"),ROUNDUP(AC9/20,0)*0.5,0)</f>
        <v>#REF!</v>
      </c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pans="1:86" s="74" customFormat="1" ht="62.25" customHeight="1">
      <c r="A10" s="93">
        <v>29</v>
      </c>
      <c r="B10" s="93" t="s">
        <v>481</v>
      </c>
      <c r="C10" s="121"/>
      <c r="D10" s="93" t="s">
        <v>2</v>
      </c>
      <c r="E10" s="93" t="s">
        <v>61</v>
      </c>
      <c r="F10" s="116" t="s">
        <v>4</v>
      </c>
      <c r="G10" s="14">
        <v>0</v>
      </c>
      <c r="H10" s="93" t="s">
        <v>46</v>
      </c>
      <c r="I10" s="146"/>
      <c r="J10" s="147"/>
      <c r="K10" s="147"/>
      <c r="L10" s="147">
        <v>2</v>
      </c>
      <c r="M10" s="147">
        <v>2</v>
      </c>
      <c r="N10" s="147">
        <v>4</v>
      </c>
      <c r="O10" s="147">
        <v>4</v>
      </c>
      <c r="P10" s="147">
        <v>4</v>
      </c>
      <c r="Q10" s="147">
        <v>2</v>
      </c>
      <c r="R10" s="147"/>
      <c r="S10" s="147"/>
      <c r="T10" s="147"/>
      <c r="U10" s="147"/>
      <c r="V10" s="147"/>
      <c r="W10" s="147"/>
      <c r="X10" s="147"/>
      <c r="Y10" s="147"/>
      <c r="Z10" s="93" t="s">
        <v>486</v>
      </c>
      <c r="AA10" s="93"/>
      <c r="AB10" s="93"/>
      <c r="AC10" s="93">
        <f t="shared" si="0"/>
        <v>18</v>
      </c>
      <c r="AD10" s="14">
        <f t="shared" si="1"/>
        <v>26.619999999999997</v>
      </c>
      <c r="AE10" s="93" t="e">
        <f>IF(OR(#REF!=0,#REF!="Ślubna"),0,ROUNDUP(AC10/5,0)*0.6)+IF(OR(#REF!="I",#REF!="PW"),ROUNDUP(AC10/20,0)*0.5,0)</f>
        <v>#REF!</v>
      </c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</row>
    <row r="11" spans="1:86" s="74" customFormat="1" ht="62.25" customHeight="1">
      <c r="A11" s="93">
        <v>29</v>
      </c>
      <c r="B11" s="93" t="s">
        <v>487</v>
      </c>
      <c r="C11" s="121"/>
      <c r="D11" s="93" t="s">
        <v>2</v>
      </c>
      <c r="E11" s="93" t="s">
        <v>61</v>
      </c>
      <c r="F11" s="116" t="s">
        <v>5</v>
      </c>
      <c r="G11" s="14">
        <v>0</v>
      </c>
      <c r="H11" s="93" t="s">
        <v>46</v>
      </c>
      <c r="I11" s="146"/>
      <c r="J11" s="147"/>
      <c r="K11" s="147"/>
      <c r="L11" s="147">
        <v>1</v>
      </c>
      <c r="M11" s="147">
        <v>2</v>
      </c>
      <c r="N11" s="147">
        <v>3</v>
      </c>
      <c r="O11" s="147">
        <v>4</v>
      </c>
      <c r="P11" s="147">
        <v>4</v>
      </c>
      <c r="Q11" s="147">
        <v>3</v>
      </c>
      <c r="R11" s="147">
        <v>1</v>
      </c>
      <c r="S11" s="147">
        <v>1</v>
      </c>
      <c r="T11" s="147"/>
      <c r="U11" s="147"/>
      <c r="V11" s="147"/>
      <c r="W11" s="147"/>
      <c r="X11" s="147"/>
      <c r="Y11" s="147"/>
      <c r="Z11" s="122" t="s">
        <v>449</v>
      </c>
      <c r="AA11" s="93"/>
      <c r="AB11" s="93"/>
      <c r="AC11" s="93">
        <f t="shared" si="0"/>
        <v>19</v>
      </c>
      <c r="AD11" s="14">
        <f t="shared" si="1"/>
        <v>29.549999999999997</v>
      </c>
      <c r="AE11" s="93" t="e">
        <f>IF(OR(#REF!=0,#REF!="Ślubna"),0,ROUNDUP(AC11/5,0)*0.6)+IF(OR(#REF!="I",#REF!="PW"),ROUNDUP(AC11/20,0)*0.5,0)</f>
        <v>#REF!</v>
      </c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</row>
    <row r="12" spans="1:86" s="74" customFormat="1" ht="62.25" customHeight="1">
      <c r="A12" s="93">
        <v>29</v>
      </c>
      <c r="B12" s="93" t="s">
        <v>488</v>
      </c>
      <c r="C12" s="121"/>
      <c r="D12" s="93" t="s">
        <v>2</v>
      </c>
      <c r="E12" s="93" t="s">
        <v>61</v>
      </c>
      <c r="F12" s="116" t="s">
        <v>5</v>
      </c>
      <c r="G12" s="14">
        <v>0</v>
      </c>
      <c r="H12" s="93" t="s">
        <v>46</v>
      </c>
      <c r="I12" s="146"/>
      <c r="J12" s="147"/>
      <c r="K12" s="147"/>
      <c r="L12" s="147">
        <v>1</v>
      </c>
      <c r="M12" s="147">
        <v>2</v>
      </c>
      <c r="N12" s="147">
        <v>3</v>
      </c>
      <c r="O12" s="147">
        <v>4</v>
      </c>
      <c r="P12" s="147">
        <v>4</v>
      </c>
      <c r="Q12" s="147">
        <v>3</v>
      </c>
      <c r="R12" s="147">
        <v>1</v>
      </c>
      <c r="S12" s="147">
        <v>1</v>
      </c>
      <c r="T12" s="147"/>
      <c r="U12" s="147"/>
      <c r="V12" s="147"/>
      <c r="W12" s="147"/>
      <c r="X12" s="147"/>
      <c r="Y12" s="147"/>
      <c r="Z12" s="93" t="s">
        <v>486</v>
      </c>
      <c r="AA12" s="93"/>
      <c r="AB12" s="93"/>
      <c r="AC12" s="93">
        <f t="shared" si="0"/>
        <v>19</v>
      </c>
      <c r="AD12" s="14">
        <f t="shared" si="1"/>
        <v>29.549999999999997</v>
      </c>
      <c r="AE12" s="93" t="e">
        <f>IF(OR(#REF!=0,#REF!="Ślubna"),0,ROUNDUP(AC12/5,0)*0.6)+IF(OR(#REF!="I",#REF!="PW"),ROUNDUP(AC12/20,0)*0.5,0)</f>
        <v>#REF!</v>
      </c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</row>
    <row r="13" spans="1:86" s="74" customFormat="1" ht="47.25" customHeight="1">
      <c r="A13" s="93">
        <v>29</v>
      </c>
      <c r="B13" s="93" t="s">
        <v>489</v>
      </c>
      <c r="C13" s="121"/>
      <c r="D13" s="93" t="s">
        <v>2</v>
      </c>
      <c r="E13" s="93" t="s">
        <v>61</v>
      </c>
      <c r="F13" s="116" t="s">
        <v>5</v>
      </c>
      <c r="G13" s="14">
        <v>0</v>
      </c>
      <c r="H13" s="93" t="s">
        <v>46</v>
      </c>
      <c r="I13" s="146"/>
      <c r="J13" s="147"/>
      <c r="K13" s="147"/>
      <c r="L13" s="147">
        <v>1</v>
      </c>
      <c r="M13" s="147">
        <v>2</v>
      </c>
      <c r="N13" s="147">
        <v>3</v>
      </c>
      <c r="O13" s="147">
        <v>4</v>
      </c>
      <c r="P13" s="147">
        <v>4</v>
      </c>
      <c r="Q13" s="147">
        <v>3</v>
      </c>
      <c r="R13" s="147">
        <v>1</v>
      </c>
      <c r="S13" s="147">
        <v>1</v>
      </c>
      <c r="T13" s="147"/>
      <c r="U13" s="147"/>
      <c r="V13" s="147"/>
      <c r="W13" s="147"/>
      <c r="X13" s="147"/>
      <c r="Y13" s="147"/>
      <c r="Z13" s="93" t="s">
        <v>360</v>
      </c>
      <c r="AA13" s="93"/>
      <c r="AB13" s="93"/>
      <c r="AC13" s="93">
        <f t="shared" si="0"/>
        <v>19</v>
      </c>
      <c r="AD13" s="14">
        <f t="shared" si="1"/>
        <v>29.549999999999997</v>
      </c>
      <c r="AE13" s="93" t="e">
        <f>IF(OR(#REF!=0,#REF!="Ślubna"),0,ROUNDUP(AC13/5,0)*0.6)+IF(OR(#REF!="I",#REF!="PW"),ROUNDUP(AC13/20,0)*0.5,0)</f>
        <v>#REF!</v>
      </c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</row>
    <row r="14" spans="1:86" s="74" customFormat="1" ht="47.25" customHeight="1">
      <c r="A14" s="93">
        <v>29</v>
      </c>
      <c r="B14" s="93" t="s">
        <v>490</v>
      </c>
      <c r="C14" s="121"/>
      <c r="D14" s="93" t="s">
        <v>2</v>
      </c>
      <c r="E14" s="93" t="s">
        <v>61</v>
      </c>
      <c r="F14" s="116" t="s">
        <v>5</v>
      </c>
      <c r="G14" s="14">
        <v>0</v>
      </c>
      <c r="H14" s="93" t="s">
        <v>46</v>
      </c>
      <c r="I14" s="146"/>
      <c r="J14" s="147"/>
      <c r="K14" s="147"/>
      <c r="L14" s="147">
        <v>1</v>
      </c>
      <c r="M14" s="147">
        <v>2</v>
      </c>
      <c r="N14" s="147">
        <v>3</v>
      </c>
      <c r="O14" s="147">
        <v>4</v>
      </c>
      <c r="P14" s="147">
        <v>4</v>
      </c>
      <c r="Q14" s="147">
        <v>3</v>
      </c>
      <c r="R14" s="147">
        <v>1</v>
      </c>
      <c r="S14" s="147">
        <v>1</v>
      </c>
      <c r="T14" s="147"/>
      <c r="U14" s="147"/>
      <c r="V14" s="147"/>
      <c r="W14" s="147"/>
      <c r="X14" s="147"/>
      <c r="Y14" s="147"/>
      <c r="Z14" s="93" t="s">
        <v>76</v>
      </c>
      <c r="AA14" s="93"/>
      <c r="AB14" s="93"/>
      <c r="AC14" s="93">
        <f t="shared" si="0"/>
        <v>19</v>
      </c>
      <c r="AD14" s="14">
        <f t="shared" si="1"/>
        <v>29.549999999999997</v>
      </c>
      <c r="AE14" s="93" t="e">
        <f>IF(OR(#REF!=0,#REF!="Ślubna"),0,ROUNDUP(AC14/5,0)*0.6)+IF(OR(#REF!="I",#REF!="PW"),ROUNDUP(AC14/20,0)*0.5,0)</f>
        <v>#REF!</v>
      </c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</row>
    <row r="15" spans="1:86" s="74" customFormat="1" ht="47.25" customHeight="1">
      <c r="A15" s="93">
        <v>29</v>
      </c>
      <c r="B15" s="93" t="s">
        <v>492</v>
      </c>
      <c r="C15" s="121"/>
      <c r="D15" s="93" t="s">
        <v>2</v>
      </c>
      <c r="E15" s="93" t="s">
        <v>61</v>
      </c>
      <c r="F15" s="116" t="s">
        <v>5</v>
      </c>
      <c r="G15" s="14">
        <v>0</v>
      </c>
      <c r="H15" s="93" t="s">
        <v>46</v>
      </c>
      <c r="I15" s="146"/>
      <c r="J15" s="147"/>
      <c r="K15" s="147"/>
      <c r="L15" s="147">
        <v>1</v>
      </c>
      <c r="M15" s="147">
        <v>2</v>
      </c>
      <c r="N15" s="147">
        <v>3</v>
      </c>
      <c r="O15" s="147">
        <v>4</v>
      </c>
      <c r="P15" s="147">
        <v>4</v>
      </c>
      <c r="Q15" s="147">
        <v>3</v>
      </c>
      <c r="R15" s="147">
        <v>1</v>
      </c>
      <c r="S15" s="147">
        <v>1</v>
      </c>
      <c r="T15" s="147"/>
      <c r="U15" s="147"/>
      <c r="V15" s="147"/>
      <c r="W15" s="147"/>
      <c r="X15" s="147"/>
      <c r="Y15" s="147"/>
      <c r="Z15" s="93" t="s">
        <v>494</v>
      </c>
      <c r="AA15" s="93"/>
      <c r="AB15" s="93"/>
      <c r="AC15" s="93">
        <f t="shared" si="0"/>
        <v>19</v>
      </c>
      <c r="AD15" s="14">
        <f t="shared" si="1"/>
        <v>29.549999999999997</v>
      </c>
      <c r="AE15" s="93" t="e">
        <f>IF(OR(#REF!=0,#REF!="Ślubna"),0,ROUNDUP(AC15/5,0)*0.6)+IF(OR(#REF!="I",#REF!="PW"),ROUNDUP(AC15/20,0)*0.5,0)</f>
        <v>#REF!</v>
      </c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</row>
    <row r="16" spans="1:86" s="74" customFormat="1" ht="47.25" customHeight="1">
      <c r="A16" s="14">
        <v>29</v>
      </c>
      <c r="B16" s="14" t="s">
        <v>508</v>
      </c>
      <c r="C16" s="114"/>
      <c r="D16" s="14" t="s">
        <v>8</v>
      </c>
      <c r="E16" s="14" t="s">
        <v>61</v>
      </c>
      <c r="F16" s="116" t="s">
        <v>5</v>
      </c>
      <c r="G16" s="14">
        <v>0</v>
      </c>
      <c r="H16" s="93" t="s">
        <v>46</v>
      </c>
      <c r="I16" s="143"/>
      <c r="J16" s="144"/>
      <c r="K16" s="144"/>
      <c r="L16" s="144"/>
      <c r="M16" s="144">
        <v>2</v>
      </c>
      <c r="N16" s="144">
        <v>3</v>
      </c>
      <c r="O16" s="144">
        <v>5</v>
      </c>
      <c r="P16" s="144">
        <v>5</v>
      </c>
      <c r="Q16" s="144">
        <v>3</v>
      </c>
      <c r="R16" s="144">
        <v>1</v>
      </c>
      <c r="S16" s="144">
        <v>1</v>
      </c>
      <c r="T16" s="144"/>
      <c r="U16" s="144"/>
      <c r="V16" s="144"/>
      <c r="W16" s="144"/>
      <c r="X16" s="144"/>
      <c r="Y16" s="144"/>
      <c r="Z16" s="14">
        <v>1274</v>
      </c>
      <c r="AA16" s="14"/>
      <c r="AB16" s="14"/>
      <c r="AC16" s="93">
        <f t="shared" si="0"/>
        <v>20</v>
      </c>
      <c r="AD16" s="14">
        <f t="shared" si="1"/>
        <v>31.120000000000005</v>
      </c>
      <c r="AE16" s="93" t="e">
        <f>IF(OR(#REF!=0,#REF!="Ślubna"),0,ROUNDUP(AC16/5,0)*0.6)+IF(OR(#REF!="I",#REF!="PW"),ROUNDUP(AC16/20,0)*0.5,0)</f>
        <v>#REF!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s="74" customFormat="1" ht="47.25" customHeight="1">
      <c r="A17" s="14">
        <v>29</v>
      </c>
      <c r="B17" s="14" t="s">
        <v>509</v>
      </c>
      <c r="C17" s="114"/>
      <c r="D17" s="14" t="s">
        <v>8</v>
      </c>
      <c r="E17" s="14" t="s">
        <v>61</v>
      </c>
      <c r="F17" s="116" t="s">
        <v>5</v>
      </c>
      <c r="G17" s="14">
        <v>0</v>
      </c>
      <c r="H17" s="93" t="s">
        <v>46</v>
      </c>
      <c r="I17" s="143"/>
      <c r="J17" s="144"/>
      <c r="K17" s="144"/>
      <c r="L17" s="144"/>
      <c r="M17" s="144">
        <v>2</v>
      </c>
      <c r="N17" s="144">
        <v>3</v>
      </c>
      <c r="O17" s="144">
        <v>5</v>
      </c>
      <c r="P17" s="144">
        <v>5</v>
      </c>
      <c r="Q17" s="144">
        <v>3</v>
      </c>
      <c r="R17" s="144">
        <v>1</v>
      </c>
      <c r="S17" s="144">
        <v>1</v>
      </c>
      <c r="T17" s="144"/>
      <c r="U17" s="144"/>
      <c r="V17" s="144"/>
      <c r="W17" s="144"/>
      <c r="X17" s="144"/>
      <c r="Y17" s="144"/>
      <c r="Z17" s="14">
        <v>1274</v>
      </c>
      <c r="AA17" s="14"/>
      <c r="AB17" s="14"/>
      <c r="AC17" s="93">
        <f t="shared" si="0"/>
        <v>20</v>
      </c>
      <c r="AD17" s="14">
        <f t="shared" si="1"/>
        <v>31.120000000000005</v>
      </c>
      <c r="AE17" s="93" t="e">
        <f>IF(OR(#REF!=0,#REF!="Ślubna"),0,ROUNDUP(AC17/5,0)*0.6)+IF(OR(#REF!="I",#REF!="PW"),ROUNDUP(AC17/20,0)*0.5,0)</f>
        <v>#REF!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s="74" customFormat="1" ht="47.25" customHeight="1">
      <c r="A18" s="14">
        <v>29</v>
      </c>
      <c r="B18" s="14" t="s">
        <v>510</v>
      </c>
      <c r="C18" s="114"/>
      <c r="D18" s="14" t="s">
        <v>8</v>
      </c>
      <c r="E18" s="14" t="s">
        <v>61</v>
      </c>
      <c r="F18" s="116" t="s">
        <v>4</v>
      </c>
      <c r="G18" s="14">
        <v>0</v>
      </c>
      <c r="H18" s="93" t="s">
        <v>46</v>
      </c>
      <c r="I18" s="143"/>
      <c r="J18" s="144"/>
      <c r="K18" s="144"/>
      <c r="L18" s="144"/>
      <c r="M18" s="144">
        <v>2</v>
      </c>
      <c r="N18" s="144">
        <v>3</v>
      </c>
      <c r="O18" s="144">
        <v>5</v>
      </c>
      <c r="P18" s="144">
        <v>5</v>
      </c>
      <c r="Q18" s="144">
        <v>3</v>
      </c>
      <c r="R18" s="144"/>
      <c r="S18" s="144"/>
      <c r="T18" s="144"/>
      <c r="U18" s="144"/>
      <c r="V18" s="144"/>
      <c r="W18" s="144"/>
      <c r="X18" s="144"/>
      <c r="Y18" s="144"/>
      <c r="Z18" s="14">
        <v>1274</v>
      </c>
      <c r="AA18" s="14"/>
      <c r="AB18" s="14"/>
      <c r="AC18" s="93">
        <f t="shared" si="0"/>
        <v>18</v>
      </c>
      <c r="AD18" s="14">
        <f t="shared" si="1"/>
        <v>27.160000000000004</v>
      </c>
      <c r="AE18" s="93" t="e">
        <f>IF(OR(#REF!=0,#REF!="Ślubna"),0,ROUNDUP(AC18/5,0)*0.6)+IF(OR(#REF!="I",#REF!="PW"),ROUNDUP(AC18/20,0)*0.5,0)</f>
        <v>#REF!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s="74" customFormat="1" ht="47.25" customHeight="1">
      <c r="A19" s="14">
        <v>29</v>
      </c>
      <c r="B19" s="14" t="s">
        <v>511</v>
      </c>
      <c r="C19" s="114"/>
      <c r="D19" s="14" t="s">
        <v>8</v>
      </c>
      <c r="E19" s="14" t="s">
        <v>61</v>
      </c>
      <c r="F19" s="116" t="s">
        <v>5</v>
      </c>
      <c r="G19" s="14">
        <v>0</v>
      </c>
      <c r="H19" s="93" t="s">
        <v>46</v>
      </c>
      <c r="I19" s="143"/>
      <c r="J19" s="144"/>
      <c r="K19" s="144"/>
      <c r="L19" s="144"/>
      <c r="M19" s="144">
        <v>2</v>
      </c>
      <c r="N19" s="144">
        <v>3</v>
      </c>
      <c r="O19" s="144">
        <v>5</v>
      </c>
      <c r="P19" s="144">
        <v>5</v>
      </c>
      <c r="Q19" s="144">
        <v>3</v>
      </c>
      <c r="R19" s="144">
        <v>1</v>
      </c>
      <c r="S19" s="144">
        <v>1</v>
      </c>
      <c r="T19" s="144"/>
      <c r="U19" s="144"/>
      <c r="V19" s="144"/>
      <c r="W19" s="144"/>
      <c r="X19" s="144"/>
      <c r="Y19" s="144"/>
      <c r="Z19" s="14" t="s">
        <v>515</v>
      </c>
      <c r="AA19" s="14"/>
      <c r="AB19" s="14"/>
      <c r="AC19" s="93">
        <f t="shared" si="0"/>
        <v>20</v>
      </c>
      <c r="AD19" s="14">
        <f t="shared" si="1"/>
        <v>31.120000000000005</v>
      </c>
      <c r="AE19" s="93" t="e">
        <f>IF(OR(#REF!=0,#REF!="Ślubna"),0,ROUNDUP(AC19/5,0)*0.6)+IF(OR(#REF!="I",#REF!="PW"),ROUNDUP(AC19/20,0)*0.5,0)</f>
        <v>#REF!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s="74" customFormat="1" ht="47.25" customHeight="1">
      <c r="A20" s="14">
        <v>29</v>
      </c>
      <c r="B20" s="14" t="s">
        <v>512</v>
      </c>
      <c r="C20" s="114"/>
      <c r="D20" s="14" t="s">
        <v>8</v>
      </c>
      <c r="E20" s="14" t="s">
        <v>61</v>
      </c>
      <c r="F20" s="116" t="s">
        <v>5</v>
      </c>
      <c r="G20" s="14">
        <v>0</v>
      </c>
      <c r="H20" s="93" t="s">
        <v>46</v>
      </c>
      <c r="I20" s="143"/>
      <c r="J20" s="144"/>
      <c r="K20" s="144"/>
      <c r="L20" s="144"/>
      <c r="M20" s="144">
        <v>2</v>
      </c>
      <c r="N20" s="144">
        <v>3</v>
      </c>
      <c r="O20" s="144">
        <v>5</v>
      </c>
      <c r="P20" s="144">
        <v>5</v>
      </c>
      <c r="Q20" s="144">
        <v>3</v>
      </c>
      <c r="R20" s="144">
        <v>1</v>
      </c>
      <c r="S20" s="144">
        <v>1</v>
      </c>
      <c r="T20" s="144"/>
      <c r="U20" s="144"/>
      <c r="V20" s="144"/>
      <c r="W20" s="144"/>
      <c r="X20" s="144"/>
      <c r="Y20" s="144"/>
      <c r="Z20" s="14" t="s">
        <v>515</v>
      </c>
      <c r="AA20" s="14"/>
      <c r="AB20" s="14"/>
      <c r="AC20" s="93">
        <f t="shared" si="0"/>
        <v>20</v>
      </c>
      <c r="AD20" s="14">
        <f t="shared" si="1"/>
        <v>31.120000000000005</v>
      </c>
      <c r="AE20" s="93" t="e">
        <f>IF(OR(#REF!=0,#REF!="Ślubna"),0,ROUNDUP(AC20/5,0)*0.6)+IF(OR(#REF!="I",#REF!="PW"),ROUNDUP(AC20/20,0)*0.5,0)</f>
        <v>#REF!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s="74" customFormat="1" ht="47.25" customHeight="1">
      <c r="A21" s="14">
        <v>29</v>
      </c>
      <c r="B21" s="14" t="s">
        <v>513</v>
      </c>
      <c r="C21" s="114"/>
      <c r="D21" s="14" t="s">
        <v>8</v>
      </c>
      <c r="E21" s="14" t="s">
        <v>61</v>
      </c>
      <c r="F21" s="116" t="s">
        <v>4</v>
      </c>
      <c r="G21" s="14">
        <v>0</v>
      </c>
      <c r="H21" s="93" t="s">
        <v>46</v>
      </c>
      <c r="I21" s="143"/>
      <c r="J21" s="144"/>
      <c r="K21" s="144"/>
      <c r="L21" s="144"/>
      <c r="M21" s="144">
        <v>2</v>
      </c>
      <c r="N21" s="144">
        <v>3</v>
      </c>
      <c r="O21" s="144">
        <v>5</v>
      </c>
      <c r="P21" s="144">
        <v>5</v>
      </c>
      <c r="Q21" s="144">
        <v>3</v>
      </c>
      <c r="R21" s="144"/>
      <c r="S21" s="144"/>
      <c r="T21" s="144"/>
      <c r="U21" s="144"/>
      <c r="V21" s="144"/>
      <c r="W21" s="144"/>
      <c r="X21" s="144"/>
      <c r="Y21" s="144"/>
      <c r="Z21" s="14" t="s">
        <v>515</v>
      </c>
      <c r="AA21" s="14"/>
      <c r="AB21" s="14"/>
      <c r="AC21" s="93">
        <f t="shared" si="0"/>
        <v>18</v>
      </c>
      <c r="AD21" s="14">
        <f t="shared" si="1"/>
        <v>27.160000000000004</v>
      </c>
      <c r="AE21" s="93" t="e">
        <f>IF(OR(#REF!=0,#REF!="Ślubna"),0,ROUNDUP(AC21/5,0)*0.6)+IF(OR(#REF!="I",#REF!="PW"),ROUNDUP(AC21/20,0)*0.5,0)</f>
        <v>#REF!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s="74" customFormat="1" ht="47.25" customHeight="1">
      <c r="A22" s="14">
        <v>30</v>
      </c>
      <c r="B22" s="14" t="s">
        <v>532</v>
      </c>
      <c r="C22" s="114"/>
      <c r="D22" s="14" t="s">
        <v>8</v>
      </c>
      <c r="E22" s="14" t="s">
        <v>61</v>
      </c>
      <c r="F22" s="116" t="s">
        <v>5</v>
      </c>
      <c r="G22" s="14">
        <v>0</v>
      </c>
      <c r="H22" s="14" t="s">
        <v>46</v>
      </c>
      <c r="I22" s="143"/>
      <c r="J22" s="144"/>
      <c r="K22" s="144"/>
      <c r="L22" s="144">
        <v>10</v>
      </c>
      <c r="M22" s="144">
        <v>10</v>
      </c>
      <c r="N22" s="144">
        <v>10</v>
      </c>
      <c r="O22" s="144">
        <v>10</v>
      </c>
      <c r="P22" s="144">
        <v>10</v>
      </c>
      <c r="Q22" s="144">
        <v>10</v>
      </c>
      <c r="R22" s="144"/>
      <c r="S22" s="144"/>
      <c r="T22" s="144"/>
      <c r="U22" s="143"/>
      <c r="V22" s="143"/>
      <c r="W22" s="143"/>
      <c r="X22" s="143"/>
      <c r="Y22" s="143"/>
      <c r="Z22" s="116" t="s">
        <v>121</v>
      </c>
      <c r="AA22" s="14"/>
      <c r="AB22" s="14"/>
      <c r="AC22" s="14">
        <f t="shared" ref="AC22:AC32" si="2">SUM(J22:U22)</f>
        <v>60</v>
      </c>
      <c r="AD22" s="14"/>
      <c r="AE22" s="93"/>
      <c r="AF22" s="141"/>
      <c r="AG22" s="142"/>
      <c r="AH22" s="14"/>
      <c r="AI22" s="14"/>
      <c r="AJ22" s="14"/>
      <c r="AK22" s="14"/>
      <c r="AL22" s="14"/>
      <c r="AM22" s="14"/>
      <c r="AN22" s="14"/>
      <c r="AO22" s="14"/>
      <c r="AP22" s="14"/>
      <c r="AQ22" s="142"/>
      <c r="AR22" s="142"/>
    </row>
    <row r="23" spans="1:44" s="74" customFormat="1" ht="47.25" customHeight="1">
      <c r="A23" s="14">
        <v>109</v>
      </c>
      <c r="B23" s="14" t="s">
        <v>129</v>
      </c>
      <c r="C23" s="114">
        <v>41897.75</v>
      </c>
      <c r="D23" s="14" t="s">
        <v>2</v>
      </c>
      <c r="E23" s="14" t="s">
        <v>48</v>
      </c>
      <c r="F23" s="116" t="s">
        <v>5</v>
      </c>
      <c r="G23" s="14">
        <v>0</v>
      </c>
      <c r="H23" s="14" t="s">
        <v>46</v>
      </c>
      <c r="I23" s="143"/>
      <c r="J23" s="144"/>
      <c r="K23" s="144">
        <v>2</v>
      </c>
      <c r="L23" s="144">
        <v>3</v>
      </c>
      <c r="M23" s="144">
        <v>3</v>
      </c>
      <c r="N23" s="144">
        <v>3</v>
      </c>
      <c r="O23" s="144">
        <v>3</v>
      </c>
      <c r="P23" s="144">
        <v>2</v>
      </c>
      <c r="Q23" s="144">
        <v>1</v>
      </c>
      <c r="R23" s="144"/>
      <c r="S23" s="144"/>
      <c r="T23" s="144"/>
      <c r="U23" s="144"/>
      <c r="V23" s="144"/>
      <c r="W23" s="144"/>
      <c r="X23" s="144"/>
      <c r="Y23" s="144"/>
      <c r="Z23" s="14" t="s">
        <v>121</v>
      </c>
      <c r="AA23" s="14"/>
      <c r="AB23" s="14"/>
      <c r="AC23" s="14">
        <f t="shared" si="2"/>
        <v>17</v>
      </c>
      <c r="AD23" s="14">
        <f t="shared" ref="AD23:AD54" si="3">IF(H23="DŁ",(I23*$I$2)+(J23*$J$2)+(K23*$K$2)+(L23*$L$2)+(M23*$M$2)+(N23*$N$2)+(O23*$O$2)+(P23*$P$2)+(Q23*$Q$2)+(R23*$R$2)+(S23*$S$2)+(T23*$T$2)+(U23*$U$2)+(V23*$V$2)+(W23*$W$2)+(X23*$X$2)+(Y23*$Y$2),(I23*$I$3)+(J23*$J$3)+(K23*$K$3)+(L23*$L$3)+(M23*$M$3)+(N23*$N$3)+(O23*$O$3)+(P23*$P$3)+(Q23*$Q$3)+(R23*$R$3)+(S23*$S$3)+(T23*$T$3)+(U23*$U$3)+(V23*$V$3)+(W23*$W$3)+(X23*$X$3)+(Y23*$Y$3))</f>
        <v>24.509999999999998</v>
      </c>
      <c r="AE23" s="93" t="e">
        <f>IF(OR(#REF!=0,#REF!="Ślubna"),0,ROUNDUP(AC23/5,0)*0.6)+IF(OR(#REF!="I",#REF!="PW"),ROUNDUP(AC23/20,0)*0.5,0)</f>
        <v>#REF!</v>
      </c>
      <c r="AF23" s="14">
        <v>17</v>
      </c>
      <c r="AG23" s="113">
        <v>41891</v>
      </c>
      <c r="AH23" s="14"/>
      <c r="AI23" s="14"/>
      <c r="AJ23" s="14"/>
      <c r="AK23" s="14"/>
      <c r="AL23" s="14">
        <v>27</v>
      </c>
      <c r="AM23" s="14"/>
      <c r="AN23" s="14"/>
      <c r="AO23" s="14"/>
      <c r="AP23" s="14"/>
      <c r="AQ23" s="14"/>
      <c r="AR23" s="14"/>
    </row>
    <row r="24" spans="1:44" s="74" customFormat="1" ht="47.25" customHeight="1">
      <c r="A24" s="14">
        <v>109</v>
      </c>
      <c r="B24" s="14" t="s">
        <v>130</v>
      </c>
      <c r="C24" s="114">
        <v>41897.75</v>
      </c>
      <c r="D24" s="14" t="s">
        <v>2</v>
      </c>
      <c r="E24" s="14" t="s">
        <v>48</v>
      </c>
      <c r="F24" s="116" t="s">
        <v>5</v>
      </c>
      <c r="G24" s="14">
        <v>0</v>
      </c>
      <c r="H24" s="14" t="s">
        <v>46</v>
      </c>
      <c r="I24" s="143"/>
      <c r="J24" s="144"/>
      <c r="K24" s="144">
        <v>2</v>
      </c>
      <c r="L24" s="144">
        <v>3</v>
      </c>
      <c r="M24" s="144">
        <v>3</v>
      </c>
      <c r="N24" s="144">
        <v>3</v>
      </c>
      <c r="O24" s="144">
        <v>3</v>
      </c>
      <c r="P24" s="144">
        <v>2</v>
      </c>
      <c r="Q24" s="144">
        <v>1</v>
      </c>
      <c r="R24" s="144"/>
      <c r="S24" s="144"/>
      <c r="T24" s="144"/>
      <c r="U24" s="144"/>
      <c r="V24" s="144"/>
      <c r="W24" s="144"/>
      <c r="X24" s="144"/>
      <c r="Y24" s="144"/>
      <c r="Z24" s="14" t="s">
        <v>121</v>
      </c>
      <c r="AA24" s="14"/>
      <c r="AB24" s="14"/>
      <c r="AC24" s="14">
        <f t="shared" si="2"/>
        <v>17</v>
      </c>
      <c r="AD24" s="14">
        <f t="shared" si="3"/>
        <v>24.509999999999998</v>
      </c>
      <c r="AE24" s="93" t="e">
        <f>IF(OR(#REF!=0,#REF!="Ślubna"),0,ROUNDUP(AC24/5,0)*0.6)+IF(OR(#REF!="I",#REF!="PW"),ROUNDUP(AC24/20,0)*0.5,0)</f>
        <v>#REF!</v>
      </c>
      <c r="AF24" s="14">
        <v>17</v>
      </c>
      <c r="AG24" s="113">
        <v>41891</v>
      </c>
      <c r="AH24" s="14"/>
      <c r="AI24" s="14"/>
      <c r="AJ24" s="14"/>
      <c r="AK24" s="14"/>
      <c r="AL24" s="14">
        <v>27</v>
      </c>
      <c r="AM24" s="14"/>
      <c r="AN24" s="14"/>
      <c r="AO24" s="14"/>
      <c r="AP24" s="14"/>
      <c r="AQ24" s="14"/>
      <c r="AR24" s="14"/>
    </row>
    <row r="25" spans="1:44" s="74" customFormat="1" ht="47.25" customHeight="1">
      <c r="A25" s="14">
        <v>109</v>
      </c>
      <c r="B25" s="14" t="s">
        <v>134</v>
      </c>
      <c r="C25" s="114">
        <v>41897.75</v>
      </c>
      <c r="D25" s="14" t="s">
        <v>2</v>
      </c>
      <c r="E25" s="14" t="s">
        <v>61</v>
      </c>
      <c r="F25" s="116" t="s">
        <v>5</v>
      </c>
      <c r="G25" s="14">
        <v>0</v>
      </c>
      <c r="H25" s="14" t="s">
        <v>46</v>
      </c>
      <c r="I25" s="143"/>
      <c r="J25" s="144"/>
      <c r="K25" s="144"/>
      <c r="L25" s="144">
        <v>1</v>
      </c>
      <c r="M25" s="144">
        <v>2</v>
      </c>
      <c r="N25" s="144">
        <v>3</v>
      </c>
      <c r="O25" s="144">
        <v>4</v>
      </c>
      <c r="P25" s="144">
        <v>4</v>
      </c>
      <c r="Q25" s="144">
        <v>3</v>
      </c>
      <c r="R25" s="144">
        <v>1</v>
      </c>
      <c r="S25" s="144">
        <v>1</v>
      </c>
      <c r="T25" s="144"/>
      <c r="U25" s="144"/>
      <c r="V25" s="144"/>
      <c r="W25" s="144"/>
      <c r="X25" s="144"/>
      <c r="Y25" s="144"/>
      <c r="Z25" s="14" t="s">
        <v>87</v>
      </c>
      <c r="AA25" s="14"/>
      <c r="AB25" s="14"/>
      <c r="AC25" s="14">
        <f t="shared" si="2"/>
        <v>19</v>
      </c>
      <c r="AD25" s="14">
        <f t="shared" si="3"/>
        <v>29.549999999999997</v>
      </c>
      <c r="AE25" s="93" t="e">
        <f>IF(OR(#REF!=0,#REF!="Ślubna"),0,ROUNDUP(AC25/5,0)*0.6)+IF(OR(#REF!="I",#REF!="PW"),ROUNDUP(AC25/20,0)*0.5,0)</f>
        <v>#REF!</v>
      </c>
      <c r="AF25" s="14">
        <v>19</v>
      </c>
      <c r="AG25" s="113">
        <v>41892</v>
      </c>
      <c r="AH25" s="14"/>
      <c r="AI25" s="14"/>
      <c r="AJ25" s="14"/>
      <c r="AK25" s="14"/>
      <c r="AL25" s="14">
        <v>56</v>
      </c>
      <c r="AM25" s="14"/>
      <c r="AN25" s="14"/>
      <c r="AO25" s="14"/>
      <c r="AP25" s="14"/>
      <c r="AQ25" s="14"/>
      <c r="AR25" s="14"/>
    </row>
    <row r="26" spans="1:44" s="74" customFormat="1" ht="47.25" customHeight="1">
      <c r="A26" s="14">
        <v>109</v>
      </c>
      <c r="B26" s="14" t="s">
        <v>137</v>
      </c>
      <c r="C26" s="114">
        <v>41897.75</v>
      </c>
      <c r="D26" s="14" t="s">
        <v>2</v>
      </c>
      <c r="E26" s="14" t="s">
        <v>61</v>
      </c>
      <c r="F26" s="116" t="s">
        <v>5</v>
      </c>
      <c r="G26" s="14">
        <v>0</v>
      </c>
      <c r="H26" s="14" t="s">
        <v>46</v>
      </c>
      <c r="I26" s="143"/>
      <c r="J26" s="144"/>
      <c r="K26" s="144"/>
      <c r="L26" s="144">
        <v>1</v>
      </c>
      <c r="M26" s="144">
        <v>2</v>
      </c>
      <c r="N26" s="144">
        <v>3</v>
      </c>
      <c r="O26" s="144">
        <v>4</v>
      </c>
      <c r="P26" s="144">
        <v>4</v>
      </c>
      <c r="Q26" s="144">
        <v>3</v>
      </c>
      <c r="R26" s="144">
        <v>1</v>
      </c>
      <c r="S26" s="144">
        <v>1</v>
      </c>
      <c r="T26" s="144"/>
      <c r="U26" s="144"/>
      <c r="V26" s="144"/>
      <c r="W26" s="144"/>
      <c r="X26" s="144"/>
      <c r="Y26" s="144"/>
      <c r="Z26" s="14" t="s">
        <v>121</v>
      </c>
      <c r="AA26" s="14"/>
      <c r="AB26" s="14"/>
      <c r="AC26" s="14">
        <f t="shared" si="2"/>
        <v>19</v>
      </c>
      <c r="AD26" s="14">
        <f t="shared" si="3"/>
        <v>29.549999999999997</v>
      </c>
      <c r="AE26" s="93" t="e">
        <f>IF(OR(#REF!=0,#REF!="Ślubna"),0,ROUNDUP(AC26/5,0)*0.6)+IF(OR(#REF!="I",#REF!="PW"),ROUNDUP(AC26/20,0)*0.5,0)</f>
        <v>#REF!</v>
      </c>
      <c r="AF26" s="14">
        <v>19</v>
      </c>
      <c r="AG26" s="113">
        <v>41892</v>
      </c>
      <c r="AH26" s="14"/>
      <c r="AI26" s="14"/>
      <c r="AJ26" s="14"/>
      <c r="AK26" s="14"/>
      <c r="AL26" s="14">
        <v>53</v>
      </c>
      <c r="AM26" s="14"/>
      <c r="AN26" s="14"/>
      <c r="AO26" s="14"/>
      <c r="AP26" s="14"/>
      <c r="AQ26" s="14"/>
      <c r="AR26" s="14"/>
    </row>
    <row r="27" spans="1:44" s="74" customFormat="1" ht="47.25" customHeight="1">
      <c r="A27" s="14">
        <v>109</v>
      </c>
      <c r="B27" s="14" t="s">
        <v>138</v>
      </c>
      <c r="C27" s="114">
        <v>41897.75</v>
      </c>
      <c r="D27" s="14" t="s">
        <v>2</v>
      </c>
      <c r="E27" s="14" t="s">
        <v>61</v>
      </c>
      <c r="F27" s="116" t="s">
        <v>5</v>
      </c>
      <c r="G27" s="14">
        <v>0</v>
      </c>
      <c r="H27" s="14" t="s">
        <v>46</v>
      </c>
      <c r="I27" s="143"/>
      <c r="J27" s="144"/>
      <c r="K27" s="144"/>
      <c r="L27" s="144">
        <v>1</v>
      </c>
      <c r="M27" s="144">
        <v>2</v>
      </c>
      <c r="N27" s="144">
        <v>3</v>
      </c>
      <c r="O27" s="144">
        <v>4</v>
      </c>
      <c r="P27" s="144">
        <v>4</v>
      </c>
      <c r="Q27" s="144">
        <v>3</v>
      </c>
      <c r="R27" s="144">
        <v>1</v>
      </c>
      <c r="S27" s="144">
        <v>1</v>
      </c>
      <c r="T27" s="144"/>
      <c r="U27" s="144"/>
      <c r="V27" s="144"/>
      <c r="W27" s="144"/>
      <c r="X27" s="144"/>
      <c r="Y27" s="144"/>
      <c r="Z27" s="116" t="s">
        <v>148</v>
      </c>
      <c r="AA27" s="14"/>
      <c r="AB27" s="14"/>
      <c r="AC27" s="14">
        <f t="shared" si="2"/>
        <v>19</v>
      </c>
      <c r="AD27" s="14">
        <f t="shared" si="3"/>
        <v>29.549999999999997</v>
      </c>
      <c r="AE27" s="93" t="e">
        <f>IF(OR(#REF!=0,#REF!="Ślubna"),0,ROUNDUP(AC27/5,0)*0.6)+IF(OR(#REF!="I",#REF!="PW"),ROUNDUP(AC27/20,0)*0.5,0)</f>
        <v>#REF!</v>
      </c>
      <c r="AF27" s="14">
        <v>19</v>
      </c>
      <c r="AG27" s="113">
        <v>41892</v>
      </c>
      <c r="AH27" s="14"/>
      <c r="AI27" s="14"/>
      <c r="AJ27" s="14"/>
      <c r="AK27" s="14"/>
      <c r="AL27" s="14">
        <v>55</v>
      </c>
      <c r="AM27" s="14"/>
      <c r="AN27" s="14"/>
      <c r="AO27" s="14"/>
      <c r="AP27" s="14"/>
      <c r="AQ27" s="14"/>
      <c r="AR27" s="14"/>
    </row>
    <row r="28" spans="1:44" s="74" customFormat="1" ht="47.25" customHeight="1">
      <c r="A28" s="14">
        <v>109</v>
      </c>
      <c r="B28" s="14" t="s">
        <v>140</v>
      </c>
      <c r="C28" s="114">
        <v>41897.75</v>
      </c>
      <c r="D28" s="14" t="s">
        <v>2</v>
      </c>
      <c r="E28" s="14" t="s">
        <v>61</v>
      </c>
      <c r="F28" s="116" t="s">
        <v>5</v>
      </c>
      <c r="G28" s="14">
        <v>0</v>
      </c>
      <c r="H28" s="14" t="s">
        <v>46</v>
      </c>
      <c r="I28" s="143"/>
      <c r="J28" s="144"/>
      <c r="K28" s="144"/>
      <c r="L28" s="144">
        <v>1</v>
      </c>
      <c r="M28" s="144">
        <v>2</v>
      </c>
      <c r="N28" s="144">
        <v>3</v>
      </c>
      <c r="O28" s="144">
        <v>4</v>
      </c>
      <c r="P28" s="144">
        <v>4</v>
      </c>
      <c r="Q28" s="144">
        <v>3</v>
      </c>
      <c r="R28" s="144">
        <v>1</v>
      </c>
      <c r="S28" s="144">
        <v>1</v>
      </c>
      <c r="T28" s="144"/>
      <c r="U28" s="144"/>
      <c r="V28" s="144"/>
      <c r="W28" s="144"/>
      <c r="X28" s="144"/>
      <c r="Y28" s="144"/>
      <c r="Z28" s="14" t="s">
        <v>72</v>
      </c>
      <c r="AA28" s="14"/>
      <c r="AB28" s="14"/>
      <c r="AC28" s="14">
        <f t="shared" si="2"/>
        <v>19</v>
      </c>
      <c r="AD28" s="14">
        <f t="shared" si="3"/>
        <v>29.549999999999997</v>
      </c>
      <c r="AE28" s="93" t="e">
        <f>IF(OR(#REF!=0,#REF!="Ślubna"),0,ROUNDUP(AC28/5,0)*0.6)+IF(OR(#REF!="I",#REF!="PW"),ROUNDUP(AC28/20,0)*0.5,0)</f>
        <v>#REF!</v>
      </c>
      <c r="AF28" s="14">
        <v>19</v>
      </c>
      <c r="AG28" s="113">
        <v>41892</v>
      </c>
      <c r="AH28" s="14"/>
      <c r="AI28" s="14"/>
      <c r="AJ28" s="14"/>
      <c r="AK28" s="14"/>
      <c r="AL28" s="14">
        <v>54</v>
      </c>
      <c r="AM28" s="14"/>
      <c r="AN28" s="14"/>
      <c r="AO28" s="14"/>
      <c r="AP28" s="14"/>
      <c r="AQ28" s="14"/>
      <c r="AR28" s="14"/>
    </row>
    <row r="29" spans="1:44" s="74" customFormat="1" ht="47.25" customHeight="1">
      <c r="A29" s="14">
        <v>109</v>
      </c>
      <c r="B29" s="14" t="s">
        <v>152</v>
      </c>
      <c r="C29" s="114">
        <v>41897.75</v>
      </c>
      <c r="D29" s="14" t="s">
        <v>2</v>
      </c>
      <c r="E29" s="14" t="s">
        <v>61</v>
      </c>
      <c r="F29" s="116" t="s">
        <v>4</v>
      </c>
      <c r="G29" s="14">
        <v>0</v>
      </c>
      <c r="H29" s="14" t="s">
        <v>46</v>
      </c>
      <c r="I29" s="143"/>
      <c r="J29" s="144"/>
      <c r="K29" s="144"/>
      <c r="L29" s="144">
        <v>2</v>
      </c>
      <c r="M29" s="144">
        <v>2</v>
      </c>
      <c r="N29" s="144">
        <v>4</v>
      </c>
      <c r="O29" s="144">
        <v>4</v>
      </c>
      <c r="P29" s="144">
        <v>4</v>
      </c>
      <c r="Q29" s="144">
        <v>2</v>
      </c>
      <c r="R29" s="144"/>
      <c r="S29" s="144"/>
      <c r="T29" s="144"/>
      <c r="U29" s="144"/>
      <c r="V29" s="144"/>
      <c r="W29" s="144"/>
      <c r="X29" s="144"/>
      <c r="Y29" s="144"/>
      <c r="Z29" s="14" t="s">
        <v>121</v>
      </c>
      <c r="AA29" s="14"/>
      <c r="AB29" s="14"/>
      <c r="AC29" s="14">
        <f t="shared" si="2"/>
        <v>18</v>
      </c>
      <c r="AD29" s="14">
        <f t="shared" si="3"/>
        <v>26.619999999999997</v>
      </c>
      <c r="AE29" s="93" t="e">
        <f>IF(OR(#REF!=0,#REF!="Ślubna"),0,ROUNDUP(AC29/5,0)*0.6)+IF(OR(#REF!="I",#REF!="PW"),ROUNDUP(AC29/20,0)*0.5,0)</f>
        <v>#REF!</v>
      </c>
      <c r="AF29" s="14">
        <v>19</v>
      </c>
      <c r="AG29" s="113">
        <v>41892</v>
      </c>
      <c r="AH29" s="14"/>
      <c r="AI29" s="14"/>
      <c r="AJ29" s="14"/>
      <c r="AK29" s="14"/>
      <c r="AL29" s="14">
        <v>44</v>
      </c>
      <c r="AM29" s="14"/>
      <c r="AN29" s="14"/>
      <c r="AO29" s="14"/>
      <c r="AP29" s="14"/>
      <c r="AQ29" s="14"/>
      <c r="AR29" s="14"/>
    </row>
    <row r="30" spans="1:44" s="74" customFormat="1" ht="47.25" customHeight="1">
      <c r="A30" s="14">
        <v>109</v>
      </c>
      <c r="B30" s="14" t="s">
        <v>153</v>
      </c>
      <c r="C30" s="114">
        <v>41897.75</v>
      </c>
      <c r="D30" s="14" t="s">
        <v>2</v>
      </c>
      <c r="E30" s="14" t="s">
        <v>61</v>
      </c>
      <c r="F30" s="116" t="s">
        <v>4</v>
      </c>
      <c r="G30" s="14">
        <v>0</v>
      </c>
      <c r="H30" s="14" t="s">
        <v>46</v>
      </c>
      <c r="I30" s="143"/>
      <c r="J30" s="144"/>
      <c r="K30" s="144"/>
      <c r="L30" s="144">
        <v>2</v>
      </c>
      <c r="M30" s="144">
        <v>2</v>
      </c>
      <c r="N30" s="144">
        <v>4</v>
      </c>
      <c r="O30" s="144">
        <v>4</v>
      </c>
      <c r="P30" s="144">
        <v>4</v>
      </c>
      <c r="Q30" s="144">
        <v>2</v>
      </c>
      <c r="R30" s="144"/>
      <c r="S30" s="144"/>
      <c r="T30" s="144"/>
      <c r="U30" s="144"/>
      <c r="V30" s="144"/>
      <c r="W30" s="144"/>
      <c r="X30" s="144"/>
      <c r="Y30" s="144"/>
      <c r="Z30" s="116" t="s">
        <v>157</v>
      </c>
      <c r="AA30" s="14"/>
      <c r="AB30" s="14"/>
      <c r="AC30" s="14">
        <f t="shared" si="2"/>
        <v>18</v>
      </c>
      <c r="AD30" s="14">
        <f t="shared" si="3"/>
        <v>26.619999999999997</v>
      </c>
      <c r="AE30" s="93" t="e">
        <f>IF(OR(#REF!=0,#REF!="Ślubna"),0,ROUNDUP(AC30/5,0)*0.6)+IF(OR(#REF!="I",#REF!="PW"),ROUNDUP(AC30/20,0)*0.5,0)</f>
        <v>#REF!</v>
      </c>
      <c r="AF30" s="14">
        <v>19</v>
      </c>
      <c r="AG30" s="113">
        <v>41892</v>
      </c>
      <c r="AH30" s="14"/>
      <c r="AI30" s="14"/>
      <c r="AJ30" s="14"/>
      <c r="AK30" s="14"/>
      <c r="AL30" s="14">
        <v>45</v>
      </c>
      <c r="AM30" s="14"/>
      <c r="AN30" s="14"/>
      <c r="AO30" s="14"/>
      <c r="AP30" s="14"/>
      <c r="AQ30" s="14"/>
      <c r="AR30" s="14"/>
    </row>
    <row r="31" spans="1:44" s="74" customFormat="1" ht="47.25" customHeight="1">
      <c r="A31" s="14">
        <v>109</v>
      </c>
      <c r="B31" s="14" t="s">
        <v>155</v>
      </c>
      <c r="C31" s="114">
        <v>41897.75</v>
      </c>
      <c r="D31" s="14" t="s">
        <v>2</v>
      </c>
      <c r="E31" s="14" t="s">
        <v>61</v>
      </c>
      <c r="F31" s="116" t="s">
        <v>4</v>
      </c>
      <c r="G31" s="14">
        <v>0</v>
      </c>
      <c r="H31" s="14" t="s">
        <v>46</v>
      </c>
      <c r="I31" s="143"/>
      <c r="J31" s="144"/>
      <c r="K31" s="144"/>
      <c r="L31" s="144">
        <v>2</v>
      </c>
      <c r="M31" s="144">
        <v>2</v>
      </c>
      <c r="N31" s="144">
        <v>4</v>
      </c>
      <c r="O31" s="144">
        <v>4</v>
      </c>
      <c r="P31" s="144">
        <v>4</v>
      </c>
      <c r="Q31" s="144">
        <v>2</v>
      </c>
      <c r="R31" s="144"/>
      <c r="S31" s="144"/>
      <c r="T31" s="144"/>
      <c r="U31" s="144"/>
      <c r="V31" s="144"/>
      <c r="W31" s="144"/>
      <c r="X31" s="144"/>
      <c r="Y31" s="144"/>
      <c r="Z31" s="14" t="s">
        <v>72</v>
      </c>
      <c r="AA31" s="14"/>
      <c r="AB31" s="14"/>
      <c r="AC31" s="14">
        <f t="shared" si="2"/>
        <v>18</v>
      </c>
      <c r="AD31" s="14">
        <f t="shared" si="3"/>
        <v>26.619999999999997</v>
      </c>
      <c r="AE31" s="93" t="e">
        <f>IF(OR(#REF!=0,#REF!="Ślubna"),0,ROUNDUP(AC31/5,0)*0.6)+IF(OR(#REF!="I",#REF!="PW"),ROUNDUP(AC31/20,0)*0.5,0)</f>
        <v>#REF!</v>
      </c>
      <c r="AF31" s="14">
        <v>19</v>
      </c>
      <c r="AG31" s="113">
        <v>41892</v>
      </c>
      <c r="AH31" s="14"/>
      <c r="AI31" s="14"/>
      <c r="AJ31" s="14"/>
      <c r="AK31" s="14"/>
      <c r="AL31" s="14">
        <v>46</v>
      </c>
      <c r="AM31" s="14"/>
      <c r="AN31" s="14"/>
      <c r="AO31" s="14"/>
      <c r="AP31" s="14"/>
      <c r="AQ31" s="14"/>
      <c r="AR31" s="14"/>
    </row>
    <row r="32" spans="1:44" s="74" customFormat="1" ht="47.25" customHeight="1">
      <c r="A32" s="14">
        <v>109</v>
      </c>
      <c r="B32" s="14" t="s">
        <v>156</v>
      </c>
      <c r="C32" s="114">
        <v>41897.75</v>
      </c>
      <c r="D32" s="14" t="s">
        <v>2</v>
      </c>
      <c r="E32" s="14" t="s">
        <v>61</v>
      </c>
      <c r="F32" s="116" t="s">
        <v>59</v>
      </c>
      <c r="G32" s="14">
        <v>0</v>
      </c>
      <c r="H32" s="14" t="s">
        <v>46</v>
      </c>
      <c r="I32" s="143"/>
      <c r="J32" s="144"/>
      <c r="K32" s="144"/>
      <c r="L32" s="144"/>
      <c r="M32" s="144"/>
      <c r="N32" s="144">
        <v>3</v>
      </c>
      <c r="O32" s="144">
        <v>5</v>
      </c>
      <c r="P32" s="144">
        <v>5</v>
      </c>
      <c r="Q32" s="144">
        <v>4</v>
      </c>
      <c r="R32" s="144">
        <v>1</v>
      </c>
      <c r="S32" s="144">
        <v>1</v>
      </c>
      <c r="T32" s="144"/>
      <c r="U32" s="144"/>
      <c r="V32" s="144"/>
      <c r="W32" s="144"/>
      <c r="X32" s="144"/>
      <c r="Y32" s="144"/>
      <c r="Z32" s="14" t="s">
        <v>121</v>
      </c>
      <c r="AA32" s="14"/>
      <c r="AB32" s="14"/>
      <c r="AC32" s="14">
        <f t="shared" si="2"/>
        <v>19</v>
      </c>
      <c r="AD32" s="14">
        <f t="shared" si="3"/>
        <v>30.090000000000003</v>
      </c>
      <c r="AE32" s="93" t="e">
        <f>IF(OR(#REF!=0,#REF!="Ślubna"),0,ROUNDUP(AC32/5,0)*0.6)+IF(OR(#REF!="I",#REF!="PW"),ROUNDUP(AC32/20,0)*0.5,0)</f>
        <v>#REF!</v>
      </c>
      <c r="AF32" s="14">
        <v>19</v>
      </c>
      <c r="AG32" s="113">
        <v>41893</v>
      </c>
      <c r="AH32" s="14"/>
      <c r="AI32" s="14"/>
      <c r="AJ32" s="14"/>
      <c r="AK32" s="14"/>
      <c r="AL32" s="14">
        <v>69</v>
      </c>
      <c r="AM32" s="14"/>
      <c r="AN32" s="14"/>
      <c r="AO32" s="14"/>
      <c r="AP32" s="14"/>
      <c r="AQ32" s="14"/>
      <c r="AR32" s="14"/>
    </row>
    <row r="33" spans="1:86" s="74" customFormat="1" ht="47.25" customHeight="1">
      <c r="A33" s="14">
        <v>109</v>
      </c>
      <c r="B33" s="14" t="s">
        <v>203</v>
      </c>
      <c r="C33" s="121">
        <v>41891.75</v>
      </c>
      <c r="D33" s="14" t="s">
        <v>7</v>
      </c>
      <c r="E33" s="14" t="s">
        <v>61</v>
      </c>
      <c r="F33" s="116" t="s">
        <v>59</v>
      </c>
      <c r="G33" s="14">
        <v>0</v>
      </c>
      <c r="H33" s="14" t="s">
        <v>46</v>
      </c>
      <c r="I33" s="151"/>
      <c r="J33" s="144"/>
      <c r="K33" s="144"/>
      <c r="L33" s="144"/>
      <c r="M33" s="144"/>
      <c r="N33" s="144">
        <v>2</v>
      </c>
      <c r="O33" s="144">
        <v>2</v>
      </c>
      <c r="P33" s="144">
        <v>2</v>
      </c>
      <c r="Q33" s="144">
        <v>2</v>
      </c>
      <c r="R33" s="144">
        <v>2</v>
      </c>
      <c r="S33" s="144">
        <v>2</v>
      </c>
      <c r="T33" s="144">
        <v>2</v>
      </c>
      <c r="U33" s="144">
        <v>2</v>
      </c>
      <c r="V33" s="144"/>
      <c r="W33" s="144"/>
      <c r="X33" s="144"/>
      <c r="Y33" s="144"/>
      <c r="Z33" s="152" t="s">
        <v>310</v>
      </c>
      <c r="AA33" s="14"/>
      <c r="AB33" s="93"/>
      <c r="AC33" s="93">
        <f t="shared" ref="AC33:AC39" si="4">SUM(I33:Y33)</f>
        <v>16</v>
      </c>
      <c r="AD33" s="14">
        <f t="shared" si="3"/>
        <v>28.480000000000004</v>
      </c>
      <c r="AE33" s="93" t="e">
        <f>IF(OR(#REF!=0,#REF!="Ślubna"),0,ROUNDUP(AC33/5,0)*0.6)+IF(OR(#REF!="I",#REF!="PW"),ROUNDUP(AC33/20,0)*0.5,0)</f>
        <v>#REF!</v>
      </c>
      <c r="AF33" s="93">
        <v>16</v>
      </c>
      <c r="AG33" s="142">
        <v>41890</v>
      </c>
      <c r="AH33" s="14"/>
      <c r="AI33" s="14"/>
      <c r="AJ33" s="14"/>
      <c r="AK33" s="14"/>
      <c r="AL33" s="14">
        <v>6</v>
      </c>
      <c r="AM33" s="14"/>
      <c r="AN33" s="14"/>
      <c r="AO33" s="14"/>
      <c r="AP33" s="14"/>
      <c r="AQ33" s="14"/>
      <c r="AR33" s="14"/>
    </row>
    <row r="34" spans="1:86" s="74" customFormat="1" ht="47.25" customHeight="1">
      <c r="A34" s="14">
        <v>109</v>
      </c>
      <c r="B34" s="14" t="s">
        <v>236</v>
      </c>
      <c r="C34" s="121">
        <v>41905.75</v>
      </c>
      <c r="D34" s="14" t="s">
        <v>7</v>
      </c>
      <c r="E34" s="14" t="s">
        <v>61</v>
      </c>
      <c r="F34" s="116" t="s">
        <v>5</v>
      </c>
      <c r="G34" s="14">
        <v>0</v>
      </c>
      <c r="H34" s="14" t="s">
        <v>46</v>
      </c>
      <c r="I34" s="151"/>
      <c r="J34" s="144"/>
      <c r="K34" s="144"/>
      <c r="L34" s="144"/>
      <c r="M34" s="144">
        <v>2</v>
      </c>
      <c r="N34" s="144">
        <v>5</v>
      </c>
      <c r="O34" s="144">
        <v>10</v>
      </c>
      <c r="P34" s="144">
        <v>10</v>
      </c>
      <c r="Q34" s="144">
        <v>7</v>
      </c>
      <c r="R34" s="144">
        <v>5</v>
      </c>
      <c r="S34" s="144">
        <v>5</v>
      </c>
      <c r="T34" s="144"/>
      <c r="U34" s="144"/>
      <c r="V34" s="144"/>
      <c r="W34" s="144"/>
      <c r="X34" s="144"/>
      <c r="Y34" s="144"/>
      <c r="Z34" s="14" t="s">
        <v>87</v>
      </c>
      <c r="AA34" s="14"/>
      <c r="AB34" s="14"/>
      <c r="AC34" s="93">
        <f t="shared" si="4"/>
        <v>44</v>
      </c>
      <c r="AD34" s="14">
        <f t="shared" si="3"/>
        <v>71.69</v>
      </c>
      <c r="AE34" s="93" t="e">
        <f>IF(OR(#REF!=0,#REF!="Ślubna"),0,ROUNDUP(AC34/5,0)*0.6)+IF(OR(#REF!="I",#REF!="PW"),ROUNDUP(AC34/20,0)*0.5,0)</f>
        <v>#REF!</v>
      </c>
      <c r="AF34" s="14">
        <v>44</v>
      </c>
      <c r="AG34" s="142">
        <v>41898</v>
      </c>
      <c r="AH34" s="14"/>
      <c r="AI34" s="14"/>
      <c r="AJ34" s="14"/>
      <c r="AK34" s="14"/>
      <c r="AL34" s="14">
        <v>24</v>
      </c>
      <c r="AM34" s="14"/>
      <c r="AN34" s="14"/>
      <c r="AO34" s="14"/>
      <c r="AP34" s="14"/>
      <c r="AQ34" s="142"/>
      <c r="AR34" s="14"/>
    </row>
    <row r="35" spans="1:86" s="74" customFormat="1" ht="47.25" customHeight="1">
      <c r="A35" s="14">
        <v>109</v>
      </c>
      <c r="B35" s="14" t="s">
        <v>237</v>
      </c>
      <c r="C35" s="121">
        <v>41905.75</v>
      </c>
      <c r="D35" s="14" t="s">
        <v>7</v>
      </c>
      <c r="E35" s="14" t="s">
        <v>48</v>
      </c>
      <c r="F35" s="116" t="s">
        <v>5</v>
      </c>
      <c r="G35" s="14">
        <v>0</v>
      </c>
      <c r="H35" s="14" t="s">
        <v>46</v>
      </c>
      <c r="I35" s="151"/>
      <c r="J35" s="144">
        <v>4</v>
      </c>
      <c r="K35" s="144">
        <v>7</v>
      </c>
      <c r="L35" s="144">
        <v>7</v>
      </c>
      <c r="M35" s="144">
        <v>7</v>
      </c>
      <c r="N35" s="144">
        <v>7</v>
      </c>
      <c r="O35" s="144">
        <v>7</v>
      </c>
      <c r="P35" s="144">
        <v>7</v>
      </c>
      <c r="Q35" s="144">
        <v>2</v>
      </c>
      <c r="R35" s="144"/>
      <c r="S35" s="144"/>
      <c r="T35" s="144"/>
      <c r="U35" s="144"/>
      <c r="V35" s="144"/>
      <c r="W35" s="144"/>
      <c r="X35" s="144"/>
      <c r="Y35" s="144"/>
      <c r="Z35" s="14" t="s">
        <v>87</v>
      </c>
      <c r="AA35" s="14"/>
      <c r="AB35" s="14"/>
      <c r="AC35" s="93">
        <f t="shared" si="4"/>
        <v>48</v>
      </c>
      <c r="AD35" s="14">
        <f t="shared" si="3"/>
        <v>69.13</v>
      </c>
      <c r="AE35" s="93" t="e">
        <f>IF(OR(#REF!=0,#REF!="Ślubna"),0,ROUNDUP(AC35/5,0)*0.6)+IF(OR(#REF!="I",#REF!="PW"),ROUNDUP(AC35/20,0)*0.5,0)</f>
        <v>#REF!</v>
      </c>
      <c r="AF35" s="14">
        <v>48</v>
      </c>
      <c r="AG35" s="142">
        <v>41894</v>
      </c>
      <c r="AH35" s="14"/>
      <c r="AI35" s="14"/>
      <c r="AJ35" s="14"/>
      <c r="AK35" s="14"/>
      <c r="AL35" s="14">
        <v>85</v>
      </c>
      <c r="AM35" s="14"/>
      <c r="AN35" s="14"/>
      <c r="AO35" s="14"/>
      <c r="AP35" s="14"/>
      <c r="AQ35" s="14"/>
      <c r="AR35" s="14"/>
    </row>
    <row r="36" spans="1:86" s="74" customFormat="1" ht="47.25" customHeight="1">
      <c r="A36" s="45">
        <v>109</v>
      </c>
      <c r="B36" s="17" t="s">
        <v>239</v>
      </c>
      <c r="C36" s="47">
        <v>41905.75</v>
      </c>
      <c r="D36" s="45" t="s">
        <v>7</v>
      </c>
      <c r="E36" s="45" t="s">
        <v>61</v>
      </c>
      <c r="F36" s="116" t="s">
        <v>4</v>
      </c>
      <c r="G36" s="14">
        <v>0</v>
      </c>
      <c r="H36" s="45" t="s">
        <v>46</v>
      </c>
      <c r="I36" s="136"/>
      <c r="J36" s="137"/>
      <c r="K36" s="137"/>
      <c r="L36" s="137"/>
      <c r="M36" s="137"/>
      <c r="N36" s="137"/>
      <c r="O36" s="137"/>
      <c r="P36" s="137"/>
      <c r="Q36" s="137"/>
      <c r="R36" s="137">
        <v>1</v>
      </c>
      <c r="S36" s="137"/>
      <c r="T36" s="137"/>
      <c r="U36" s="137"/>
      <c r="V36" s="137"/>
      <c r="W36" s="137"/>
      <c r="X36" s="137"/>
      <c r="Y36" s="137"/>
      <c r="Z36" s="45" t="s">
        <v>121</v>
      </c>
      <c r="AA36" s="45"/>
      <c r="AB36" s="49" t="s">
        <v>224</v>
      </c>
      <c r="AC36" s="20">
        <f t="shared" si="4"/>
        <v>1</v>
      </c>
      <c r="AD36" s="14">
        <f t="shared" si="3"/>
        <v>1.98</v>
      </c>
      <c r="AE36" s="93" t="e">
        <f>IF(OR(#REF!=0,#REF!="Ślubna"),0,ROUNDUP(AC36/5,0)*0.6)+IF(OR(#REF!="I",#REF!="PW"),ROUNDUP(AC36/20,0)*0.5,0)</f>
        <v>#REF!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74" customFormat="1" ht="47.25" customHeight="1">
      <c r="A37" s="45">
        <v>109</v>
      </c>
      <c r="B37" s="17" t="s">
        <v>241</v>
      </c>
      <c r="C37" s="47">
        <v>41905.75</v>
      </c>
      <c r="D37" s="45" t="s">
        <v>7</v>
      </c>
      <c r="E37" s="45" t="s">
        <v>61</v>
      </c>
      <c r="F37" s="116" t="s">
        <v>59</v>
      </c>
      <c r="G37" s="14">
        <v>0</v>
      </c>
      <c r="H37" s="45" t="s">
        <v>46</v>
      </c>
      <c r="I37" s="136"/>
      <c r="J37" s="137"/>
      <c r="K37" s="137"/>
      <c r="L37" s="137"/>
      <c r="M37" s="137"/>
      <c r="N37" s="137"/>
      <c r="O37" s="137"/>
      <c r="P37" s="137"/>
      <c r="Q37" s="137"/>
      <c r="R37" s="137"/>
      <c r="S37" s="137">
        <v>6</v>
      </c>
      <c r="T37" s="137"/>
      <c r="U37" s="137"/>
      <c r="V37" s="137"/>
      <c r="W37" s="137"/>
      <c r="X37" s="137"/>
      <c r="Y37" s="137"/>
      <c r="Z37" s="49" t="s">
        <v>225</v>
      </c>
      <c r="AA37" s="49"/>
      <c r="AB37" s="49" t="s">
        <v>230</v>
      </c>
      <c r="AC37" s="20">
        <f t="shared" si="4"/>
        <v>6</v>
      </c>
      <c r="AD37" s="14">
        <f t="shared" si="3"/>
        <v>11.879999999999999</v>
      </c>
      <c r="AE37" s="93" t="e">
        <f>IF(OR(#REF!=0,#REF!="Ślubna"),0,ROUNDUP(AC37/5,0)*0.6)+IF(OR(#REF!="I",#REF!="PW"),ROUNDUP(AC37/20,0)*0.5,0)</f>
        <v>#REF!</v>
      </c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74" customFormat="1" ht="47.25" customHeight="1">
      <c r="A38" s="14">
        <v>109</v>
      </c>
      <c r="B38" s="14" t="s">
        <v>272</v>
      </c>
      <c r="C38" s="121">
        <v>41897.291666608799</v>
      </c>
      <c r="D38" s="14" t="s">
        <v>8</v>
      </c>
      <c r="E38" s="14" t="s">
        <v>61</v>
      </c>
      <c r="F38" s="116" t="s">
        <v>5</v>
      </c>
      <c r="G38" s="14">
        <v>0</v>
      </c>
      <c r="H38" s="14" t="s">
        <v>46</v>
      </c>
      <c r="I38" s="143"/>
      <c r="J38" s="144"/>
      <c r="K38" s="144"/>
      <c r="L38" s="155">
        <v>10</v>
      </c>
      <c r="M38" s="155">
        <v>10</v>
      </c>
      <c r="N38" s="155">
        <v>10</v>
      </c>
      <c r="O38" s="155">
        <v>15</v>
      </c>
      <c r="P38" s="155">
        <v>15</v>
      </c>
      <c r="Q38" s="155">
        <v>15</v>
      </c>
      <c r="R38" s="155"/>
      <c r="S38" s="144"/>
      <c r="T38" s="144"/>
      <c r="U38" s="144"/>
      <c r="V38" s="144"/>
      <c r="W38" s="144"/>
      <c r="X38" s="144"/>
      <c r="Y38" s="144"/>
      <c r="Z38" s="14" t="s">
        <v>121</v>
      </c>
      <c r="AA38" s="14"/>
      <c r="AB38" s="14"/>
      <c r="AC38" s="93">
        <f t="shared" si="4"/>
        <v>75</v>
      </c>
      <c r="AD38" s="14">
        <f t="shared" si="3"/>
        <v>113.1</v>
      </c>
      <c r="AE38" s="93" t="e">
        <f>IF(OR(#REF!=0,#REF!="Ślubna"),0,ROUNDUP(AC38/5,0)*0.6)+IF(OR(#REF!="I",#REF!="PW"),ROUNDUP(AC38/20,0)*0.5,0)</f>
        <v>#REF!</v>
      </c>
      <c r="AF38" s="142"/>
      <c r="AG38" s="142">
        <v>41898</v>
      </c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86" s="74" customFormat="1" ht="47.25" customHeight="1">
      <c r="A39" s="14">
        <v>109</v>
      </c>
      <c r="B39" s="14" t="s">
        <v>273</v>
      </c>
      <c r="C39" s="121">
        <v>41897.291666608799</v>
      </c>
      <c r="D39" s="14" t="s">
        <v>8</v>
      </c>
      <c r="E39" s="14" t="s">
        <v>61</v>
      </c>
      <c r="F39" s="116" t="s">
        <v>59</v>
      </c>
      <c r="G39" s="14">
        <v>0</v>
      </c>
      <c r="H39" s="14" t="s">
        <v>46</v>
      </c>
      <c r="I39" s="143"/>
      <c r="J39" s="144"/>
      <c r="K39" s="144"/>
      <c r="L39" s="144">
        <v>5</v>
      </c>
      <c r="M39" s="144">
        <v>5</v>
      </c>
      <c r="N39" s="144">
        <v>5</v>
      </c>
      <c r="O39" s="144">
        <v>5</v>
      </c>
      <c r="P39" s="144">
        <v>5</v>
      </c>
      <c r="Q39" s="144">
        <v>5</v>
      </c>
      <c r="R39" s="144">
        <v>5</v>
      </c>
      <c r="S39" s="144">
        <v>5</v>
      </c>
      <c r="T39" s="144"/>
      <c r="U39" s="144"/>
      <c r="V39" s="144"/>
      <c r="W39" s="144"/>
      <c r="X39" s="144"/>
      <c r="Y39" s="144"/>
      <c r="Z39" s="14" t="s">
        <v>121</v>
      </c>
      <c r="AA39" s="14"/>
      <c r="AB39" s="14"/>
      <c r="AC39" s="93">
        <f t="shared" si="4"/>
        <v>40</v>
      </c>
      <c r="AD39" s="14">
        <f t="shared" si="3"/>
        <v>64.5</v>
      </c>
      <c r="AE39" s="93" t="e">
        <f>IF(OR(#REF!=0,#REF!="Ślubna"),0,ROUNDUP(AC39/5,0)*0.6)+IF(OR(#REF!="I",#REF!="PW"),ROUNDUP(AC39/20,0)*0.5,0)</f>
        <v>#REF!</v>
      </c>
      <c r="AF39" s="142"/>
      <c r="AG39" s="142">
        <v>41898</v>
      </c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86" s="74" customFormat="1" ht="47.25" customHeight="1">
      <c r="A40" s="14">
        <v>115</v>
      </c>
      <c r="B40" s="14" t="s">
        <v>55</v>
      </c>
      <c r="C40" s="114">
        <v>41905.291666666664</v>
      </c>
      <c r="D40" s="14" t="s">
        <v>8</v>
      </c>
      <c r="E40" s="14" t="s">
        <v>48</v>
      </c>
      <c r="F40" s="116" t="s">
        <v>3</v>
      </c>
      <c r="G40" s="14">
        <v>0</v>
      </c>
      <c r="H40" s="14" t="s">
        <v>46</v>
      </c>
      <c r="I40" s="143"/>
      <c r="J40" s="143"/>
      <c r="K40" s="143">
        <v>1</v>
      </c>
      <c r="L40" s="143">
        <v>1</v>
      </c>
      <c r="M40" s="143">
        <v>1</v>
      </c>
      <c r="N40" s="143">
        <v>1</v>
      </c>
      <c r="O40" s="143">
        <v>1</v>
      </c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16" t="s">
        <v>54</v>
      </c>
      <c r="AA40" s="14"/>
      <c r="AB40" s="14"/>
      <c r="AC40" s="14">
        <f t="shared" ref="AC40:AC45" si="5">SUM(J40:U40)</f>
        <v>5</v>
      </c>
      <c r="AD40" s="14">
        <f t="shared" si="3"/>
        <v>7</v>
      </c>
      <c r="AE40" s="93" t="e">
        <f>IF(OR(#REF!=0,#REF!="Ślubna"),0,ROUNDUP(AC40/5,0)*0.6)+IF(OR(#REF!="I",#REF!="PW"),ROUNDUP(AC40/20,0)*0.5,0)</f>
        <v>#REF!</v>
      </c>
      <c r="AF40" s="141">
        <v>5</v>
      </c>
      <c r="AG40" s="142">
        <v>41897</v>
      </c>
      <c r="AH40" s="14"/>
      <c r="AI40" s="14"/>
      <c r="AJ40" s="14"/>
      <c r="AK40" s="14"/>
      <c r="AL40" s="14">
        <v>99</v>
      </c>
      <c r="AM40" s="14"/>
      <c r="AN40" s="14"/>
      <c r="AO40" s="14"/>
      <c r="AP40" s="14"/>
      <c r="AQ40" s="14"/>
      <c r="AR40" s="14"/>
    </row>
    <row r="41" spans="1:86" s="74" customFormat="1" ht="47.25" customHeight="1">
      <c r="A41" s="14">
        <v>115</v>
      </c>
      <c r="B41" s="14" t="s">
        <v>57</v>
      </c>
      <c r="C41" s="114">
        <v>41905.291666666664</v>
      </c>
      <c r="D41" s="14" t="s">
        <v>8</v>
      </c>
      <c r="E41" s="14" t="s">
        <v>48</v>
      </c>
      <c r="F41" s="116" t="s">
        <v>4</v>
      </c>
      <c r="G41" s="14">
        <v>0</v>
      </c>
      <c r="H41" s="14" t="s">
        <v>46</v>
      </c>
      <c r="I41" s="143"/>
      <c r="J41" s="143"/>
      <c r="K41" s="143">
        <v>1</v>
      </c>
      <c r="L41" s="143">
        <v>1</v>
      </c>
      <c r="M41" s="143">
        <v>1</v>
      </c>
      <c r="N41" s="143">
        <v>1</v>
      </c>
      <c r="O41" s="143">
        <v>1</v>
      </c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16" t="s">
        <v>54</v>
      </c>
      <c r="AA41" s="14"/>
      <c r="AB41" s="14"/>
      <c r="AC41" s="14">
        <f t="shared" si="5"/>
        <v>5</v>
      </c>
      <c r="AD41" s="14">
        <f t="shared" si="3"/>
        <v>7</v>
      </c>
      <c r="AE41" s="93" t="e">
        <f>IF(OR(#REF!=0,#REF!="Ślubna"),0,ROUNDUP(AC41/5,0)*0.6)+IF(OR(#REF!="I",#REF!="PW"),ROUNDUP(AC41/20,0)*0.5,0)</f>
        <v>#REF!</v>
      </c>
      <c r="AF41" s="141">
        <v>5</v>
      </c>
      <c r="AG41" s="142">
        <v>41897</v>
      </c>
      <c r="AH41" s="14"/>
      <c r="AI41" s="14"/>
      <c r="AJ41" s="14"/>
      <c r="AK41" s="14"/>
      <c r="AL41" s="14">
        <v>1</v>
      </c>
      <c r="AM41" s="14"/>
      <c r="AN41" s="14"/>
      <c r="AO41" s="14"/>
      <c r="AP41" s="14"/>
      <c r="AQ41" s="14"/>
      <c r="AR41" s="14"/>
    </row>
    <row r="42" spans="1:86" s="74" customFormat="1" ht="47.25" customHeight="1">
      <c r="A42" s="14">
        <v>115</v>
      </c>
      <c r="B42" s="14" t="s">
        <v>58</v>
      </c>
      <c r="C42" s="114">
        <v>41905.291666666664</v>
      </c>
      <c r="D42" s="14" t="s">
        <v>8</v>
      </c>
      <c r="E42" s="14" t="s">
        <v>48</v>
      </c>
      <c r="F42" s="116" t="s">
        <v>59</v>
      </c>
      <c r="G42" s="14">
        <v>0</v>
      </c>
      <c r="H42" s="14" t="s">
        <v>46</v>
      </c>
      <c r="I42" s="143"/>
      <c r="J42" s="143"/>
      <c r="K42" s="143">
        <v>1</v>
      </c>
      <c r="L42" s="143">
        <v>1</v>
      </c>
      <c r="M42" s="143">
        <v>1</v>
      </c>
      <c r="N42" s="143">
        <v>1</v>
      </c>
      <c r="O42" s="143">
        <v>1</v>
      </c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16" t="s">
        <v>54</v>
      </c>
      <c r="AA42" s="14"/>
      <c r="AB42" s="14"/>
      <c r="AC42" s="14">
        <f t="shared" si="5"/>
        <v>5</v>
      </c>
      <c r="AD42" s="14">
        <f t="shared" si="3"/>
        <v>7</v>
      </c>
      <c r="AE42" s="93" t="e">
        <f>IF(OR(#REF!=0,#REF!="Ślubna"),0,ROUNDUP(AC42/5,0)*0.6)+IF(OR(#REF!="I",#REF!="PW"),ROUNDUP(AC42/20,0)*0.5,0)</f>
        <v>#REF!</v>
      </c>
      <c r="AF42" s="141">
        <v>5</v>
      </c>
      <c r="AG42" s="142">
        <v>41897</v>
      </c>
      <c r="AH42" s="14"/>
      <c r="AI42" s="14"/>
      <c r="AJ42" s="14"/>
      <c r="AK42" s="14"/>
      <c r="AL42" s="14">
        <v>7</v>
      </c>
      <c r="AM42" s="14"/>
      <c r="AN42" s="14"/>
      <c r="AO42" s="14"/>
      <c r="AP42" s="14"/>
      <c r="AQ42" s="14"/>
      <c r="AR42" s="14"/>
    </row>
    <row r="43" spans="1:86" s="74" customFormat="1" ht="47.25" customHeight="1">
      <c r="A43" s="14">
        <v>116</v>
      </c>
      <c r="B43" s="14" t="s">
        <v>60</v>
      </c>
      <c r="C43" s="114">
        <v>41905.291666666664</v>
      </c>
      <c r="D43" s="14" t="s">
        <v>8</v>
      </c>
      <c r="E43" s="14" t="s">
        <v>61</v>
      </c>
      <c r="F43" s="116" t="s">
        <v>59</v>
      </c>
      <c r="G43" s="14">
        <v>0</v>
      </c>
      <c r="H43" s="14" t="s">
        <v>46</v>
      </c>
      <c r="I43" s="143"/>
      <c r="J43" s="143"/>
      <c r="K43" s="143"/>
      <c r="L43" s="143"/>
      <c r="M43" s="143"/>
      <c r="N43" s="143"/>
      <c r="O43" s="143">
        <v>1</v>
      </c>
      <c r="P43" s="143">
        <v>1</v>
      </c>
      <c r="Q43" s="143"/>
      <c r="R43" s="143">
        <v>1</v>
      </c>
      <c r="S43" s="143">
        <v>1</v>
      </c>
      <c r="T43" s="143">
        <v>1</v>
      </c>
      <c r="U43" s="143"/>
      <c r="V43" s="143"/>
      <c r="W43" s="143"/>
      <c r="X43" s="143"/>
      <c r="Y43" s="143"/>
      <c r="Z43" s="116" t="s">
        <v>54</v>
      </c>
      <c r="AA43" s="14"/>
      <c r="AB43" s="14"/>
      <c r="AC43" s="14">
        <f t="shared" si="5"/>
        <v>5</v>
      </c>
      <c r="AD43" s="14">
        <f t="shared" si="3"/>
        <v>9</v>
      </c>
      <c r="AE43" s="93" t="e">
        <f>IF(OR(#REF!=0,#REF!="Ślubna"),0,ROUNDUP(AC43/5,0)*0.6)+IF(OR(#REF!="I",#REF!="PW"),ROUNDUP(AC43/20,0)*0.5,0)</f>
        <v>#REF!</v>
      </c>
      <c r="AF43" s="141">
        <v>5</v>
      </c>
      <c r="AG43" s="142">
        <v>41898</v>
      </c>
      <c r="AH43" s="14"/>
      <c r="AI43" s="14"/>
      <c r="AJ43" s="14"/>
      <c r="AK43" s="14"/>
      <c r="AL43" s="14">
        <v>29</v>
      </c>
      <c r="AM43" s="14"/>
      <c r="AN43" s="14"/>
      <c r="AO43" s="14"/>
      <c r="AP43" s="14"/>
      <c r="AQ43" s="14"/>
      <c r="AR43" s="14"/>
    </row>
    <row r="44" spans="1:86" s="74" customFormat="1" ht="47.25" customHeight="1">
      <c r="A44" s="77">
        <v>116</v>
      </c>
      <c r="B44" s="77" t="s">
        <v>139</v>
      </c>
      <c r="C44" s="79">
        <v>41897.75</v>
      </c>
      <c r="D44" s="77" t="s">
        <v>2</v>
      </c>
      <c r="E44" s="77" t="s">
        <v>61</v>
      </c>
      <c r="F44" s="116" t="s">
        <v>5</v>
      </c>
      <c r="G44" s="14">
        <v>0</v>
      </c>
      <c r="H44" s="77" t="s">
        <v>46</v>
      </c>
      <c r="I44" s="132"/>
      <c r="J44" s="133"/>
      <c r="K44" s="133"/>
      <c r="L44" s="133">
        <v>1</v>
      </c>
      <c r="M44" s="133">
        <v>2</v>
      </c>
      <c r="N44" s="133">
        <v>3</v>
      </c>
      <c r="O44" s="133">
        <v>4</v>
      </c>
      <c r="P44" s="133">
        <v>4</v>
      </c>
      <c r="Q44" s="133">
        <v>3</v>
      </c>
      <c r="R44" s="133">
        <v>1</v>
      </c>
      <c r="S44" s="133">
        <v>1</v>
      </c>
      <c r="T44" s="133"/>
      <c r="U44" s="133"/>
      <c r="V44" s="133"/>
      <c r="W44" s="133"/>
      <c r="X44" s="133"/>
      <c r="Y44" s="133"/>
      <c r="Z44" s="81" t="s">
        <v>149</v>
      </c>
      <c r="AA44" s="77"/>
      <c r="AB44" s="77"/>
      <c r="AC44" s="77">
        <f t="shared" si="5"/>
        <v>19</v>
      </c>
      <c r="AD44" s="14">
        <f t="shared" si="3"/>
        <v>29.549999999999997</v>
      </c>
      <c r="AE44" s="93" t="e">
        <f>IF(OR(#REF!=0,#REF!="Ślubna"),0,ROUNDUP(AC44/5,0)*0.6)+IF(OR(#REF!="I",#REF!="PW"),ROUNDUP(AC44/20,0)*0.5,0)</f>
        <v>#REF!</v>
      </c>
      <c r="AF44" s="77">
        <v>25</v>
      </c>
      <c r="AG44" s="78">
        <v>41898</v>
      </c>
      <c r="AH44" s="77"/>
      <c r="AI44" s="77"/>
      <c r="AJ44" s="77"/>
      <c r="AK44" s="77"/>
      <c r="AL44" s="77">
        <v>22</v>
      </c>
      <c r="AM44" s="77"/>
      <c r="AN44" s="77"/>
      <c r="AO44" s="77"/>
      <c r="AP44" s="77"/>
      <c r="AQ44" s="77"/>
      <c r="AR44" s="77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:86" s="74" customFormat="1" ht="47.25" customHeight="1">
      <c r="A45" s="14">
        <v>116</v>
      </c>
      <c r="B45" s="14" t="s">
        <v>154</v>
      </c>
      <c r="C45" s="114">
        <v>41897.75</v>
      </c>
      <c r="D45" s="14" t="s">
        <v>2</v>
      </c>
      <c r="E45" s="14" t="s">
        <v>61</v>
      </c>
      <c r="F45" s="116" t="s">
        <v>4</v>
      </c>
      <c r="G45" s="14">
        <v>0</v>
      </c>
      <c r="H45" s="14" t="s">
        <v>46</v>
      </c>
      <c r="I45" s="143"/>
      <c r="J45" s="144"/>
      <c r="K45" s="144"/>
      <c r="L45" s="144">
        <v>2</v>
      </c>
      <c r="M45" s="144">
        <v>2</v>
      </c>
      <c r="N45" s="144">
        <v>4</v>
      </c>
      <c r="O45" s="144">
        <v>4</v>
      </c>
      <c r="P45" s="144">
        <v>4</v>
      </c>
      <c r="Q45" s="144">
        <v>2</v>
      </c>
      <c r="R45" s="144"/>
      <c r="S45" s="144"/>
      <c r="T45" s="144"/>
      <c r="U45" s="144"/>
      <c r="V45" s="144"/>
      <c r="W45" s="144"/>
      <c r="X45" s="144"/>
      <c r="Y45" s="144"/>
      <c r="Z45" s="116" t="s">
        <v>149</v>
      </c>
      <c r="AA45" s="14"/>
      <c r="AB45" s="14"/>
      <c r="AC45" s="14">
        <f t="shared" si="5"/>
        <v>18</v>
      </c>
      <c r="AD45" s="14">
        <f t="shared" si="3"/>
        <v>26.619999999999997</v>
      </c>
      <c r="AE45" s="93" t="e">
        <f>IF(OR(#REF!=0,#REF!="Ślubna"),0,ROUNDUP(AC45/5,0)*0.6)+IF(OR(#REF!="I",#REF!="PW"),ROUNDUP(AC45/20,0)*0.5,0)</f>
        <v>#REF!</v>
      </c>
      <c r="AF45" s="14">
        <v>19</v>
      </c>
      <c r="AG45" s="113">
        <v>41898</v>
      </c>
      <c r="AH45" s="14"/>
      <c r="AI45" s="14"/>
      <c r="AJ45" s="14"/>
      <c r="AK45" s="14"/>
      <c r="AL45" s="14">
        <v>18</v>
      </c>
      <c r="AM45" s="14"/>
      <c r="AN45" s="14"/>
      <c r="AO45" s="14"/>
      <c r="AP45" s="14"/>
      <c r="AQ45" s="14"/>
      <c r="AR45" s="14"/>
    </row>
    <row r="46" spans="1:86" s="74" customFormat="1" ht="47.25" customHeight="1">
      <c r="A46" s="14" t="s">
        <v>534</v>
      </c>
      <c r="B46" s="14" t="s">
        <v>358</v>
      </c>
      <c r="C46" s="114"/>
      <c r="D46" s="14" t="s">
        <v>2</v>
      </c>
      <c r="E46" s="14" t="s">
        <v>48</v>
      </c>
      <c r="F46" s="116" t="s">
        <v>4</v>
      </c>
      <c r="G46" s="14">
        <v>0</v>
      </c>
      <c r="H46" s="14" t="s">
        <v>46</v>
      </c>
      <c r="I46" s="143"/>
      <c r="J46" s="144">
        <v>3</v>
      </c>
      <c r="K46" s="144">
        <v>6</v>
      </c>
      <c r="L46" s="144">
        <v>6</v>
      </c>
      <c r="M46" s="144">
        <v>4</v>
      </c>
      <c r="N46" s="144">
        <v>4</v>
      </c>
      <c r="O46" s="144">
        <v>2</v>
      </c>
      <c r="P46" s="144">
        <v>4</v>
      </c>
      <c r="Q46" s="144"/>
      <c r="R46" s="144"/>
      <c r="S46" s="144"/>
      <c r="T46" s="144"/>
      <c r="U46" s="144"/>
      <c r="V46" s="144"/>
      <c r="W46" s="144"/>
      <c r="X46" s="144"/>
      <c r="Y46" s="144"/>
      <c r="Z46" s="14" t="s">
        <v>121</v>
      </c>
      <c r="AA46" s="14"/>
      <c r="AB46" s="14"/>
      <c r="AC46" s="93">
        <f t="shared" ref="AC46:AC56" si="6">SUM(I46:Y46)</f>
        <v>29</v>
      </c>
      <c r="AD46" s="14">
        <f t="shared" si="3"/>
        <v>41.279999999999994</v>
      </c>
      <c r="AE46" s="93" t="e">
        <f>IF(OR(#REF!=0,#REF!="Ślubna"),0,ROUNDUP(AC46/5,0)*0.6)+IF(OR(#REF!="I",#REF!="PW"),ROUNDUP(AC46/20,0)*0.5,0)</f>
        <v>#REF!</v>
      </c>
      <c r="AF46" s="14">
        <f>AC46</f>
        <v>29</v>
      </c>
      <c r="AG46" s="142">
        <v>41912</v>
      </c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86" s="74" customFormat="1" ht="47.25" customHeight="1">
      <c r="A47" s="14" t="s">
        <v>534</v>
      </c>
      <c r="B47" s="14" t="s">
        <v>359</v>
      </c>
      <c r="C47" s="114"/>
      <c r="D47" s="14" t="s">
        <v>2</v>
      </c>
      <c r="E47" s="14" t="s">
        <v>48</v>
      </c>
      <c r="F47" s="116" t="s">
        <v>5</v>
      </c>
      <c r="G47" s="14">
        <v>0</v>
      </c>
      <c r="H47" s="14" t="s">
        <v>46</v>
      </c>
      <c r="I47" s="143"/>
      <c r="J47" s="144"/>
      <c r="K47" s="144">
        <v>5</v>
      </c>
      <c r="L47" s="144">
        <v>5</v>
      </c>
      <c r="M47" s="144">
        <v>5</v>
      </c>
      <c r="N47" s="144">
        <v>5</v>
      </c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" t="s">
        <v>121</v>
      </c>
      <c r="AA47" s="14"/>
      <c r="AB47" s="14"/>
      <c r="AC47" s="93">
        <f t="shared" si="6"/>
        <v>20</v>
      </c>
      <c r="AD47" s="14">
        <f t="shared" si="3"/>
        <v>28</v>
      </c>
      <c r="AE47" s="93" t="e">
        <f>IF(OR(#REF!=0,#REF!="Ślubna"),0,ROUNDUP(AC47/5,0)*0.6)+IF(OR(#REF!="I",#REF!="PW"),ROUNDUP(AC47/20,0)*0.5,0)</f>
        <v>#REF!</v>
      </c>
      <c r="AF47" s="14">
        <f>AC47</f>
        <v>20</v>
      </c>
      <c r="AG47" s="142">
        <v>41912</v>
      </c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86" s="74" customFormat="1" ht="47.25" customHeight="1">
      <c r="A48" s="14">
        <v>109</v>
      </c>
      <c r="B48" s="14" t="s">
        <v>242</v>
      </c>
      <c r="C48" s="121">
        <v>41905.75</v>
      </c>
      <c r="D48" s="14" t="s">
        <v>7</v>
      </c>
      <c r="E48" s="14" t="s">
        <v>61</v>
      </c>
      <c r="F48" s="116" t="s">
        <v>4</v>
      </c>
      <c r="G48" s="14">
        <v>0</v>
      </c>
      <c r="H48" s="93" t="s">
        <v>46</v>
      </c>
      <c r="I48" s="154"/>
      <c r="J48" s="144"/>
      <c r="K48" s="144"/>
      <c r="L48" s="144"/>
      <c r="M48" s="144">
        <v>7</v>
      </c>
      <c r="N48" s="144"/>
      <c r="O48" s="144">
        <v>7</v>
      </c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" t="s">
        <v>121</v>
      </c>
      <c r="AA48" s="14"/>
      <c r="AB48" s="14"/>
      <c r="AC48" s="93">
        <f t="shared" si="6"/>
        <v>14</v>
      </c>
      <c r="AD48" s="14">
        <f t="shared" si="3"/>
        <v>19.599999999999998</v>
      </c>
      <c r="AE48" s="93" t="e">
        <f>IF(OR(#REF!=0,#REF!="Ślubna"),0,ROUNDUP(AC48/5,0)*0.6)+IF(OR(#REF!="I",#REF!="PW"),ROUNDUP(AC48/20,0)*0.5,0)</f>
        <v>#REF!</v>
      </c>
      <c r="AF48" s="14"/>
      <c r="AG48" s="142">
        <v>41898</v>
      </c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86" s="74" customFormat="1" ht="47.25" customHeight="1">
      <c r="A49" s="14">
        <v>109</v>
      </c>
      <c r="B49" s="14" t="s">
        <v>243</v>
      </c>
      <c r="C49" s="121">
        <v>41905.75</v>
      </c>
      <c r="D49" s="14" t="s">
        <v>7</v>
      </c>
      <c r="E49" s="14" t="s">
        <v>61</v>
      </c>
      <c r="F49" s="116" t="s">
        <v>5</v>
      </c>
      <c r="G49" s="14">
        <v>0</v>
      </c>
      <c r="H49" s="93" t="s">
        <v>46</v>
      </c>
      <c r="I49" s="154"/>
      <c r="J49" s="144"/>
      <c r="K49" s="144"/>
      <c r="L49" s="144"/>
      <c r="M49" s="144"/>
      <c r="N49" s="144">
        <v>10</v>
      </c>
      <c r="O49" s="144">
        <v>10</v>
      </c>
      <c r="P49" s="144">
        <v>10</v>
      </c>
      <c r="Q49" s="144">
        <v>10</v>
      </c>
      <c r="R49" s="144">
        <v>5</v>
      </c>
      <c r="S49" s="144">
        <v>5</v>
      </c>
      <c r="T49" s="144"/>
      <c r="U49" s="144"/>
      <c r="V49" s="144"/>
      <c r="W49" s="144"/>
      <c r="X49" s="144"/>
      <c r="Y49" s="144"/>
      <c r="Z49" s="14" t="s">
        <v>121</v>
      </c>
      <c r="AA49" s="14"/>
      <c r="AB49" s="14"/>
      <c r="AC49" s="93">
        <f t="shared" si="6"/>
        <v>50</v>
      </c>
      <c r="AD49" s="14">
        <f t="shared" si="3"/>
        <v>81.200000000000017</v>
      </c>
      <c r="AE49" s="93" t="e">
        <f>IF(OR(#REF!=0,#REF!="Ślubna"),0,ROUNDUP(AC49/5,0)*0.6)+IF(OR(#REF!="I",#REF!="PW"),ROUNDUP(AC49/20,0)*0.5,0)</f>
        <v>#REF!</v>
      </c>
      <c r="AF49" s="14"/>
      <c r="AG49" s="142">
        <v>41898</v>
      </c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86" s="74" customFormat="1" ht="47.25" customHeight="1">
      <c r="A50" s="14">
        <v>109</v>
      </c>
      <c r="B50" s="14" t="s">
        <v>244</v>
      </c>
      <c r="C50" s="121">
        <v>41905.75</v>
      </c>
      <c r="D50" s="14" t="s">
        <v>7</v>
      </c>
      <c r="E50" s="14" t="s">
        <v>61</v>
      </c>
      <c r="F50" s="116" t="s">
        <v>59</v>
      </c>
      <c r="G50" s="14">
        <v>0</v>
      </c>
      <c r="H50" s="93" t="s">
        <v>46</v>
      </c>
      <c r="I50" s="154"/>
      <c r="J50" s="144"/>
      <c r="K50" s="144">
        <v>2</v>
      </c>
      <c r="L50" s="144"/>
      <c r="M50" s="144">
        <v>2</v>
      </c>
      <c r="N50" s="144">
        <v>5</v>
      </c>
      <c r="O50" s="144">
        <v>7</v>
      </c>
      <c r="P50" s="144">
        <v>7</v>
      </c>
      <c r="Q50" s="144">
        <v>7</v>
      </c>
      <c r="R50" s="144">
        <v>3</v>
      </c>
      <c r="S50" s="144">
        <v>3</v>
      </c>
      <c r="T50" s="144"/>
      <c r="U50" s="144"/>
      <c r="V50" s="144"/>
      <c r="W50" s="144"/>
      <c r="X50" s="144"/>
      <c r="Y50" s="144"/>
      <c r="Z50" s="14" t="s">
        <v>121</v>
      </c>
      <c r="AA50" s="14"/>
      <c r="AB50" s="14"/>
      <c r="AC50" s="93">
        <f t="shared" si="6"/>
        <v>36</v>
      </c>
      <c r="AD50" s="14">
        <f t="shared" si="3"/>
        <v>57.66</v>
      </c>
      <c r="AE50" s="93" t="e">
        <f>IF(OR(#REF!=0,#REF!="Ślubna"),0,ROUNDUP(AC50/5,0)*0.6)+IF(OR(#REF!="I",#REF!="PW"),ROUNDUP(AC50/20,0)*0.5,0)</f>
        <v>#REF!</v>
      </c>
      <c r="AF50" s="14"/>
      <c r="AG50" s="142">
        <v>41898</v>
      </c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86" s="74" customFormat="1" ht="47.25" customHeight="1">
      <c r="A51" s="14">
        <v>109</v>
      </c>
      <c r="B51" s="14" t="s">
        <v>245</v>
      </c>
      <c r="C51" s="121">
        <v>41905.75</v>
      </c>
      <c r="D51" s="14" t="s">
        <v>7</v>
      </c>
      <c r="E51" s="14" t="s">
        <v>61</v>
      </c>
      <c r="F51" s="116" t="s">
        <v>226</v>
      </c>
      <c r="G51" s="14">
        <v>0</v>
      </c>
      <c r="H51" s="93" t="s">
        <v>46</v>
      </c>
      <c r="I51" s="154"/>
      <c r="J51" s="144"/>
      <c r="K51" s="144"/>
      <c r="L51" s="144"/>
      <c r="M51" s="144"/>
      <c r="N51" s="144"/>
      <c r="O51" s="144">
        <v>3</v>
      </c>
      <c r="P51" s="144">
        <v>2</v>
      </c>
      <c r="Q51" s="144">
        <v>6</v>
      </c>
      <c r="R51" s="144">
        <v>2</v>
      </c>
      <c r="S51" s="144">
        <v>4</v>
      </c>
      <c r="T51" s="144"/>
      <c r="U51" s="144"/>
      <c r="V51" s="144"/>
      <c r="W51" s="144"/>
      <c r="X51" s="144"/>
      <c r="Y51" s="144"/>
      <c r="Z51" s="14" t="s">
        <v>121</v>
      </c>
      <c r="AA51" s="14"/>
      <c r="AB51" s="14"/>
      <c r="AC51" s="93">
        <f t="shared" si="6"/>
        <v>17</v>
      </c>
      <c r="AD51" s="14">
        <f t="shared" si="3"/>
        <v>29.840000000000003</v>
      </c>
      <c r="AE51" s="93" t="e">
        <f>IF(OR(#REF!=0,#REF!="Ślubna"),0,ROUNDUP(AC51/5,0)*0.6)+IF(OR(#REF!="I",#REF!="PW"),ROUNDUP(AC51/20,0)*0.5,0)</f>
        <v>#REF!</v>
      </c>
      <c r="AF51" s="14"/>
      <c r="AG51" s="142">
        <v>41898</v>
      </c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86" s="74" customFormat="1" ht="47.25" customHeight="1">
      <c r="A52" s="14">
        <v>109</v>
      </c>
      <c r="B52" s="14" t="s">
        <v>246</v>
      </c>
      <c r="C52" s="121">
        <v>41905.75</v>
      </c>
      <c r="D52" s="14" t="s">
        <v>7</v>
      </c>
      <c r="E52" s="14" t="s">
        <v>48</v>
      </c>
      <c r="F52" s="116" t="s">
        <v>4</v>
      </c>
      <c r="G52" s="14">
        <v>0</v>
      </c>
      <c r="H52" s="93" t="s">
        <v>46</v>
      </c>
      <c r="I52" s="154"/>
      <c r="J52" s="144">
        <v>5</v>
      </c>
      <c r="K52" s="144">
        <v>7</v>
      </c>
      <c r="L52" s="144">
        <v>7</v>
      </c>
      <c r="M52" s="144">
        <v>5</v>
      </c>
      <c r="N52" s="144">
        <v>7</v>
      </c>
      <c r="O52" s="144">
        <v>7</v>
      </c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" t="s">
        <v>121</v>
      </c>
      <c r="AA52" s="14"/>
      <c r="AB52" s="14"/>
      <c r="AC52" s="93">
        <f t="shared" si="6"/>
        <v>38</v>
      </c>
      <c r="AD52" s="14">
        <f t="shared" si="3"/>
        <v>53.199999999999989</v>
      </c>
      <c r="AE52" s="93" t="e">
        <f>IF(OR(#REF!=0,#REF!="Ślubna"),0,ROUNDUP(AC52/5,0)*0.6)+IF(OR(#REF!="I",#REF!="PW"),ROUNDUP(AC52/20,0)*0.5,0)</f>
        <v>#REF!</v>
      </c>
      <c r="AF52" s="14"/>
      <c r="AG52" s="142">
        <v>41897</v>
      </c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86" s="74" customFormat="1" ht="47.25" customHeight="1">
      <c r="A53" s="14">
        <v>109</v>
      </c>
      <c r="B53" s="14" t="s">
        <v>247</v>
      </c>
      <c r="C53" s="121">
        <v>41905.75</v>
      </c>
      <c r="D53" s="14" t="s">
        <v>7</v>
      </c>
      <c r="E53" s="14" t="s">
        <v>48</v>
      </c>
      <c r="F53" s="116" t="s">
        <v>5</v>
      </c>
      <c r="G53" s="14">
        <v>0</v>
      </c>
      <c r="H53" s="93" t="s">
        <v>46</v>
      </c>
      <c r="I53" s="154"/>
      <c r="J53" s="144">
        <v>5</v>
      </c>
      <c r="K53" s="144">
        <v>10</v>
      </c>
      <c r="L53" s="144">
        <v>10</v>
      </c>
      <c r="M53" s="144">
        <v>10</v>
      </c>
      <c r="N53" s="144">
        <v>10</v>
      </c>
      <c r="O53" s="144">
        <v>10</v>
      </c>
      <c r="P53" s="144">
        <v>10</v>
      </c>
      <c r="Q53" s="144">
        <v>5</v>
      </c>
      <c r="R53" s="144">
        <v>4</v>
      </c>
      <c r="S53" s="144">
        <v>4</v>
      </c>
      <c r="T53" s="144"/>
      <c r="U53" s="144"/>
      <c r="V53" s="144"/>
      <c r="W53" s="144"/>
      <c r="X53" s="144"/>
      <c r="Y53" s="144"/>
      <c r="Z53" s="14" t="s">
        <v>121</v>
      </c>
      <c r="AA53" s="14"/>
      <c r="AB53" s="14"/>
      <c r="AC53" s="93">
        <f t="shared" si="6"/>
        <v>78</v>
      </c>
      <c r="AD53" s="14">
        <f t="shared" si="3"/>
        <v>117.39</v>
      </c>
      <c r="AE53" s="93" t="e">
        <f>IF(OR(#REF!=0,#REF!="Ślubna"),0,ROUNDUP(AC53/5,0)*0.6)+IF(OR(#REF!="I",#REF!="PW"),ROUNDUP(AC53/20,0)*0.5,0)</f>
        <v>#REF!</v>
      </c>
      <c r="AF53" s="14"/>
      <c r="AG53" s="142">
        <v>41897</v>
      </c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86" ht="47.25" customHeight="1">
      <c r="A54" s="14">
        <v>109</v>
      </c>
      <c r="B54" s="14" t="s">
        <v>248</v>
      </c>
      <c r="C54" s="121">
        <v>41905.75</v>
      </c>
      <c r="D54" s="14" t="s">
        <v>7</v>
      </c>
      <c r="E54" s="14" t="s">
        <v>48</v>
      </c>
      <c r="F54" s="116" t="s">
        <v>59</v>
      </c>
      <c r="G54" s="14">
        <v>0</v>
      </c>
      <c r="H54" s="93" t="s">
        <v>46</v>
      </c>
      <c r="I54" s="154"/>
      <c r="J54" s="144">
        <v>2</v>
      </c>
      <c r="K54" s="144">
        <v>5</v>
      </c>
      <c r="L54" s="144">
        <v>7</v>
      </c>
      <c r="M54" s="144">
        <v>7</v>
      </c>
      <c r="N54" s="144">
        <v>7</v>
      </c>
      <c r="O54" s="144">
        <v>7</v>
      </c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" t="s">
        <v>121</v>
      </c>
      <c r="AA54" s="14"/>
      <c r="AB54" s="14"/>
      <c r="AC54" s="93">
        <f t="shared" si="6"/>
        <v>35</v>
      </c>
      <c r="AD54" s="14">
        <f t="shared" si="3"/>
        <v>48.999999999999993</v>
      </c>
      <c r="AE54" s="93" t="e">
        <f>IF(OR(#REF!=0,#REF!="Ślubna"),0,ROUNDUP(AC54/5,0)*0.6)+IF(OR(#REF!="I",#REF!="PW"),ROUNDUP(AC54/20,0)*0.5,0)</f>
        <v>#REF!</v>
      </c>
      <c r="AF54" s="14"/>
      <c r="AG54" s="142">
        <v>41897</v>
      </c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</row>
    <row r="55" spans="1:86" s="74" customFormat="1" ht="47.25" customHeight="1">
      <c r="A55" s="14">
        <v>109</v>
      </c>
      <c r="B55" s="14" t="s">
        <v>249</v>
      </c>
      <c r="C55" s="121">
        <v>41905.75</v>
      </c>
      <c r="D55" s="14" t="s">
        <v>7</v>
      </c>
      <c r="E55" s="14" t="s">
        <v>48</v>
      </c>
      <c r="F55" s="116" t="s">
        <v>226</v>
      </c>
      <c r="G55" s="14">
        <v>0</v>
      </c>
      <c r="H55" s="93" t="s">
        <v>46</v>
      </c>
      <c r="I55" s="154"/>
      <c r="J55" s="144"/>
      <c r="K55" s="144"/>
      <c r="L55" s="144"/>
      <c r="M55" s="144">
        <v>4</v>
      </c>
      <c r="N55" s="144"/>
      <c r="O55" s="144">
        <v>4</v>
      </c>
      <c r="P55" s="144"/>
      <c r="Q55" s="144">
        <v>4</v>
      </c>
      <c r="R55" s="144">
        <v>2</v>
      </c>
      <c r="S55" s="144">
        <v>2</v>
      </c>
      <c r="T55" s="144"/>
      <c r="U55" s="144"/>
      <c r="V55" s="144"/>
      <c r="W55" s="144"/>
      <c r="X55" s="144"/>
      <c r="Y55" s="144"/>
      <c r="Z55" s="14" t="s">
        <v>121</v>
      </c>
      <c r="AA55" s="14"/>
      <c r="AB55" s="14"/>
      <c r="AC55" s="93">
        <f t="shared" si="6"/>
        <v>16</v>
      </c>
      <c r="AD55" s="14">
        <f t="shared" ref="AD55:AD86" si="7">IF(H55="DŁ",(I55*$I$2)+(J55*$J$2)+(K55*$K$2)+(L55*$L$2)+(M55*$M$2)+(N55*$N$2)+(O55*$O$2)+(P55*$P$2)+(Q55*$Q$2)+(R55*$R$2)+(S55*$S$2)+(T55*$T$2)+(U55*$U$2)+(V55*$V$2)+(W55*$W$2)+(X55*$X$2)+(Y55*$Y$2),(I55*$I$3)+(J55*$J$3)+(K55*$K$3)+(L55*$L$3)+(M55*$M$3)+(N55*$N$3)+(O55*$O$3)+(P55*$P$3)+(Q55*$Q$3)+(R55*$R$3)+(S55*$S$3)+(T55*$T$3)+(U55*$U$3)+(V55*$V$3)+(W55*$W$3)+(X55*$X$3)+(Y55*$Y$3))</f>
        <v>26.200000000000003</v>
      </c>
      <c r="AE55" s="93" t="e">
        <f>IF(OR(#REF!=0,#REF!="Ślubna"),0,ROUNDUP(AC55/5,0)*0.6)+IF(OR(#REF!="I",#REF!="PW"),ROUNDUP(AC55/20,0)*0.5,0)</f>
        <v>#REF!</v>
      </c>
      <c r="AF55" s="14"/>
      <c r="AG55" s="142">
        <v>41897</v>
      </c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86" s="74" customFormat="1" ht="47.25" customHeight="1">
      <c r="A56" s="14">
        <v>109</v>
      </c>
      <c r="B56" s="14" t="s">
        <v>257</v>
      </c>
      <c r="C56" s="121">
        <v>41905.75</v>
      </c>
      <c r="D56" s="14" t="s">
        <v>7</v>
      </c>
      <c r="E56" s="14" t="s">
        <v>61</v>
      </c>
      <c r="F56" s="116" t="s">
        <v>59</v>
      </c>
      <c r="G56" s="14">
        <v>0</v>
      </c>
      <c r="H56" s="93" t="s">
        <v>46</v>
      </c>
      <c r="I56" s="143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>
        <v>5</v>
      </c>
      <c r="U56" s="144">
        <v>5</v>
      </c>
      <c r="V56" s="144">
        <v>2</v>
      </c>
      <c r="W56" s="144">
        <v>2</v>
      </c>
      <c r="X56" s="144">
        <v>2</v>
      </c>
      <c r="Y56" s="144">
        <v>2</v>
      </c>
      <c r="Z56" s="14" t="s">
        <v>121</v>
      </c>
      <c r="AA56" s="14"/>
      <c r="AB56" s="123" t="s">
        <v>233</v>
      </c>
      <c r="AC56" s="93">
        <f t="shared" si="6"/>
        <v>18</v>
      </c>
      <c r="AD56" s="14">
        <f t="shared" si="7"/>
        <v>37.26</v>
      </c>
      <c r="AE56" s="93" t="e">
        <f>IF(OR(#REF!=0,#REF!="Ślubna"),0,ROUNDUP(AC56/5,0)*0.6)+IF(OR(#REF!="I",#REF!="PW"),ROUNDUP(AC56/20,0)*0.5,0)</f>
        <v>#REF!</v>
      </c>
      <c r="AF56" s="14"/>
      <c r="AG56" s="142">
        <v>41899</v>
      </c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86" s="74" customFormat="1" ht="47.25" customHeight="1">
      <c r="A57" s="14">
        <v>115</v>
      </c>
      <c r="B57" s="14" t="s">
        <v>64</v>
      </c>
      <c r="C57" s="114">
        <v>41905.291666666664</v>
      </c>
      <c r="D57" s="14" t="s">
        <v>8</v>
      </c>
      <c r="E57" s="14" t="s">
        <v>61</v>
      </c>
      <c r="F57" s="116" t="s">
        <v>5</v>
      </c>
      <c r="G57" s="14">
        <v>0</v>
      </c>
      <c r="H57" s="14" t="s">
        <v>46</v>
      </c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>
        <v>1</v>
      </c>
      <c r="Y57" s="143"/>
      <c r="Z57" s="118" t="s">
        <v>62</v>
      </c>
      <c r="AA57" s="14"/>
      <c r="AB57" s="119" t="s">
        <v>69</v>
      </c>
      <c r="AC57" s="14">
        <v>1</v>
      </c>
      <c r="AD57" s="14">
        <f t="shared" si="7"/>
        <v>2.0699999999999998</v>
      </c>
      <c r="AE57" s="93" t="e">
        <f>IF(OR(#REF!=0,#REF!="Ślubna"),0,ROUNDUP(AC57/5,0)*0.6)+IF(OR(#REF!="I",#REF!="PW"),ROUNDUP(AC57/20,0)*0.5,0)</f>
        <v>#REF!</v>
      </c>
      <c r="AF57" s="141">
        <v>1</v>
      </c>
      <c r="AG57" s="142">
        <v>41897</v>
      </c>
      <c r="AH57" s="14"/>
      <c r="AI57" s="14"/>
      <c r="AJ57" s="14"/>
      <c r="AK57" s="14"/>
      <c r="AL57" s="14">
        <v>11</v>
      </c>
      <c r="AM57" s="14"/>
      <c r="AN57" s="14"/>
      <c r="AO57" s="14"/>
      <c r="AP57" s="14"/>
      <c r="AQ57" s="14"/>
      <c r="AR57" s="14"/>
    </row>
    <row r="58" spans="1:86" s="74" customFormat="1" ht="47.25" customHeight="1">
      <c r="A58" s="14">
        <v>29</v>
      </c>
      <c r="B58" s="14" t="s">
        <v>380</v>
      </c>
      <c r="C58" s="114"/>
      <c r="D58" s="14" t="s">
        <v>7</v>
      </c>
      <c r="E58" s="14" t="s">
        <v>61</v>
      </c>
      <c r="F58" s="116" t="s">
        <v>5</v>
      </c>
      <c r="G58" s="14" t="s">
        <v>200</v>
      </c>
      <c r="H58" s="14" t="s">
        <v>46</v>
      </c>
      <c r="I58" s="143"/>
      <c r="J58" s="144"/>
      <c r="K58" s="144"/>
      <c r="L58" s="144"/>
      <c r="M58" s="144"/>
      <c r="N58" s="144">
        <v>5</v>
      </c>
      <c r="O58" s="144">
        <v>7</v>
      </c>
      <c r="P58" s="144">
        <v>7</v>
      </c>
      <c r="Q58" s="144">
        <v>7</v>
      </c>
      <c r="R58" s="144"/>
      <c r="S58" s="144"/>
      <c r="T58" s="144"/>
      <c r="U58" s="144"/>
      <c r="V58" s="144"/>
      <c r="W58" s="144"/>
      <c r="X58" s="144"/>
      <c r="Y58" s="144"/>
      <c r="Z58" s="118" t="s">
        <v>389</v>
      </c>
      <c r="AA58" s="14"/>
      <c r="AB58" s="14"/>
      <c r="AC58" s="93">
        <f t="shared" ref="AC58:AC63" si="8">SUM(I58:Y58)</f>
        <v>26</v>
      </c>
      <c r="AD58" s="14">
        <f t="shared" si="7"/>
        <v>40.18</v>
      </c>
      <c r="AE58" s="93" t="e">
        <f>IF(OR(#REF!=0,#REF!="Ślubna"),0,ROUNDUP(AC58/5,0)*0.6)+IF(OR(#REF!="I",#REF!="PW"),ROUNDUP(AC58/20,0)*0.5,0)</f>
        <v>#REF!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86" s="74" customFormat="1" ht="47.25" customHeight="1">
      <c r="A59" s="14">
        <v>29</v>
      </c>
      <c r="B59" s="14" t="s">
        <v>381</v>
      </c>
      <c r="C59" s="114"/>
      <c r="D59" s="14" t="s">
        <v>7</v>
      </c>
      <c r="E59" s="14" t="s">
        <v>61</v>
      </c>
      <c r="F59" s="116" t="s">
        <v>59</v>
      </c>
      <c r="G59" s="14" t="s">
        <v>200</v>
      </c>
      <c r="H59" s="14" t="s">
        <v>46</v>
      </c>
      <c r="I59" s="143"/>
      <c r="J59" s="144"/>
      <c r="K59" s="144"/>
      <c r="L59" s="144"/>
      <c r="M59" s="144"/>
      <c r="N59" s="144">
        <v>2</v>
      </c>
      <c r="O59" s="144">
        <v>7</v>
      </c>
      <c r="P59" s="144">
        <v>7</v>
      </c>
      <c r="Q59" s="144">
        <v>7</v>
      </c>
      <c r="R59" s="144">
        <v>7</v>
      </c>
      <c r="S59" s="144">
        <v>7</v>
      </c>
      <c r="T59" s="144"/>
      <c r="U59" s="144"/>
      <c r="V59" s="144"/>
      <c r="W59" s="144"/>
      <c r="X59" s="144"/>
      <c r="Y59" s="144"/>
      <c r="Z59" s="14">
        <v>1274</v>
      </c>
      <c r="AA59" s="14"/>
      <c r="AB59" s="14"/>
      <c r="AC59" s="93">
        <f t="shared" si="8"/>
        <v>37</v>
      </c>
      <c r="AD59" s="14">
        <f t="shared" si="7"/>
        <v>63.699999999999996</v>
      </c>
      <c r="AE59" s="93" t="e">
        <f>IF(OR(#REF!=0,#REF!="Ślubna"),0,ROUNDUP(AC59/5,0)*0.6)+IF(OR(#REF!="I",#REF!="PW"),ROUNDUP(AC59/20,0)*0.5,0)</f>
        <v>#REF!</v>
      </c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86" s="74" customFormat="1" ht="47.25" customHeight="1">
      <c r="A60" s="14">
        <v>29</v>
      </c>
      <c r="B60" s="14" t="s">
        <v>386</v>
      </c>
      <c r="C60" s="114"/>
      <c r="D60" s="14" t="s">
        <v>7</v>
      </c>
      <c r="E60" s="14" t="s">
        <v>61</v>
      </c>
      <c r="F60" s="116" t="s">
        <v>5</v>
      </c>
      <c r="G60" s="14" t="s">
        <v>200</v>
      </c>
      <c r="H60" s="14" t="s">
        <v>46</v>
      </c>
      <c r="I60" s="143"/>
      <c r="J60" s="144"/>
      <c r="K60" s="144"/>
      <c r="L60" s="144"/>
      <c r="M60" s="144">
        <v>7</v>
      </c>
      <c r="N60" s="144">
        <v>7</v>
      </c>
      <c r="O60" s="144">
        <v>15</v>
      </c>
      <c r="P60" s="144">
        <v>15</v>
      </c>
      <c r="Q60" s="144">
        <v>10</v>
      </c>
      <c r="R60" s="144">
        <v>5</v>
      </c>
      <c r="S60" s="144">
        <v>5</v>
      </c>
      <c r="T60" s="144"/>
      <c r="U60" s="144"/>
      <c r="V60" s="144"/>
      <c r="W60" s="144"/>
      <c r="X60" s="144"/>
      <c r="Y60" s="144"/>
      <c r="Z60" s="14" t="s">
        <v>391</v>
      </c>
      <c r="AA60" s="14"/>
      <c r="AB60" s="14"/>
      <c r="AC60" s="93">
        <f t="shared" si="8"/>
        <v>64</v>
      </c>
      <c r="AD60" s="14">
        <f t="shared" si="7"/>
        <v>101.65</v>
      </c>
      <c r="AE60" s="93" t="e">
        <f>IF(OR(#REF!=0,#REF!="Ślubna"),0,ROUNDUP(AC60/5,0)*0.6)+IF(OR(#REF!="I",#REF!="PW"),ROUNDUP(AC60/20,0)*0.5,0)</f>
        <v>#REF!</v>
      </c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86" s="74" customFormat="1" ht="47.25" customHeight="1">
      <c r="A61" s="14">
        <v>29</v>
      </c>
      <c r="B61" s="14" t="s">
        <v>387</v>
      </c>
      <c r="C61" s="114"/>
      <c r="D61" s="14" t="s">
        <v>7</v>
      </c>
      <c r="E61" s="14" t="s">
        <v>61</v>
      </c>
      <c r="F61" s="116" t="s">
        <v>5</v>
      </c>
      <c r="G61" s="14" t="s">
        <v>200</v>
      </c>
      <c r="H61" s="14" t="s">
        <v>46</v>
      </c>
      <c r="I61" s="143"/>
      <c r="J61" s="144"/>
      <c r="K61" s="144"/>
      <c r="L61" s="144"/>
      <c r="M61" s="144">
        <v>7</v>
      </c>
      <c r="N61" s="144">
        <v>7</v>
      </c>
      <c r="O61" s="144">
        <v>15</v>
      </c>
      <c r="P61" s="144">
        <v>15</v>
      </c>
      <c r="Q61" s="144">
        <v>10</v>
      </c>
      <c r="R61" s="144">
        <v>5</v>
      </c>
      <c r="S61" s="144">
        <v>5</v>
      </c>
      <c r="T61" s="144"/>
      <c r="U61" s="144"/>
      <c r="V61" s="144"/>
      <c r="W61" s="144"/>
      <c r="X61" s="144"/>
      <c r="Y61" s="144"/>
      <c r="Z61" s="14" t="s">
        <v>392</v>
      </c>
      <c r="AA61" s="14"/>
      <c r="AB61" s="14"/>
      <c r="AC61" s="93">
        <f t="shared" si="8"/>
        <v>64</v>
      </c>
      <c r="AD61" s="14">
        <f t="shared" si="7"/>
        <v>101.65</v>
      </c>
      <c r="AE61" s="93" t="e">
        <f>IF(OR(#REF!=0,#REF!="Ślubna"),0,ROUNDUP(AC61/5,0)*0.6)+IF(OR(#REF!="I",#REF!="PW"),ROUNDUP(AC61/20,0)*0.5,0)</f>
        <v>#REF!</v>
      </c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86" s="74" customFormat="1" ht="47.25" customHeight="1">
      <c r="A62" s="14">
        <v>109</v>
      </c>
      <c r="B62" s="14" t="s">
        <v>199</v>
      </c>
      <c r="C62" s="121">
        <v>41891.75</v>
      </c>
      <c r="D62" s="14" t="s">
        <v>7</v>
      </c>
      <c r="E62" s="14" t="s">
        <v>61</v>
      </c>
      <c r="F62" s="116" t="s">
        <v>5</v>
      </c>
      <c r="G62" s="14" t="s">
        <v>200</v>
      </c>
      <c r="H62" s="14" t="s">
        <v>46</v>
      </c>
      <c r="I62" s="151"/>
      <c r="J62" s="144"/>
      <c r="K62" s="144"/>
      <c r="L62" s="144"/>
      <c r="M62" s="144">
        <v>2</v>
      </c>
      <c r="N62" s="144">
        <v>5</v>
      </c>
      <c r="O62" s="144">
        <v>7</v>
      </c>
      <c r="P62" s="144">
        <v>7</v>
      </c>
      <c r="Q62" s="144">
        <v>7</v>
      </c>
      <c r="R62" s="144"/>
      <c r="S62" s="144"/>
      <c r="T62" s="144"/>
      <c r="U62" s="144"/>
      <c r="V62" s="144"/>
      <c r="W62" s="144"/>
      <c r="X62" s="144"/>
      <c r="Y62" s="144"/>
      <c r="Z62" s="14" t="s">
        <v>202</v>
      </c>
      <c r="AA62" s="14" t="s">
        <v>72</v>
      </c>
      <c r="AB62" s="93"/>
      <c r="AC62" s="93">
        <f t="shared" si="8"/>
        <v>28</v>
      </c>
      <c r="AD62" s="14">
        <f t="shared" si="7"/>
        <v>42.980000000000004</v>
      </c>
      <c r="AE62" s="93" t="e">
        <f>IF(OR(#REF!=0,#REF!="Ślubna"),0,ROUNDUP(AC62/5,0)*0.6)+IF(OR(#REF!="I",#REF!="PW"),ROUNDUP(AC62/20,0)*0.5,0)</f>
        <v>#REF!</v>
      </c>
      <c r="AF62" s="93">
        <v>28</v>
      </c>
      <c r="AG62" s="142">
        <v>41885</v>
      </c>
      <c r="AH62" s="14"/>
      <c r="AI62" s="14"/>
      <c r="AJ62" s="14"/>
      <c r="AK62" s="14"/>
      <c r="AL62" s="14">
        <v>61</v>
      </c>
      <c r="AM62" s="14"/>
      <c r="AN62" s="14"/>
      <c r="AO62" s="14"/>
      <c r="AP62" s="14"/>
      <c r="AQ62" s="14"/>
      <c r="AR62" s="14"/>
    </row>
    <row r="63" spans="1:86" s="74" customFormat="1" ht="47.25" customHeight="1">
      <c r="A63" s="14">
        <v>109</v>
      </c>
      <c r="B63" s="14" t="s">
        <v>211</v>
      </c>
      <c r="C63" s="121">
        <v>41891.75</v>
      </c>
      <c r="D63" s="14" t="s">
        <v>7</v>
      </c>
      <c r="E63" s="14" t="s">
        <v>61</v>
      </c>
      <c r="F63" s="116" t="s">
        <v>3</v>
      </c>
      <c r="G63" s="14" t="s">
        <v>200</v>
      </c>
      <c r="H63" s="14" t="s">
        <v>46</v>
      </c>
      <c r="I63" s="151"/>
      <c r="J63" s="144"/>
      <c r="K63" s="144"/>
      <c r="L63" s="144">
        <v>4</v>
      </c>
      <c r="M63" s="144">
        <v>4</v>
      </c>
      <c r="N63" s="144">
        <v>7</v>
      </c>
      <c r="O63" s="144">
        <v>7</v>
      </c>
      <c r="P63" s="144">
        <v>7</v>
      </c>
      <c r="Q63" s="144">
        <v>4</v>
      </c>
      <c r="R63" s="144"/>
      <c r="S63" s="144"/>
      <c r="T63" s="144"/>
      <c r="U63" s="144"/>
      <c r="V63" s="144"/>
      <c r="W63" s="144"/>
      <c r="X63" s="144"/>
      <c r="Y63" s="144"/>
      <c r="Z63" s="14" t="s">
        <v>202</v>
      </c>
      <c r="AA63" s="14"/>
      <c r="AB63" s="93"/>
      <c r="AC63" s="93">
        <f t="shared" si="8"/>
        <v>33</v>
      </c>
      <c r="AD63" s="14">
        <f t="shared" si="7"/>
        <v>48.87</v>
      </c>
      <c r="AE63" s="93" t="e">
        <f>IF(OR(#REF!=0,#REF!="Ślubna"),0,ROUNDUP(AC63/5,0)*0.6)+IF(OR(#REF!="I",#REF!="PW"),ROUNDUP(AC63/20,0)*0.5,0)</f>
        <v>#REF!</v>
      </c>
      <c r="AF63" s="93">
        <v>33</v>
      </c>
      <c r="AG63" s="142">
        <v>41890</v>
      </c>
      <c r="AH63" s="14"/>
      <c r="AI63" s="14"/>
      <c r="AJ63" s="14"/>
      <c r="AK63" s="14"/>
      <c r="AL63" s="14" t="s">
        <v>316</v>
      </c>
      <c r="AM63" s="14"/>
      <c r="AN63" s="14"/>
      <c r="AO63" s="14"/>
      <c r="AP63" s="14"/>
      <c r="AQ63" s="14"/>
      <c r="AR63" s="14"/>
    </row>
    <row r="64" spans="1:86" s="74" customFormat="1" ht="47.25" customHeight="1">
      <c r="A64" s="14">
        <v>109</v>
      </c>
      <c r="B64" s="14" t="s">
        <v>278</v>
      </c>
      <c r="C64" s="121">
        <v>41909.75</v>
      </c>
      <c r="D64" s="14" t="s">
        <v>8</v>
      </c>
      <c r="E64" s="14" t="s">
        <v>61</v>
      </c>
      <c r="F64" s="116" t="s">
        <v>5</v>
      </c>
      <c r="G64" s="14" t="s">
        <v>200</v>
      </c>
      <c r="H64" s="14" t="s">
        <v>46</v>
      </c>
      <c r="I64" s="143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>
        <v>2</v>
      </c>
      <c r="X64" s="144"/>
      <c r="Y64" s="144"/>
      <c r="Z64" s="123" t="s">
        <v>280</v>
      </c>
      <c r="AA64" s="14"/>
      <c r="AB64" s="14"/>
      <c r="AC64" s="93">
        <v>2</v>
      </c>
      <c r="AD64" s="14">
        <f t="shared" si="7"/>
        <v>4.1399999999999997</v>
      </c>
      <c r="AE64" s="93" t="e">
        <f>IF(OR(#REF!=0,#REF!="Ślubna"),0,ROUNDUP(AC64/5,0)*0.6)+IF(OR(#REF!="I",#REF!="PW"),ROUNDUP(AC64/20,0)*0.5,0)</f>
        <v>#REF!</v>
      </c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86" s="74" customFormat="1" ht="47.25" customHeight="1">
      <c r="A65" s="14">
        <v>109</v>
      </c>
      <c r="B65" s="14" t="s">
        <v>279</v>
      </c>
      <c r="C65" s="121">
        <v>41909.75</v>
      </c>
      <c r="D65" s="14" t="s">
        <v>8</v>
      </c>
      <c r="E65" s="14" t="s">
        <v>61</v>
      </c>
      <c r="F65" s="116" t="s">
        <v>5</v>
      </c>
      <c r="G65" s="14" t="s">
        <v>200</v>
      </c>
      <c r="H65" s="14" t="s">
        <v>46</v>
      </c>
      <c r="I65" s="143"/>
      <c r="J65" s="144"/>
      <c r="K65" s="144"/>
      <c r="L65" s="144"/>
      <c r="M65" s="144"/>
      <c r="N65" s="144"/>
      <c r="O65" s="144"/>
      <c r="P65" s="144"/>
      <c r="Q65" s="144"/>
      <c r="R65" s="144">
        <v>10</v>
      </c>
      <c r="S65" s="144">
        <v>10</v>
      </c>
      <c r="T65" s="144"/>
      <c r="U65" s="144"/>
      <c r="V65" s="144"/>
      <c r="W65" s="144"/>
      <c r="X65" s="144"/>
      <c r="Y65" s="144"/>
      <c r="Z65" s="123" t="s">
        <v>281</v>
      </c>
      <c r="AA65" s="14"/>
      <c r="AB65" s="14"/>
      <c r="AC65" s="93">
        <f>SUM(I65:Y65)</f>
        <v>20</v>
      </c>
      <c r="AD65" s="14">
        <f t="shared" si="7"/>
        <v>39.6</v>
      </c>
      <c r="AE65" s="93" t="e">
        <f>IF(OR(#REF!=0,#REF!="Ślubna"),0,ROUNDUP(AC65/5,0)*0.6)+IF(OR(#REF!="I",#REF!="PW"),ROUNDUP(AC65/20,0)*0.5,0)</f>
        <v>#REF!</v>
      </c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86" s="74" customFormat="1" ht="47.25" customHeight="1">
      <c r="A66" s="14">
        <v>109</v>
      </c>
      <c r="B66" s="14" t="s">
        <v>282</v>
      </c>
      <c r="C66" s="121">
        <v>41909.75</v>
      </c>
      <c r="D66" s="14" t="s">
        <v>8</v>
      </c>
      <c r="E66" s="14" t="s">
        <v>61</v>
      </c>
      <c r="F66" s="116" t="s">
        <v>59</v>
      </c>
      <c r="G66" s="14" t="s">
        <v>200</v>
      </c>
      <c r="H66" s="14" t="s">
        <v>46</v>
      </c>
      <c r="I66" s="143"/>
      <c r="J66" s="144"/>
      <c r="K66" s="144"/>
      <c r="L66" s="144"/>
      <c r="M66" s="144"/>
      <c r="N66" s="144"/>
      <c r="O66" s="144"/>
      <c r="P66" s="144"/>
      <c r="Q66" s="144"/>
      <c r="R66" s="144">
        <v>10</v>
      </c>
      <c r="S66" s="144">
        <v>10</v>
      </c>
      <c r="T66" s="144">
        <v>10</v>
      </c>
      <c r="U66" s="144">
        <v>10</v>
      </c>
      <c r="V66" s="144"/>
      <c r="W66" s="144"/>
      <c r="X66" s="144"/>
      <c r="Y66" s="144"/>
      <c r="Z66" s="123" t="s">
        <v>281</v>
      </c>
      <c r="AA66" s="14"/>
      <c r="AB66" s="14"/>
      <c r="AC66" s="93">
        <f>SUM(I66:Y66)</f>
        <v>40</v>
      </c>
      <c r="AD66" s="14">
        <f t="shared" si="7"/>
        <v>81</v>
      </c>
      <c r="AE66" s="93" t="e">
        <f>IF(OR(#REF!=0,#REF!="Ślubna"),0,ROUNDUP(AC66/5,0)*0.6)+IF(OR(#REF!="I",#REF!="PW"),ROUNDUP(AC66/20,0)*0.5,0)</f>
        <v>#REF!</v>
      </c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86" s="74" customFormat="1" ht="47.25" customHeight="1">
      <c r="A67" s="14">
        <v>109</v>
      </c>
      <c r="B67" s="14" t="s">
        <v>283</v>
      </c>
      <c r="C67" s="121">
        <v>41909.75</v>
      </c>
      <c r="D67" s="14" t="s">
        <v>8</v>
      </c>
      <c r="E67" s="14" t="s">
        <v>61</v>
      </c>
      <c r="F67" s="116" t="s">
        <v>59</v>
      </c>
      <c r="G67" s="14" t="s">
        <v>200</v>
      </c>
      <c r="H67" s="14" t="s">
        <v>46</v>
      </c>
      <c r="I67" s="143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>
        <v>5</v>
      </c>
      <c r="W67" s="144">
        <v>5</v>
      </c>
      <c r="X67" s="144"/>
      <c r="Y67" s="144"/>
      <c r="Z67" s="123" t="s">
        <v>281</v>
      </c>
      <c r="AA67" s="14"/>
      <c r="AB67" s="14"/>
      <c r="AC67" s="93">
        <f>SUM(I67:Y67)</f>
        <v>10</v>
      </c>
      <c r="AD67" s="14">
        <f t="shared" si="7"/>
        <v>20.7</v>
      </c>
      <c r="AE67" s="93" t="e">
        <f>IF(OR(#REF!=0,#REF!="Ślubna"),0,ROUNDUP(AC67/5,0)*0.6)+IF(OR(#REF!="I",#REF!="PW"),ROUNDUP(AC67/20,0)*0.5,0)</f>
        <v>#REF!</v>
      </c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86" s="74" customFormat="1" ht="47.25" customHeight="1">
      <c r="A68" s="14">
        <v>109</v>
      </c>
      <c r="B68" s="14" t="s">
        <v>254</v>
      </c>
      <c r="C68" s="121">
        <v>41905.75</v>
      </c>
      <c r="D68" s="14" t="s">
        <v>7</v>
      </c>
      <c r="E68" s="14" t="s">
        <v>48</v>
      </c>
      <c r="F68" s="116" t="s">
        <v>5</v>
      </c>
      <c r="G68" s="14" t="s">
        <v>200</v>
      </c>
      <c r="H68" s="93" t="s">
        <v>46</v>
      </c>
      <c r="I68" s="154"/>
      <c r="J68" s="144"/>
      <c r="K68" s="144">
        <v>2</v>
      </c>
      <c r="L68" s="144">
        <v>4</v>
      </c>
      <c r="M68" s="144">
        <v>4</v>
      </c>
      <c r="N68" s="144">
        <v>6</v>
      </c>
      <c r="O68" s="144">
        <v>6</v>
      </c>
      <c r="P68" s="144">
        <v>6</v>
      </c>
      <c r="Q68" s="144">
        <v>4</v>
      </c>
      <c r="R68" s="144">
        <v>2</v>
      </c>
      <c r="S68" s="144"/>
      <c r="T68" s="144"/>
      <c r="U68" s="144"/>
      <c r="V68" s="144"/>
      <c r="W68" s="144"/>
      <c r="X68" s="144"/>
      <c r="Y68" s="144"/>
      <c r="Z68" s="148" t="s">
        <v>76</v>
      </c>
      <c r="AA68" s="148" t="s">
        <v>227</v>
      </c>
      <c r="AB68" s="14"/>
      <c r="AC68" s="93">
        <f>SUM(I68:Y68)</f>
        <v>34</v>
      </c>
      <c r="AD68" s="14">
        <f t="shared" si="7"/>
        <v>51.26</v>
      </c>
      <c r="AE68" s="93" t="e">
        <f>IF(OR(#REF!=0,#REF!="Ślubna"),0,ROUNDUP(AC68/5,0)*0.6)+IF(OR(#REF!="I",#REF!="PW"),ROUNDUP(AC68/20,0)*0.5,0)</f>
        <v>#REF!</v>
      </c>
      <c r="AF68" s="14"/>
      <c r="AG68" s="142">
        <v>41894</v>
      </c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86" s="74" customFormat="1" ht="47.25" customHeight="1">
      <c r="A69" s="14">
        <v>122</v>
      </c>
      <c r="B69" s="14" t="s">
        <v>347</v>
      </c>
      <c r="C69" s="114"/>
      <c r="D69" s="93" t="s">
        <v>9</v>
      </c>
      <c r="E69" s="14" t="s">
        <v>61</v>
      </c>
      <c r="F69" s="116" t="s">
        <v>5</v>
      </c>
      <c r="G69" s="14" t="s">
        <v>541</v>
      </c>
      <c r="H69" s="14" t="s">
        <v>46</v>
      </c>
      <c r="I69" s="143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>
        <v>1</v>
      </c>
      <c r="U69" s="144"/>
      <c r="V69" s="144"/>
      <c r="W69" s="144"/>
      <c r="X69" s="144"/>
      <c r="Y69" s="144"/>
      <c r="Z69" s="14"/>
      <c r="AA69" s="14"/>
      <c r="AB69" s="123" t="s">
        <v>352</v>
      </c>
      <c r="AC69" s="93">
        <f>SUM(I69:Y69)</f>
        <v>1</v>
      </c>
      <c r="AD69" s="14">
        <f t="shared" si="7"/>
        <v>2.0699999999999998</v>
      </c>
      <c r="AE69" s="93" t="e">
        <f>IF(OR(#REF!=0,#REF!="Ślubna"),0,ROUNDUP(AC69/5,0)*0.6)+IF(OR(#REF!="I",#REF!="PW"),ROUNDUP(AC69/20,0)*0.5,0)</f>
        <v>#REF!</v>
      </c>
      <c r="AF69" s="150">
        <v>41905</v>
      </c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86" s="74" customFormat="1" ht="47.25" customHeight="1">
      <c r="A70" s="14">
        <v>1015</v>
      </c>
      <c r="B70" s="14" t="s">
        <v>105</v>
      </c>
      <c r="C70" s="114">
        <v>41897.75</v>
      </c>
      <c r="D70" s="14" t="s">
        <v>2</v>
      </c>
      <c r="E70" s="14" t="s">
        <v>48</v>
      </c>
      <c r="F70" s="116" t="s">
        <v>5</v>
      </c>
      <c r="G70" s="14" t="s">
        <v>542</v>
      </c>
      <c r="H70" s="14" t="s">
        <v>46</v>
      </c>
      <c r="I70" s="143"/>
      <c r="J70" s="144"/>
      <c r="K70" s="144">
        <v>2</v>
      </c>
      <c r="L70" s="144"/>
      <c r="M70" s="144">
        <v>5</v>
      </c>
      <c r="N70" s="144"/>
      <c r="O70" s="144">
        <v>6</v>
      </c>
      <c r="P70" s="144"/>
      <c r="Q70" s="144">
        <v>4</v>
      </c>
      <c r="R70" s="144"/>
      <c r="S70" s="144">
        <v>2</v>
      </c>
      <c r="T70" s="144"/>
      <c r="U70" s="144"/>
      <c r="V70" s="144"/>
      <c r="W70" s="144"/>
      <c r="X70" s="144"/>
      <c r="Y70" s="144"/>
      <c r="Z70" s="14" t="s">
        <v>119</v>
      </c>
      <c r="AA70" s="119" t="s">
        <v>120</v>
      </c>
      <c r="AB70" s="116" t="s">
        <v>73</v>
      </c>
      <c r="AC70" s="14">
        <f>SUM(J70:U70)</f>
        <v>19</v>
      </c>
      <c r="AD70" s="14">
        <f t="shared" si="7"/>
        <v>29.240000000000002</v>
      </c>
      <c r="AE70" s="93" t="e">
        <f>IF(OR(#REF!=0,#REF!="Ślubna"),0,ROUNDUP(AC70/5,0)*0.6)+IF(OR(#REF!="I",#REF!="PW"),ROUNDUP(AC70/20,0)*0.5,0)</f>
        <v>#REF!</v>
      </c>
      <c r="AF70" s="14">
        <v>20</v>
      </c>
      <c r="AG70" s="113">
        <v>41891</v>
      </c>
      <c r="AH70" s="14"/>
      <c r="AI70" s="14"/>
      <c r="AJ70" s="14"/>
      <c r="AK70" s="14"/>
      <c r="AL70" s="14" t="s">
        <v>176</v>
      </c>
      <c r="AM70" s="14"/>
      <c r="AN70" s="14"/>
      <c r="AO70" s="14"/>
      <c r="AP70" s="14"/>
      <c r="AQ70" s="142">
        <v>41894</v>
      </c>
      <c r="AR70" s="14"/>
    </row>
    <row r="71" spans="1:86" s="74" customFormat="1" ht="47.25" customHeight="1">
      <c r="A71" s="14">
        <v>100</v>
      </c>
      <c r="B71" s="14" t="s">
        <v>322</v>
      </c>
      <c r="C71" s="114"/>
      <c r="D71" s="93" t="s">
        <v>9</v>
      </c>
      <c r="E71" s="93" t="s">
        <v>61</v>
      </c>
      <c r="F71" s="116" t="s">
        <v>59</v>
      </c>
      <c r="G71" s="14" t="s">
        <v>536</v>
      </c>
      <c r="H71" s="14" t="s">
        <v>46</v>
      </c>
      <c r="I71" s="143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>
        <v>2</v>
      </c>
      <c r="U71" s="144">
        <v>2</v>
      </c>
      <c r="V71" s="144">
        <v>2</v>
      </c>
      <c r="W71" s="144"/>
      <c r="X71" s="144"/>
      <c r="Y71" s="144"/>
      <c r="Z71" s="14"/>
      <c r="AA71" s="14"/>
      <c r="AB71" s="123" t="s">
        <v>333</v>
      </c>
      <c r="AC71" s="93">
        <f t="shared" ref="AC71:AC80" si="9">SUM(I71:Y71)</f>
        <v>6</v>
      </c>
      <c r="AD71" s="14">
        <f t="shared" si="7"/>
        <v>12.419999999999998</v>
      </c>
      <c r="AE71" s="93" t="e">
        <f>IF(OR(#REF!=0,#REF!="Ślubna"),0,ROUNDUP(AC71/5,0)*0.6)+IF(OR(#REF!="I",#REF!="PW"),ROUNDUP(AC71/20,0)*0.5,0)</f>
        <v>#REF!</v>
      </c>
      <c r="AF71" s="93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86" s="74" customFormat="1" ht="47.25" customHeight="1">
      <c r="A72" s="14">
        <v>100</v>
      </c>
      <c r="B72" s="14" t="s">
        <v>323</v>
      </c>
      <c r="C72" s="114"/>
      <c r="D72" s="93" t="s">
        <v>9</v>
      </c>
      <c r="E72" s="93" t="s">
        <v>61</v>
      </c>
      <c r="F72" s="116" t="s">
        <v>59</v>
      </c>
      <c r="G72" s="14" t="s">
        <v>536</v>
      </c>
      <c r="H72" s="14" t="s">
        <v>46</v>
      </c>
      <c r="I72" s="143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>
        <v>2</v>
      </c>
      <c r="U72" s="144">
        <v>2</v>
      </c>
      <c r="V72" s="144">
        <v>2</v>
      </c>
      <c r="W72" s="144"/>
      <c r="X72" s="144"/>
      <c r="Y72" s="144"/>
      <c r="Z72" s="14"/>
      <c r="AA72" s="14"/>
      <c r="AB72" s="123" t="s">
        <v>333</v>
      </c>
      <c r="AC72" s="93">
        <f t="shared" si="9"/>
        <v>6</v>
      </c>
      <c r="AD72" s="14">
        <f t="shared" si="7"/>
        <v>12.419999999999998</v>
      </c>
      <c r="AE72" s="93" t="e">
        <f>IF(OR(#REF!=0,#REF!="Ślubna"),0,ROUNDUP(AC72/5,0)*0.6)+IF(OR(#REF!="I",#REF!="PW"),ROUNDUP(AC72/20,0)*0.5,0)</f>
        <v>#REF!</v>
      </c>
      <c r="AF72" s="93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86" s="74" customFormat="1" ht="47.25" customHeight="1">
      <c r="A73" s="14">
        <v>100</v>
      </c>
      <c r="B73" s="14" t="s">
        <v>324</v>
      </c>
      <c r="C73" s="114"/>
      <c r="D73" s="93" t="s">
        <v>9</v>
      </c>
      <c r="E73" s="93" t="s">
        <v>61</v>
      </c>
      <c r="F73" s="116" t="s">
        <v>59</v>
      </c>
      <c r="G73" s="14" t="s">
        <v>536</v>
      </c>
      <c r="H73" s="14" t="s">
        <v>46</v>
      </c>
      <c r="I73" s="143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>
        <v>2</v>
      </c>
      <c r="U73" s="144">
        <v>2</v>
      </c>
      <c r="V73" s="144">
        <v>2</v>
      </c>
      <c r="W73" s="144"/>
      <c r="X73" s="144"/>
      <c r="Y73" s="144"/>
      <c r="Z73" s="14"/>
      <c r="AA73" s="14"/>
      <c r="AB73" s="123" t="s">
        <v>333</v>
      </c>
      <c r="AC73" s="93">
        <f t="shared" si="9"/>
        <v>6</v>
      </c>
      <c r="AD73" s="14">
        <f t="shared" si="7"/>
        <v>12.419999999999998</v>
      </c>
      <c r="AE73" s="93" t="e">
        <f>IF(OR(#REF!=0,#REF!="Ślubna"),0,ROUNDUP(AC73/5,0)*0.6)+IF(OR(#REF!="I",#REF!="PW"),ROUNDUP(AC73/20,0)*0.5,0)</f>
        <v>#REF!</v>
      </c>
      <c r="AF73" s="93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86" ht="47.25" customHeight="1">
      <c r="A74" s="14">
        <v>100</v>
      </c>
      <c r="B74" s="14" t="s">
        <v>325</v>
      </c>
      <c r="C74" s="114"/>
      <c r="D74" s="93" t="s">
        <v>9</v>
      </c>
      <c r="E74" s="93" t="s">
        <v>61</v>
      </c>
      <c r="F74" s="116" t="s">
        <v>59</v>
      </c>
      <c r="G74" s="14" t="s">
        <v>536</v>
      </c>
      <c r="H74" s="14" t="s">
        <v>46</v>
      </c>
      <c r="I74" s="143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>
        <v>2</v>
      </c>
      <c r="U74" s="144">
        <v>2</v>
      </c>
      <c r="V74" s="144">
        <v>2</v>
      </c>
      <c r="W74" s="144"/>
      <c r="X74" s="144"/>
      <c r="Y74" s="144"/>
      <c r="Z74" s="14"/>
      <c r="AA74" s="14"/>
      <c r="AB74" s="123" t="s">
        <v>333</v>
      </c>
      <c r="AC74" s="93">
        <f t="shared" si="9"/>
        <v>6</v>
      </c>
      <c r="AD74" s="14">
        <f t="shared" si="7"/>
        <v>12.419999999999998</v>
      </c>
      <c r="AE74" s="93" t="e">
        <f>IF(OR(#REF!=0,#REF!="Ślubna"),0,ROUNDUP(AC74/5,0)*0.6)+IF(OR(#REF!="I",#REF!="PW"),ROUNDUP(AC74/20,0)*0.5,0)</f>
        <v>#REF!</v>
      </c>
      <c r="AF74" s="93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</row>
    <row r="75" spans="1:86" s="74" customFormat="1" ht="47.25" customHeight="1">
      <c r="A75" s="14">
        <v>100</v>
      </c>
      <c r="B75" s="14" t="s">
        <v>326</v>
      </c>
      <c r="C75" s="114"/>
      <c r="D75" s="93" t="s">
        <v>9</v>
      </c>
      <c r="E75" s="93" t="s">
        <v>61</v>
      </c>
      <c r="F75" s="116" t="s">
        <v>59</v>
      </c>
      <c r="G75" s="14" t="s">
        <v>536</v>
      </c>
      <c r="H75" s="14" t="s">
        <v>46</v>
      </c>
      <c r="I75" s="143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>
        <v>2</v>
      </c>
      <c r="U75" s="144">
        <v>2</v>
      </c>
      <c r="V75" s="144">
        <v>2</v>
      </c>
      <c r="W75" s="144"/>
      <c r="X75" s="144"/>
      <c r="Y75" s="144"/>
      <c r="Z75" s="14"/>
      <c r="AA75" s="14"/>
      <c r="AB75" s="123" t="s">
        <v>333</v>
      </c>
      <c r="AC75" s="93">
        <f t="shared" si="9"/>
        <v>6</v>
      </c>
      <c r="AD75" s="14">
        <f t="shared" si="7"/>
        <v>12.419999999999998</v>
      </c>
      <c r="AE75" s="93" t="e">
        <f>IF(OR(#REF!=0,#REF!="Ślubna"),0,ROUNDUP(AC75/5,0)*0.6)+IF(OR(#REF!="I",#REF!="PW"),ROUNDUP(AC75/20,0)*0.5,0)</f>
        <v>#REF!</v>
      </c>
      <c r="AF75" s="93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86" s="74" customFormat="1" ht="47.25" customHeight="1">
      <c r="A76" s="14">
        <v>100</v>
      </c>
      <c r="B76" s="14" t="s">
        <v>327</v>
      </c>
      <c r="C76" s="114"/>
      <c r="D76" s="93" t="s">
        <v>9</v>
      </c>
      <c r="E76" s="93" t="s">
        <v>61</v>
      </c>
      <c r="F76" s="116" t="s">
        <v>328</v>
      </c>
      <c r="G76" s="14" t="s">
        <v>536</v>
      </c>
      <c r="H76" s="14" t="s">
        <v>46</v>
      </c>
      <c r="I76" s="143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>
        <v>2</v>
      </c>
      <c r="U76" s="144">
        <v>2</v>
      </c>
      <c r="V76" s="144">
        <v>2</v>
      </c>
      <c r="W76" s="144"/>
      <c r="X76" s="144"/>
      <c r="Y76" s="144"/>
      <c r="Z76" s="14"/>
      <c r="AA76" s="14"/>
      <c r="AB76" s="123" t="s">
        <v>333</v>
      </c>
      <c r="AC76" s="93">
        <f t="shared" si="9"/>
        <v>6</v>
      </c>
      <c r="AD76" s="14">
        <f t="shared" si="7"/>
        <v>12.419999999999998</v>
      </c>
      <c r="AE76" s="93" t="e">
        <f>IF(OR(#REF!=0,#REF!="Ślubna"),0,ROUNDUP(AC76/5,0)*0.6)+IF(OR(#REF!="I",#REF!="PW"),ROUNDUP(AC76/20,0)*0.5,0)</f>
        <v>#REF!</v>
      </c>
      <c r="AF76" s="93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86" s="74" customFormat="1" ht="47.25" customHeight="1">
      <c r="A77" s="14">
        <v>100</v>
      </c>
      <c r="B77" s="14" t="s">
        <v>329</v>
      </c>
      <c r="C77" s="114"/>
      <c r="D77" s="93" t="s">
        <v>9</v>
      </c>
      <c r="E77" s="93" t="s">
        <v>61</v>
      </c>
      <c r="F77" s="116" t="s">
        <v>328</v>
      </c>
      <c r="G77" s="14" t="s">
        <v>536</v>
      </c>
      <c r="H77" s="14" t="s">
        <v>46</v>
      </c>
      <c r="I77" s="143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>
        <v>2</v>
      </c>
      <c r="U77" s="144">
        <v>2</v>
      </c>
      <c r="V77" s="144">
        <v>2</v>
      </c>
      <c r="W77" s="144"/>
      <c r="X77" s="144"/>
      <c r="Y77" s="144"/>
      <c r="Z77" s="14"/>
      <c r="AA77" s="14"/>
      <c r="AB77" s="123" t="s">
        <v>333</v>
      </c>
      <c r="AC77" s="93">
        <f t="shared" si="9"/>
        <v>6</v>
      </c>
      <c r="AD77" s="14">
        <f t="shared" si="7"/>
        <v>12.419999999999998</v>
      </c>
      <c r="AE77" s="93" t="e">
        <f>IF(OR(#REF!=0,#REF!="Ślubna"),0,ROUNDUP(AC77/5,0)*0.6)+IF(OR(#REF!="I",#REF!="PW"),ROUNDUP(AC77/20,0)*0.5,0)</f>
        <v>#REF!</v>
      </c>
      <c r="AF77" s="93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86" s="74" customFormat="1" ht="47.25" customHeight="1">
      <c r="A78" s="14">
        <v>100</v>
      </c>
      <c r="B78" s="14" t="s">
        <v>330</v>
      </c>
      <c r="C78" s="114"/>
      <c r="D78" s="93" t="s">
        <v>9</v>
      </c>
      <c r="E78" s="93" t="s">
        <v>61</v>
      </c>
      <c r="F78" s="116" t="s">
        <v>328</v>
      </c>
      <c r="G78" s="14" t="s">
        <v>536</v>
      </c>
      <c r="H78" s="14" t="s">
        <v>46</v>
      </c>
      <c r="I78" s="143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>
        <v>2</v>
      </c>
      <c r="U78" s="144">
        <v>2</v>
      </c>
      <c r="V78" s="144">
        <v>2</v>
      </c>
      <c r="W78" s="144"/>
      <c r="X78" s="144"/>
      <c r="Y78" s="144"/>
      <c r="Z78" s="14"/>
      <c r="AA78" s="14"/>
      <c r="AB78" s="123" t="s">
        <v>333</v>
      </c>
      <c r="AC78" s="93">
        <f t="shared" si="9"/>
        <v>6</v>
      </c>
      <c r="AD78" s="14">
        <f t="shared" si="7"/>
        <v>12.419999999999998</v>
      </c>
      <c r="AE78" s="93" t="e">
        <f>IF(OR(#REF!=0,#REF!="Ślubna"),0,ROUNDUP(AC78/5,0)*0.6)+IF(OR(#REF!="I",#REF!="PW"),ROUNDUP(AC78/20,0)*0.5,0)</f>
        <v>#REF!</v>
      </c>
      <c r="AF78" s="93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86" s="74" customFormat="1" ht="47.25" customHeight="1">
      <c r="A79" s="14">
        <v>100</v>
      </c>
      <c r="B79" s="14" t="s">
        <v>331</v>
      </c>
      <c r="C79" s="114"/>
      <c r="D79" s="93" t="s">
        <v>9</v>
      </c>
      <c r="E79" s="93" t="s">
        <v>61</v>
      </c>
      <c r="F79" s="116" t="s">
        <v>328</v>
      </c>
      <c r="G79" s="14" t="s">
        <v>536</v>
      </c>
      <c r="H79" s="14" t="s">
        <v>46</v>
      </c>
      <c r="I79" s="143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>
        <v>2</v>
      </c>
      <c r="U79" s="144">
        <v>2</v>
      </c>
      <c r="V79" s="144">
        <v>2</v>
      </c>
      <c r="W79" s="144"/>
      <c r="X79" s="144"/>
      <c r="Y79" s="144"/>
      <c r="Z79" s="14"/>
      <c r="AA79" s="14"/>
      <c r="AB79" s="123" t="s">
        <v>333</v>
      </c>
      <c r="AC79" s="93">
        <f t="shared" si="9"/>
        <v>6</v>
      </c>
      <c r="AD79" s="14">
        <f t="shared" si="7"/>
        <v>12.419999999999998</v>
      </c>
      <c r="AE79" s="93" t="e">
        <f>IF(OR(#REF!=0,#REF!="Ślubna"),0,ROUNDUP(AC79/5,0)*0.6)+IF(OR(#REF!="I",#REF!="PW"),ROUNDUP(AC79/20,0)*0.5,0)</f>
        <v>#REF!</v>
      </c>
      <c r="AF79" s="93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86" s="74" customFormat="1" ht="47.25" customHeight="1">
      <c r="A80" s="14">
        <v>100</v>
      </c>
      <c r="B80" s="14" t="s">
        <v>332</v>
      </c>
      <c r="C80" s="114"/>
      <c r="D80" s="93" t="s">
        <v>9</v>
      </c>
      <c r="E80" s="93" t="s">
        <v>61</v>
      </c>
      <c r="F80" s="116" t="s">
        <v>328</v>
      </c>
      <c r="G80" s="14" t="s">
        <v>536</v>
      </c>
      <c r="H80" s="14" t="s">
        <v>46</v>
      </c>
      <c r="I80" s="143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>
        <v>2</v>
      </c>
      <c r="U80" s="144">
        <v>2</v>
      </c>
      <c r="V80" s="144">
        <v>2</v>
      </c>
      <c r="W80" s="144"/>
      <c r="X80" s="144"/>
      <c r="Y80" s="144"/>
      <c r="Z80" s="14"/>
      <c r="AA80" s="14"/>
      <c r="AB80" s="123" t="s">
        <v>333</v>
      </c>
      <c r="AC80" s="93">
        <f t="shared" si="9"/>
        <v>6</v>
      </c>
      <c r="AD80" s="14">
        <f t="shared" si="7"/>
        <v>12.419999999999998</v>
      </c>
      <c r="AE80" s="93" t="e">
        <f>IF(OR(#REF!=0,#REF!="Ślubna"),0,ROUNDUP(AC80/5,0)*0.6)+IF(OR(#REF!="I",#REF!="PW"),ROUNDUP(AC80/20,0)*0.5,0)</f>
        <v>#REF!</v>
      </c>
      <c r="AF80" s="93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1:86" s="74" customFormat="1" ht="47.25" customHeight="1">
      <c r="A81" s="14">
        <v>109</v>
      </c>
      <c r="B81" s="14" t="s">
        <v>70</v>
      </c>
      <c r="C81" s="114">
        <v>41897.75</v>
      </c>
      <c r="D81" s="14" t="s">
        <v>2</v>
      </c>
      <c r="E81" s="14" t="s">
        <v>48</v>
      </c>
      <c r="F81" s="116" t="s">
        <v>5</v>
      </c>
      <c r="G81" s="14" t="s">
        <v>536</v>
      </c>
      <c r="H81" s="14" t="s">
        <v>46</v>
      </c>
      <c r="I81" s="143"/>
      <c r="J81" s="144"/>
      <c r="K81" s="144">
        <v>2</v>
      </c>
      <c r="L81" s="144"/>
      <c r="M81" s="144">
        <v>5</v>
      </c>
      <c r="N81" s="144"/>
      <c r="O81" s="144">
        <v>6</v>
      </c>
      <c r="P81" s="144"/>
      <c r="Q81" s="144">
        <v>4</v>
      </c>
      <c r="R81" s="144"/>
      <c r="S81" s="144">
        <v>2</v>
      </c>
      <c r="T81" s="144"/>
      <c r="U81" s="144"/>
      <c r="V81" s="144"/>
      <c r="W81" s="144"/>
      <c r="X81" s="144"/>
      <c r="Y81" s="144"/>
      <c r="Z81" s="14" t="s">
        <v>71</v>
      </c>
      <c r="AA81" s="14" t="s">
        <v>72</v>
      </c>
      <c r="AB81" s="116" t="s">
        <v>73</v>
      </c>
      <c r="AC81" s="14">
        <f>SUM(J81:U81)</f>
        <v>19</v>
      </c>
      <c r="AD81" s="14">
        <f t="shared" si="7"/>
        <v>29.240000000000002</v>
      </c>
      <c r="AE81" s="93" t="e">
        <f>IF(OR(#REF!=0,#REF!="Ślubna"),0,ROUNDUP(AC81/5,0)*0.6)+IF(OR(#REF!="I",#REF!="PW"),ROUNDUP(AC81/20,0)*0.5,0)</f>
        <v>#REF!</v>
      </c>
      <c r="AF81" s="14">
        <v>20</v>
      </c>
      <c r="AG81" s="113">
        <v>41891</v>
      </c>
      <c r="AH81" s="14"/>
      <c r="AI81" s="14"/>
      <c r="AJ81" s="14"/>
      <c r="AK81" s="14"/>
      <c r="AL81" s="14">
        <v>43</v>
      </c>
      <c r="AM81" s="14"/>
      <c r="AN81" s="14"/>
      <c r="AO81" s="14"/>
      <c r="AP81" s="14"/>
      <c r="AQ81" s="14"/>
      <c r="AR81" s="14"/>
    </row>
    <row r="82" spans="1:86" s="74" customFormat="1" ht="47.25" customHeight="1">
      <c r="A82" s="14">
        <v>109</v>
      </c>
      <c r="B82" s="14" t="s">
        <v>78</v>
      </c>
      <c r="C82" s="114">
        <v>41897.75</v>
      </c>
      <c r="D82" s="14" t="s">
        <v>2</v>
      </c>
      <c r="E82" s="14" t="s">
        <v>48</v>
      </c>
      <c r="F82" s="116" t="s">
        <v>5</v>
      </c>
      <c r="G82" s="14" t="s">
        <v>536</v>
      </c>
      <c r="H82" s="14" t="s">
        <v>46</v>
      </c>
      <c r="I82" s="143"/>
      <c r="J82" s="144"/>
      <c r="K82" s="144">
        <v>2</v>
      </c>
      <c r="L82" s="144"/>
      <c r="M82" s="144">
        <v>5</v>
      </c>
      <c r="N82" s="144"/>
      <c r="O82" s="144">
        <v>6</v>
      </c>
      <c r="P82" s="144"/>
      <c r="Q82" s="144">
        <v>4</v>
      </c>
      <c r="R82" s="144"/>
      <c r="S82" s="144">
        <v>2</v>
      </c>
      <c r="T82" s="144"/>
      <c r="U82" s="144"/>
      <c r="V82" s="144"/>
      <c r="W82" s="144"/>
      <c r="X82" s="144"/>
      <c r="Y82" s="144"/>
      <c r="Z82" s="14" t="s">
        <v>84</v>
      </c>
      <c r="AA82" s="14" t="s">
        <v>76</v>
      </c>
      <c r="AB82" s="116" t="s">
        <v>73</v>
      </c>
      <c r="AC82" s="14">
        <f>SUM(J82:U82)</f>
        <v>19</v>
      </c>
      <c r="AD82" s="14">
        <f t="shared" si="7"/>
        <v>29.240000000000002</v>
      </c>
      <c r="AE82" s="93" t="e">
        <f>IF(OR(#REF!=0,#REF!="Ślubna"),0,ROUNDUP(AC82/5,0)*0.6)+IF(OR(#REF!="I",#REF!="PW"),ROUNDUP(AC82/20,0)*0.5,0)</f>
        <v>#REF!</v>
      </c>
      <c r="AF82" s="14">
        <v>20</v>
      </c>
      <c r="AG82" s="113">
        <v>41891</v>
      </c>
      <c r="AH82" s="14"/>
      <c r="AI82" s="14"/>
      <c r="AJ82" s="14"/>
      <c r="AK82" s="14"/>
      <c r="AL82" s="14">
        <v>36</v>
      </c>
      <c r="AM82" s="14"/>
      <c r="AN82" s="14"/>
      <c r="AO82" s="14"/>
      <c r="AP82" s="14"/>
      <c r="AQ82" s="14"/>
      <c r="AR82" s="14"/>
    </row>
    <row r="83" spans="1:86" s="74" customFormat="1" ht="47.25" customHeight="1">
      <c r="A83" s="14">
        <v>109</v>
      </c>
      <c r="B83" s="14" t="s">
        <v>79</v>
      </c>
      <c r="C83" s="114">
        <v>41897.75</v>
      </c>
      <c r="D83" s="14" t="s">
        <v>2</v>
      </c>
      <c r="E83" s="14" t="s">
        <v>48</v>
      </c>
      <c r="F83" s="116" t="s">
        <v>5</v>
      </c>
      <c r="G83" s="14" t="s">
        <v>536</v>
      </c>
      <c r="H83" s="14" t="s">
        <v>46</v>
      </c>
      <c r="I83" s="143"/>
      <c r="J83" s="144"/>
      <c r="K83" s="144">
        <v>2</v>
      </c>
      <c r="L83" s="144"/>
      <c r="M83" s="144">
        <v>5</v>
      </c>
      <c r="N83" s="144"/>
      <c r="O83" s="144">
        <v>6</v>
      </c>
      <c r="P83" s="144"/>
      <c r="Q83" s="144">
        <v>4</v>
      </c>
      <c r="R83" s="144"/>
      <c r="S83" s="144">
        <v>2</v>
      </c>
      <c r="T83" s="144"/>
      <c r="U83" s="144"/>
      <c r="V83" s="144"/>
      <c r="W83" s="144"/>
      <c r="X83" s="144"/>
      <c r="Y83" s="144"/>
      <c r="Z83" s="14" t="s">
        <v>85</v>
      </c>
      <c r="AA83" s="14" t="s">
        <v>76</v>
      </c>
      <c r="AB83" s="116" t="s">
        <v>73</v>
      </c>
      <c r="AC83" s="14">
        <f>SUM(J83:U83)</f>
        <v>19</v>
      </c>
      <c r="AD83" s="14">
        <f t="shared" si="7"/>
        <v>29.240000000000002</v>
      </c>
      <c r="AE83" s="93" t="e">
        <f>IF(OR(#REF!=0,#REF!="Ślubna"),0,ROUNDUP(AC83/5,0)*0.6)+IF(OR(#REF!="I",#REF!="PW"),ROUNDUP(AC83/20,0)*0.5,0)</f>
        <v>#REF!</v>
      </c>
      <c r="AF83" s="14">
        <v>20</v>
      </c>
      <c r="AG83" s="113">
        <v>41891</v>
      </c>
      <c r="AH83" s="14"/>
      <c r="AI83" s="14"/>
      <c r="AJ83" s="14"/>
      <c r="AK83" s="14"/>
      <c r="AL83" s="14">
        <v>40</v>
      </c>
      <c r="AM83" s="14"/>
      <c r="AN83" s="14"/>
      <c r="AO83" s="14"/>
      <c r="AP83" s="14"/>
      <c r="AQ83" s="14"/>
      <c r="AR83" s="14"/>
    </row>
    <row r="84" spans="1:86" s="74" customFormat="1" ht="47.25" customHeight="1">
      <c r="A84" s="14">
        <v>109</v>
      </c>
      <c r="B84" s="14" t="s">
        <v>82</v>
      </c>
      <c r="C84" s="114">
        <v>41897.75</v>
      </c>
      <c r="D84" s="14" t="s">
        <v>2</v>
      </c>
      <c r="E84" s="14" t="s">
        <v>48</v>
      </c>
      <c r="F84" s="116" t="s">
        <v>5</v>
      </c>
      <c r="G84" s="14" t="s">
        <v>536</v>
      </c>
      <c r="H84" s="14" t="s">
        <v>46</v>
      </c>
      <c r="I84" s="143"/>
      <c r="J84" s="144"/>
      <c r="K84" s="144">
        <v>2</v>
      </c>
      <c r="L84" s="144"/>
      <c r="M84" s="144">
        <v>5</v>
      </c>
      <c r="N84" s="144"/>
      <c r="O84" s="144">
        <v>6</v>
      </c>
      <c r="P84" s="144"/>
      <c r="Q84" s="144">
        <v>4</v>
      </c>
      <c r="R84" s="144"/>
      <c r="S84" s="144">
        <v>2</v>
      </c>
      <c r="T84" s="144"/>
      <c r="U84" s="144"/>
      <c r="V84" s="144"/>
      <c r="W84" s="144"/>
      <c r="X84" s="144"/>
      <c r="Y84" s="144"/>
      <c r="Z84" s="14" t="s">
        <v>85</v>
      </c>
      <c r="AA84" s="14" t="s">
        <v>89</v>
      </c>
      <c r="AB84" s="116" t="s">
        <v>73</v>
      </c>
      <c r="AC84" s="14">
        <f>SUM(J84:U84)</f>
        <v>19</v>
      </c>
      <c r="AD84" s="14">
        <f t="shared" si="7"/>
        <v>29.240000000000002</v>
      </c>
      <c r="AE84" s="93" t="e">
        <f>IF(OR(#REF!=0,#REF!="Ślubna"),0,ROUNDUP(AC84/5,0)*0.6)+IF(OR(#REF!="I",#REF!="PW"),ROUNDUP(AC84/20,0)*0.5,0)</f>
        <v>#REF!</v>
      </c>
      <c r="AF84" s="14">
        <v>20</v>
      </c>
      <c r="AG84" s="113">
        <v>41891</v>
      </c>
      <c r="AH84" s="14"/>
      <c r="AI84" s="14"/>
      <c r="AJ84" s="14"/>
      <c r="AK84" s="14"/>
      <c r="AL84" s="14">
        <v>37</v>
      </c>
      <c r="AM84" s="14"/>
      <c r="AN84" s="14"/>
      <c r="AO84" s="14"/>
      <c r="AP84" s="14"/>
      <c r="AQ84" s="14"/>
      <c r="AR84" s="14"/>
    </row>
    <row r="85" spans="1:86" s="74" customFormat="1" ht="47.25" customHeight="1">
      <c r="A85" s="14">
        <v>109</v>
      </c>
      <c r="B85" s="14" t="s">
        <v>207</v>
      </c>
      <c r="C85" s="121">
        <v>41891.75</v>
      </c>
      <c r="D85" s="14" t="s">
        <v>7</v>
      </c>
      <c r="E85" s="14" t="s">
        <v>48</v>
      </c>
      <c r="F85" s="116" t="s">
        <v>59</v>
      </c>
      <c r="G85" s="14" t="s">
        <v>536</v>
      </c>
      <c r="H85" s="14" t="s">
        <v>46</v>
      </c>
      <c r="I85" s="151"/>
      <c r="J85" s="144">
        <v>5</v>
      </c>
      <c r="K85" s="144">
        <v>5</v>
      </c>
      <c r="L85" s="144">
        <v>5</v>
      </c>
      <c r="M85" s="144">
        <v>5</v>
      </c>
      <c r="N85" s="144">
        <v>5</v>
      </c>
      <c r="O85" s="144">
        <v>5</v>
      </c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" t="s">
        <v>121</v>
      </c>
      <c r="AA85" s="14" t="s">
        <v>87</v>
      </c>
      <c r="AB85" s="93"/>
      <c r="AC85" s="93">
        <f t="shared" ref="AC85:AC94" si="10">SUM(I85:Y85)</f>
        <v>30</v>
      </c>
      <c r="AD85" s="14">
        <f t="shared" si="7"/>
        <v>42</v>
      </c>
      <c r="AE85" s="93" t="e">
        <f>IF(OR(#REF!=0,#REF!="Ślubna"),0,ROUNDUP(AC85/5,0)*0.6)+IF(OR(#REF!="I",#REF!="PW"),ROUNDUP(AC85/20,0)*0.5,0)</f>
        <v>#REF!</v>
      </c>
      <c r="AF85" s="93">
        <v>30</v>
      </c>
      <c r="AG85" s="142">
        <v>41886</v>
      </c>
      <c r="AH85" s="14"/>
      <c r="AI85" s="14"/>
      <c r="AJ85" s="14"/>
      <c r="AK85" s="14"/>
      <c r="AL85" s="14" t="s">
        <v>313</v>
      </c>
      <c r="AM85" s="14"/>
      <c r="AN85" s="14"/>
      <c r="AO85" s="14"/>
      <c r="AP85" s="14"/>
      <c r="AQ85" s="14"/>
      <c r="AR85" s="14"/>
    </row>
    <row r="86" spans="1:86" s="74" customFormat="1" ht="47.25" customHeight="1">
      <c r="A86" s="14">
        <v>109</v>
      </c>
      <c r="B86" s="14" t="s">
        <v>253</v>
      </c>
      <c r="C86" s="121">
        <v>41905.75</v>
      </c>
      <c r="D86" s="14" t="s">
        <v>7</v>
      </c>
      <c r="E86" s="14" t="s">
        <v>48</v>
      </c>
      <c r="F86" s="116" t="s">
        <v>5</v>
      </c>
      <c r="G86" s="14" t="s">
        <v>536</v>
      </c>
      <c r="H86" s="93" t="s">
        <v>46</v>
      </c>
      <c r="I86" s="144">
        <v>5</v>
      </c>
      <c r="J86" s="144">
        <v>7</v>
      </c>
      <c r="K86" s="144">
        <v>7</v>
      </c>
      <c r="L86" s="144">
        <v>10</v>
      </c>
      <c r="M86" s="144">
        <v>10</v>
      </c>
      <c r="N86" s="144">
        <v>10</v>
      </c>
      <c r="O86" s="144">
        <v>10</v>
      </c>
      <c r="P86" s="144">
        <v>10</v>
      </c>
      <c r="Q86" s="144">
        <v>7</v>
      </c>
      <c r="R86" s="144">
        <v>4</v>
      </c>
      <c r="S86" s="144">
        <v>4</v>
      </c>
      <c r="T86" s="144"/>
      <c r="U86" s="144"/>
      <c r="V86" s="144"/>
      <c r="W86" s="144"/>
      <c r="X86" s="144"/>
      <c r="Y86" s="144"/>
      <c r="Z86" s="14" t="s">
        <v>121</v>
      </c>
      <c r="AA86" s="14" t="s">
        <v>87</v>
      </c>
      <c r="AB86" s="14"/>
      <c r="AC86" s="93">
        <f t="shared" si="10"/>
        <v>84</v>
      </c>
      <c r="AD86" s="14">
        <f t="shared" si="7"/>
        <v>126.53</v>
      </c>
      <c r="AE86" s="93" t="e">
        <f>IF(OR(#REF!=0,#REF!="Ślubna"),0,ROUNDUP(AC86/5,0)*0.6)+IF(OR(#REF!="I",#REF!="PW"),ROUNDUP(AC86/20,0)*0.5,0)</f>
        <v>#REF!</v>
      </c>
      <c r="AF86" s="14"/>
      <c r="AG86" s="142">
        <v>41894</v>
      </c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1:86" s="74" customFormat="1" ht="47.25" customHeight="1">
      <c r="A87" s="14">
        <v>109</v>
      </c>
      <c r="B87" s="14" t="s">
        <v>53</v>
      </c>
      <c r="C87" s="121">
        <v>41897.291666666664</v>
      </c>
      <c r="D87" s="14" t="s">
        <v>8</v>
      </c>
      <c r="E87" s="14" t="s">
        <v>48</v>
      </c>
      <c r="F87" s="116" t="s">
        <v>5</v>
      </c>
      <c r="G87" s="14" t="s">
        <v>536</v>
      </c>
      <c r="H87" s="14" t="s">
        <v>46</v>
      </c>
      <c r="I87" s="143"/>
      <c r="J87" s="144"/>
      <c r="K87" s="144">
        <v>2</v>
      </c>
      <c r="L87" s="144"/>
      <c r="M87" s="144">
        <v>3</v>
      </c>
      <c r="N87" s="144"/>
      <c r="O87" s="144">
        <v>6</v>
      </c>
      <c r="P87" s="144"/>
      <c r="Q87" s="144">
        <v>5</v>
      </c>
      <c r="R87" s="144"/>
      <c r="S87" s="144">
        <v>3</v>
      </c>
      <c r="T87" s="144"/>
      <c r="U87" s="144"/>
      <c r="V87" s="144"/>
      <c r="W87" s="144"/>
      <c r="X87" s="144"/>
      <c r="Y87" s="144"/>
      <c r="Z87" s="14" t="s">
        <v>119</v>
      </c>
      <c r="AA87" s="14" t="s">
        <v>76</v>
      </c>
      <c r="AB87" s="14"/>
      <c r="AC87" s="93">
        <f t="shared" si="10"/>
        <v>19</v>
      </c>
      <c r="AD87" s="14">
        <f t="shared" ref="AD87:AD118" si="11">IF(H87="DŁ",(I87*$I$2)+(J87*$J$2)+(K87*$K$2)+(L87*$L$2)+(M87*$M$2)+(N87*$N$2)+(O87*$O$2)+(P87*$P$2)+(Q87*$Q$2)+(R87*$R$2)+(S87*$S$2)+(T87*$T$2)+(U87*$U$2)+(V87*$V$2)+(W87*$W$2)+(X87*$X$2)+(Y87*$Y$2),(I87*$I$3)+(J87*$J$3)+(K87*$K$3)+(L87*$L$3)+(M87*$M$3)+(N87*$N$3)+(O87*$O$3)+(P87*$P$3)+(Q87*$Q$3)+(R87*$R$3)+(S87*$S$3)+(T87*$T$3)+(U87*$U$3)+(V87*$V$3)+(W87*$W$3)+(X87*$X$3)+(Y87*$Y$3))</f>
        <v>30.189999999999998</v>
      </c>
      <c r="AE87" s="93" t="e">
        <f>IF(OR(#REF!=0,#REF!="Ślubna"),0,ROUNDUP(AC87/5,0)*0.6)+IF(OR(#REF!="I",#REF!="PW"),ROUNDUP(AC87/20,0)*0.5,0)</f>
        <v>#REF!</v>
      </c>
      <c r="AF87" s="142"/>
      <c r="AG87" s="142">
        <v>41894</v>
      </c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1:86" s="74" customFormat="1" ht="47.25" customHeight="1">
      <c r="A88" s="14">
        <v>109</v>
      </c>
      <c r="B88" s="14" t="s">
        <v>55</v>
      </c>
      <c r="C88" s="121">
        <v>41897.291666666664</v>
      </c>
      <c r="D88" s="14" t="s">
        <v>8</v>
      </c>
      <c r="E88" s="14" t="s">
        <v>48</v>
      </c>
      <c r="F88" s="116" t="s">
        <v>5</v>
      </c>
      <c r="G88" s="14" t="s">
        <v>536</v>
      </c>
      <c r="H88" s="14" t="s">
        <v>46</v>
      </c>
      <c r="I88" s="143"/>
      <c r="J88" s="144"/>
      <c r="K88" s="144">
        <v>2</v>
      </c>
      <c r="L88" s="144"/>
      <c r="M88" s="144">
        <v>3</v>
      </c>
      <c r="N88" s="144"/>
      <c r="O88" s="144">
        <v>6</v>
      </c>
      <c r="P88" s="144"/>
      <c r="Q88" s="144">
        <v>5</v>
      </c>
      <c r="R88" s="144"/>
      <c r="S88" s="144">
        <v>3</v>
      </c>
      <c r="T88" s="144"/>
      <c r="U88" s="144"/>
      <c r="V88" s="144"/>
      <c r="W88" s="144"/>
      <c r="X88" s="144"/>
      <c r="Y88" s="144"/>
      <c r="Z88" s="14" t="s">
        <v>94</v>
      </c>
      <c r="AA88" s="14" t="s">
        <v>87</v>
      </c>
      <c r="AB88" s="14"/>
      <c r="AC88" s="93">
        <f t="shared" si="10"/>
        <v>19</v>
      </c>
      <c r="AD88" s="14">
        <f t="shared" si="11"/>
        <v>30.189999999999998</v>
      </c>
      <c r="AE88" s="93" t="e">
        <f>IF(OR(#REF!=0,#REF!="Ślubna"),0,ROUNDUP(AC88/5,0)*0.6)+IF(OR(#REF!="I",#REF!="PW"),ROUNDUP(AC88/20,0)*0.5,0)</f>
        <v>#REF!</v>
      </c>
      <c r="AF88" s="142"/>
      <c r="AG88" s="142">
        <v>41894</v>
      </c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1:86" s="74" customFormat="1" ht="47.25" customHeight="1">
      <c r="A89" s="14">
        <v>109</v>
      </c>
      <c r="B89" s="14" t="s">
        <v>60</v>
      </c>
      <c r="C89" s="121">
        <v>41897.291666608799</v>
      </c>
      <c r="D89" s="14" t="s">
        <v>8</v>
      </c>
      <c r="E89" s="14" t="s">
        <v>48</v>
      </c>
      <c r="F89" s="116" t="s">
        <v>5</v>
      </c>
      <c r="G89" s="14" t="s">
        <v>536</v>
      </c>
      <c r="H89" s="14" t="s">
        <v>46</v>
      </c>
      <c r="I89" s="143"/>
      <c r="J89" s="144"/>
      <c r="K89" s="144">
        <v>2</v>
      </c>
      <c r="L89" s="144"/>
      <c r="M89" s="144">
        <v>3</v>
      </c>
      <c r="N89" s="144"/>
      <c r="O89" s="144">
        <v>6</v>
      </c>
      <c r="P89" s="144"/>
      <c r="Q89" s="144">
        <v>5</v>
      </c>
      <c r="R89" s="144"/>
      <c r="S89" s="144">
        <v>3</v>
      </c>
      <c r="T89" s="144"/>
      <c r="U89" s="144"/>
      <c r="V89" s="144"/>
      <c r="W89" s="144"/>
      <c r="X89" s="144"/>
      <c r="Y89" s="144"/>
      <c r="Z89" s="14" t="s">
        <v>265</v>
      </c>
      <c r="AA89" s="14" t="s">
        <v>72</v>
      </c>
      <c r="AB89" s="14"/>
      <c r="AC89" s="93">
        <f t="shared" si="10"/>
        <v>19</v>
      </c>
      <c r="AD89" s="14">
        <f t="shared" si="11"/>
        <v>30.189999999999998</v>
      </c>
      <c r="AE89" s="93" t="e">
        <f>IF(OR(#REF!=0,#REF!="Ślubna"),0,ROUNDUP(AC89/5,0)*0.6)+IF(OR(#REF!="I",#REF!="PW"),ROUNDUP(AC89/20,0)*0.5,0)</f>
        <v>#REF!</v>
      </c>
      <c r="AF89" s="142"/>
      <c r="AG89" s="142">
        <v>41894</v>
      </c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1:86" s="74" customFormat="1" ht="47.25" customHeight="1">
      <c r="A90" s="14">
        <v>109</v>
      </c>
      <c r="B90" s="14" t="s">
        <v>64</v>
      </c>
      <c r="C90" s="121">
        <v>41897.291666608799</v>
      </c>
      <c r="D90" s="14" t="s">
        <v>8</v>
      </c>
      <c r="E90" s="14" t="s">
        <v>48</v>
      </c>
      <c r="F90" s="116" t="s">
        <v>5</v>
      </c>
      <c r="G90" s="14" t="s">
        <v>536</v>
      </c>
      <c r="H90" s="14" t="s">
        <v>46</v>
      </c>
      <c r="I90" s="143"/>
      <c r="J90" s="144"/>
      <c r="K90" s="144">
        <v>2</v>
      </c>
      <c r="L90" s="144"/>
      <c r="M90" s="144">
        <v>3</v>
      </c>
      <c r="N90" s="144"/>
      <c r="O90" s="144">
        <v>6</v>
      </c>
      <c r="P90" s="144"/>
      <c r="Q90" s="144">
        <v>5</v>
      </c>
      <c r="R90" s="144"/>
      <c r="S90" s="144">
        <v>3</v>
      </c>
      <c r="T90" s="144"/>
      <c r="U90" s="144"/>
      <c r="V90" s="144"/>
      <c r="W90" s="144"/>
      <c r="X90" s="144"/>
      <c r="Y90" s="144"/>
      <c r="Z90" s="14" t="s">
        <v>266</v>
      </c>
      <c r="AA90" s="14" t="s">
        <v>76</v>
      </c>
      <c r="AB90" s="14"/>
      <c r="AC90" s="93">
        <f t="shared" si="10"/>
        <v>19</v>
      </c>
      <c r="AD90" s="14">
        <f t="shared" si="11"/>
        <v>30.189999999999998</v>
      </c>
      <c r="AE90" s="93" t="e">
        <f>IF(OR(#REF!=0,#REF!="Ślubna"),0,ROUNDUP(AC90/5,0)*0.6)+IF(OR(#REF!="I",#REF!="PW"),ROUNDUP(AC90/20,0)*0.5,0)</f>
        <v>#REF!</v>
      </c>
      <c r="AF90" s="142"/>
      <c r="AG90" s="142">
        <v>41894</v>
      </c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1:86" s="74" customFormat="1" ht="47.25" customHeight="1">
      <c r="A91" s="14">
        <v>109</v>
      </c>
      <c r="B91" s="14" t="s">
        <v>271</v>
      </c>
      <c r="C91" s="121">
        <v>41897.291666608799</v>
      </c>
      <c r="D91" s="14" t="s">
        <v>8</v>
      </c>
      <c r="E91" s="14" t="s">
        <v>48</v>
      </c>
      <c r="F91" s="116" t="s">
        <v>5</v>
      </c>
      <c r="G91" s="14" t="s">
        <v>536</v>
      </c>
      <c r="H91" s="14" t="s">
        <v>46</v>
      </c>
      <c r="I91" s="143"/>
      <c r="J91" s="144"/>
      <c r="K91" s="144">
        <v>2</v>
      </c>
      <c r="L91" s="144"/>
      <c r="M91" s="144">
        <v>3</v>
      </c>
      <c r="N91" s="144"/>
      <c r="O91" s="144">
        <v>6</v>
      </c>
      <c r="P91" s="144"/>
      <c r="Q91" s="144">
        <v>5</v>
      </c>
      <c r="R91" s="144"/>
      <c r="S91" s="144">
        <v>3</v>
      </c>
      <c r="T91" s="144"/>
      <c r="U91" s="144"/>
      <c r="V91" s="144"/>
      <c r="W91" s="144"/>
      <c r="X91" s="144"/>
      <c r="Y91" s="144"/>
      <c r="Z91" s="14" t="s">
        <v>94</v>
      </c>
      <c r="AA91" s="14" t="s">
        <v>72</v>
      </c>
      <c r="AB91" s="14"/>
      <c r="AC91" s="93">
        <f t="shared" si="10"/>
        <v>19</v>
      </c>
      <c r="AD91" s="14">
        <f t="shared" si="11"/>
        <v>30.189999999999998</v>
      </c>
      <c r="AE91" s="93" t="e">
        <f>IF(OR(#REF!=0,#REF!="Ślubna"),0,ROUNDUP(AC91/5,0)*0.6)+IF(OR(#REF!="I",#REF!="PW"),ROUNDUP(AC91/20,0)*0.5,0)</f>
        <v>#REF!</v>
      </c>
      <c r="AF91" s="142"/>
      <c r="AG91" s="142">
        <v>41894</v>
      </c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1:86" s="74" customFormat="1" ht="47.25" customHeight="1">
      <c r="A92" s="14">
        <v>109</v>
      </c>
      <c r="B92" s="14" t="s">
        <v>274</v>
      </c>
      <c r="C92" s="121">
        <v>41905.291666666664</v>
      </c>
      <c r="D92" s="14" t="s">
        <v>8</v>
      </c>
      <c r="E92" s="14" t="s">
        <v>48</v>
      </c>
      <c r="F92" s="116" t="s">
        <v>3</v>
      </c>
      <c r="G92" s="14" t="s">
        <v>536</v>
      </c>
      <c r="H92" s="14" t="s">
        <v>46</v>
      </c>
      <c r="I92" s="143"/>
      <c r="J92" s="144"/>
      <c r="K92" s="144"/>
      <c r="L92" s="144"/>
      <c r="M92" s="144">
        <v>2</v>
      </c>
      <c r="N92" s="144"/>
      <c r="O92" s="144">
        <v>3</v>
      </c>
      <c r="P92" s="144"/>
      <c r="Q92" s="144">
        <v>2</v>
      </c>
      <c r="R92" s="144"/>
      <c r="S92" s="144">
        <v>1</v>
      </c>
      <c r="T92" s="144"/>
      <c r="U92" s="144"/>
      <c r="V92" s="144"/>
      <c r="W92" s="144"/>
      <c r="X92" s="144"/>
      <c r="Y92" s="144"/>
      <c r="Z92" s="14" t="s">
        <v>121</v>
      </c>
      <c r="AA92" s="152" t="s">
        <v>262</v>
      </c>
      <c r="AB92" s="14"/>
      <c r="AC92" s="93">
        <f t="shared" si="10"/>
        <v>8</v>
      </c>
      <c r="AD92" s="14">
        <f t="shared" si="11"/>
        <v>12.52</v>
      </c>
      <c r="AE92" s="93" t="e">
        <f>IF(OR(#REF!=0,#REF!="Ślubna"),0,ROUNDUP(AC92/5,0)*0.6)+IF(OR(#REF!="I",#REF!="PW"),ROUNDUP(AC92/20,0)*0.5,0)</f>
        <v>#REF!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1:86" ht="47.25" customHeight="1">
      <c r="A93" s="14">
        <v>109</v>
      </c>
      <c r="B93" s="14" t="s">
        <v>275</v>
      </c>
      <c r="C93" s="121">
        <v>41905.291666666664</v>
      </c>
      <c r="D93" s="14" t="s">
        <v>8</v>
      </c>
      <c r="E93" s="14" t="s">
        <v>48</v>
      </c>
      <c r="F93" s="116" t="s">
        <v>3</v>
      </c>
      <c r="G93" s="14" t="s">
        <v>536</v>
      </c>
      <c r="H93" s="14" t="s">
        <v>46</v>
      </c>
      <c r="I93" s="143"/>
      <c r="J93" s="144"/>
      <c r="K93" s="144"/>
      <c r="L93" s="144"/>
      <c r="M93" s="144">
        <v>2</v>
      </c>
      <c r="N93" s="144"/>
      <c r="O93" s="144">
        <v>3</v>
      </c>
      <c r="P93" s="144"/>
      <c r="Q93" s="144">
        <v>2</v>
      </c>
      <c r="R93" s="144"/>
      <c r="S93" s="144">
        <v>1</v>
      </c>
      <c r="T93" s="144"/>
      <c r="U93" s="144"/>
      <c r="V93" s="144"/>
      <c r="W93" s="144"/>
      <c r="X93" s="144"/>
      <c r="Y93" s="144"/>
      <c r="Z93" s="156" t="s">
        <v>277</v>
      </c>
      <c r="AA93" s="14" t="s">
        <v>150</v>
      </c>
      <c r="AB93" s="14"/>
      <c r="AC93" s="93">
        <f t="shared" si="10"/>
        <v>8</v>
      </c>
      <c r="AD93" s="14">
        <f t="shared" si="11"/>
        <v>12.52</v>
      </c>
      <c r="AE93" s="93" t="e">
        <f>IF(OR(#REF!=0,#REF!="Ślubna"),0,ROUNDUP(AC93/5,0)*0.6)+IF(OR(#REF!="I",#REF!="PW"),ROUNDUP(AC93/20,0)*0.5,0)</f>
        <v>#REF!</v>
      </c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</row>
    <row r="94" spans="1:86" s="74" customFormat="1" ht="47.25" customHeight="1">
      <c r="A94" s="14">
        <v>109</v>
      </c>
      <c r="B94" s="14" t="s">
        <v>276</v>
      </c>
      <c r="C94" s="121">
        <v>41905.291666666664</v>
      </c>
      <c r="D94" s="14" t="s">
        <v>8</v>
      </c>
      <c r="E94" s="14" t="s">
        <v>48</v>
      </c>
      <c r="F94" s="116" t="s">
        <v>3</v>
      </c>
      <c r="G94" s="14" t="s">
        <v>536</v>
      </c>
      <c r="H94" s="14" t="s">
        <v>46</v>
      </c>
      <c r="I94" s="143"/>
      <c r="J94" s="144"/>
      <c r="K94" s="144"/>
      <c r="L94" s="144"/>
      <c r="M94" s="144">
        <v>2</v>
      </c>
      <c r="N94" s="144"/>
      <c r="O94" s="144">
        <v>3</v>
      </c>
      <c r="P94" s="144"/>
      <c r="Q94" s="144">
        <v>2</v>
      </c>
      <c r="R94" s="144"/>
      <c r="S94" s="144">
        <v>1</v>
      </c>
      <c r="T94" s="144"/>
      <c r="U94" s="144"/>
      <c r="V94" s="144"/>
      <c r="W94" s="144"/>
      <c r="X94" s="144"/>
      <c r="Y94" s="144"/>
      <c r="Z94" s="156" t="s">
        <v>115</v>
      </c>
      <c r="AA94" s="14" t="s">
        <v>150</v>
      </c>
      <c r="AB94" s="14"/>
      <c r="AC94" s="93">
        <f t="shared" si="10"/>
        <v>8</v>
      </c>
      <c r="AD94" s="14">
        <f t="shared" si="11"/>
        <v>12.52</v>
      </c>
      <c r="AE94" s="93" t="e">
        <f>IF(OR(#REF!=0,#REF!="Ślubna"),0,ROUNDUP(AC94/5,0)*0.6)+IF(OR(#REF!="I",#REF!="PW"),ROUNDUP(AC94/20,0)*0.5,0)</f>
        <v>#REF!</v>
      </c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1:86" ht="59.25" customHeight="1">
      <c r="A95" s="14">
        <v>115</v>
      </c>
      <c r="B95" s="14" t="s">
        <v>65</v>
      </c>
      <c r="C95" s="114">
        <v>41905.291666666664</v>
      </c>
      <c r="D95" s="14" t="s">
        <v>8</v>
      </c>
      <c r="E95" s="14" t="s">
        <v>61</v>
      </c>
      <c r="F95" s="116" t="s">
        <v>59</v>
      </c>
      <c r="G95" s="14" t="s">
        <v>536</v>
      </c>
      <c r="H95" s="14" t="s">
        <v>46</v>
      </c>
      <c r="I95" s="143"/>
      <c r="J95" s="143"/>
      <c r="K95" s="143"/>
      <c r="L95" s="143"/>
      <c r="M95" s="143"/>
      <c r="N95" s="143"/>
      <c r="O95" s="143"/>
      <c r="P95" s="143"/>
      <c r="Q95" s="143"/>
      <c r="R95" s="143">
        <v>4</v>
      </c>
      <c r="S95" s="143">
        <v>4</v>
      </c>
      <c r="T95" s="143">
        <v>4</v>
      </c>
      <c r="U95" s="143"/>
      <c r="V95" s="143"/>
      <c r="W95" s="143"/>
      <c r="X95" s="143"/>
      <c r="Y95" s="143"/>
      <c r="Z95" s="118" t="s">
        <v>67</v>
      </c>
      <c r="AA95" s="118" t="s">
        <v>68</v>
      </c>
      <c r="AB95" s="14"/>
      <c r="AC95" s="14">
        <f>SUM(J95:U95)</f>
        <v>12</v>
      </c>
      <c r="AD95" s="14">
        <f t="shared" si="11"/>
        <v>24.119999999999997</v>
      </c>
      <c r="AE95" s="93" t="e">
        <f>IF(OR(#REF!=0,#REF!="Ślubna"),0,ROUNDUP(AC95/5,0)*0.6)+IF(OR(#REF!="I",#REF!="PW"),ROUNDUP(AC95/20,0)*0.5,0)</f>
        <v>#REF!</v>
      </c>
      <c r="AF95" s="141">
        <v>12</v>
      </c>
      <c r="AG95" s="142">
        <v>41898</v>
      </c>
      <c r="AH95" s="14"/>
      <c r="AI95" s="14"/>
      <c r="AJ95" s="14"/>
      <c r="AK95" s="14"/>
      <c r="AL95" s="14">
        <v>31</v>
      </c>
      <c r="AM95" s="14"/>
      <c r="AN95" s="14"/>
      <c r="AO95" s="14"/>
      <c r="AP95" s="14"/>
      <c r="AQ95" s="14"/>
      <c r="AR95" s="1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</row>
    <row r="96" spans="1:86" s="74" customFormat="1" ht="47.25" customHeight="1">
      <c r="A96" s="14">
        <v>122</v>
      </c>
      <c r="B96" s="14" t="s">
        <v>334</v>
      </c>
      <c r="C96" s="114"/>
      <c r="D96" s="93" t="s">
        <v>9</v>
      </c>
      <c r="E96" s="14" t="s">
        <v>48</v>
      </c>
      <c r="F96" s="116" t="s">
        <v>59</v>
      </c>
      <c r="G96" s="14" t="s">
        <v>536</v>
      </c>
      <c r="H96" s="14" t="s">
        <v>46</v>
      </c>
      <c r="I96" s="143"/>
      <c r="J96" s="144"/>
      <c r="K96" s="144"/>
      <c r="L96" s="144"/>
      <c r="M96" s="144"/>
      <c r="N96" s="144"/>
      <c r="O96" s="144"/>
      <c r="P96" s="144"/>
      <c r="Q96" s="144"/>
      <c r="R96" s="144"/>
      <c r="S96" s="144">
        <v>2</v>
      </c>
      <c r="T96" s="144">
        <v>1</v>
      </c>
      <c r="U96" s="144">
        <v>2</v>
      </c>
      <c r="V96" s="144"/>
      <c r="W96" s="144"/>
      <c r="X96" s="144"/>
      <c r="Y96" s="144"/>
      <c r="Z96" s="14"/>
      <c r="AA96" s="14"/>
      <c r="AB96" s="123" t="s">
        <v>333</v>
      </c>
      <c r="AC96" s="93">
        <f t="shared" ref="AC96:AC106" si="12">SUM(I96:Y96)</f>
        <v>5</v>
      </c>
      <c r="AD96" s="14">
        <f t="shared" si="11"/>
        <v>10.169999999999998</v>
      </c>
      <c r="AE96" s="93" t="e">
        <f>IF(OR(#REF!=0,#REF!="Ślubna"),0,ROUNDUP(AC96/5,0)*0.6)+IF(OR(#REF!="I",#REF!="PW"),ROUNDUP(AC96/20,0)*0.5,0)</f>
        <v>#REF!</v>
      </c>
      <c r="AF96" s="93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1:86" s="74" customFormat="1" ht="47.25" customHeight="1">
      <c r="A97" s="14">
        <v>122</v>
      </c>
      <c r="B97" s="14" t="s">
        <v>335</v>
      </c>
      <c r="C97" s="114"/>
      <c r="D97" s="93" t="s">
        <v>9</v>
      </c>
      <c r="E97" s="14" t="s">
        <v>48</v>
      </c>
      <c r="F97" s="116" t="s">
        <v>59</v>
      </c>
      <c r="G97" s="14" t="s">
        <v>536</v>
      </c>
      <c r="H97" s="14" t="s">
        <v>46</v>
      </c>
      <c r="I97" s="143"/>
      <c r="J97" s="144"/>
      <c r="K97" s="144"/>
      <c r="L97" s="144"/>
      <c r="M97" s="144"/>
      <c r="N97" s="144"/>
      <c r="O97" s="144"/>
      <c r="P97" s="144"/>
      <c r="Q97" s="144"/>
      <c r="R97" s="144"/>
      <c r="S97" s="144">
        <v>2</v>
      </c>
      <c r="T97" s="144">
        <v>1</v>
      </c>
      <c r="U97" s="144">
        <v>2</v>
      </c>
      <c r="V97" s="144"/>
      <c r="W97" s="144"/>
      <c r="X97" s="144"/>
      <c r="Y97" s="144"/>
      <c r="Z97" s="14"/>
      <c r="AA97" s="14"/>
      <c r="AB97" s="123" t="s">
        <v>333</v>
      </c>
      <c r="AC97" s="93">
        <f t="shared" si="12"/>
        <v>5</v>
      </c>
      <c r="AD97" s="14">
        <f t="shared" si="11"/>
        <v>10.169999999999998</v>
      </c>
      <c r="AE97" s="93" t="e">
        <f>IF(OR(#REF!=0,#REF!="Ślubna"),0,ROUNDUP(AC97/5,0)*0.6)+IF(OR(#REF!="I",#REF!="PW"),ROUNDUP(AC97/20,0)*0.5,0)</f>
        <v>#REF!</v>
      </c>
      <c r="AF97" s="93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1:86" s="74" customFormat="1" ht="47.25" customHeight="1">
      <c r="A98" s="14">
        <v>122</v>
      </c>
      <c r="B98" s="14" t="s">
        <v>337</v>
      </c>
      <c r="C98" s="114"/>
      <c r="D98" s="93" t="s">
        <v>9</v>
      </c>
      <c r="E98" s="14" t="s">
        <v>48</v>
      </c>
      <c r="F98" s="116" t="s">
        <v>59</v>
      </c>
      <c r="G98" s="14" t="s">
        <v>536</v>
      </c>
      <c r="H98" s="14" t="s">
        <v>46</v>
      </c>
      <c r="I98" s="143"/>
      <c r="J98" s="144"/>
      <c r="K98" s="144"/>
      <c r="L98" s="144"/>
      <c r="M98" s="144"/>
      <c r="N98" s="144"/>
      <c r="O98" s="144"/>
      <c r="P98" s="144"/>
      <c r="Q98" s="144"/>
      <c r="R98" s="144"/>
      <c r="S98" s="144">
        <v>2</v>
      </c>
      <c r="T98" s="144">
        <v>1</v>
      </c>
      <c r="U98" s="144">
        <v>2</v>
      </c>
      <c r="V98" s="144"/>
      <c r="W98" s="144"/>
      <c r="X98" s="144"/>
      <c r="Y98" s="144"/>
      <c r="Z98" s="14"/>
      <c r="AA98" s="14"/>
      <c r="AB98" s="123" t="s">
        <v>333</v>
      </c>
      <c r="AC98" s="93">
        <f t="shared" si="12"/>
        <v>5</v>
      </c>
      <c r="AD98" s="14">
        <f t="shared" si="11"/>
        <v>10.169999999999998</v>
      </c>
      <c r="AE98" s="93" t="e">
        <f>IF(OR(#REF!=0,#REF!="Ślubna"),0,ROUNDUP(AC98/5,0)*0.6)+IF(OR(#REF!="I",#REF!="PW"),ROUNDUP(AC98/20,0)*0.5,0)</f>
        <v>#REF!</v>
      </c>
      <c r="AF98" s="93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1:86" s="74" customFormat="1" ht="47.25" customHeight="1">
      <c r="A99" s="14">
        <v>122</v>
      </c>
      <c r="B99" s="14" t="s">
        <v>338</v>
      </c>
      <c r="C99" s="114"/>
      <c r="D99" s="93" t="s">
        <v>9</v>
      </c>
      <c r="E99" s="14" t="s">
        <v>48</v>
      </c>
      <c r="F99" s="116" t="s">
        <v>59</v>
      </c>
      <c r="G99" s="14" t="s">
        <v>536</v>
      </c>
      <c r="H99" s="14" t="s">
        <v>46</v>
      </c>
      <c r="I99" s="143"/>
      <c r="J99" s="144"/>
      <c r="K99" s="144"/>
      <c r="L99" s="144"/>
      <c r="M99" s="144"/>
      <c r="N99" s="144"/>
      <c r="O99" s="144"/>
      <c r="P99" s="144"/>
      <c r="Q99" s="144"/>
      <c r="R99" s="144"/>
      <c r="S99" s="144">
        <v>2</v>
      </c>
      <c r="T99" s="144">
        <v>1</v>
      </c>
      <c r="U99" s="144">
        <v>2</v>
      </c>
      <c r="V99" s="144"/>
      <c r="W99" s="144"/>
      <c r="X99" s="144"/>
      <c r="Y99" s="144"/>
      <c r="Z99" s="14"/>
      <c r="AA99" s="14"/>
      <c r="AB99" s="123" t="s">
        <v>333</v>
      </c>
      <c r="AC99" s="93">
        <f t="shared" si="12"/>
        <v>5</v>
      </c>
      <c r="AD99" s="14">
        <f t="shared" si="11"/>
        <v>10.169999999999998</v>
      </c>
      <c r="AE99" s="93" t="e">
        <f>IF(OR(#REF!=0,#REF!="Ślubna"),0,ROUNDUP(AC99/5,0)*0.6)+IF(OR(#REF!="I",#REF!="PW"),ROUNDUP(AC99/20,0)*0.5,0)</f>
        <v>#REF!</v>
      </c>
      <c r="AF99" s="93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1:86" s="74" customFormat="1" ht="47.25" customHeight="1">
      <c r="A100" s="14">
        <v>122</v>
      </c>
      <c r="B100" s="14" t="s">
        <v>339</v>
      </c>
      <c r="C100" s="114"/>
      <c r="D100" s="93" t="s">
        <v>9</v>
      </c>
      <c r="E100" s="14" t="s">
        <v>48</v>
      </c>
      <c r="F100" s="116" t="s">
        <v>328</v>
      </c>
      <c r="G100" s="14" t="s">
        <v>536</v>
      </c>
      <c r="H100" s="14" t="s">
        <v>46</v>
      </c>
      <c r="I100" s="143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>
        <v>2</v>
      </c>
      <c r="T100" s="144">
        <v>1</v>
      </c>
      <c r="U100" s="144">
        <v>2</v>
      </c>
      <c r="V100" s="144"/>
      <c r="W100" s="144"/>
      <c r="X100" s="144"/>
      <c r="Y100" s="144"/>
      <c r="Z100" s="14"/>
      <c r="AA100" s="14"/>
      <c r="AB100" s="123" t="s">
        <v>333</v>
      </c>
      <c r="AC100" s="93">
        <f t="shared" si="12"/>
        <v>5</v>
      </c>
      <c r="AD100" s="14">
        <f t="shared" si="11"/>
        <v>10.169999999999998</v>
      </c>
      <c r="AE100" s="93" t="e">
        <f>IF(OR(#REF!=0,#REF!="Ślubna"),0,ROUNDUP(AC100/5,0)*0.6)+IF(OR(#REF!="I",#REF!="PW"),ROUNDUP(AC100/20,0)*0.5,0)</f>
        <v>#REF!</v>
      </c>
      <c r="AF100" s="93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1:86" s="74" customFormat="1" ht="47.25" customHeight="1">
      <c r="A101" s="14">
        <v>122</v>
      </c>
      <c r="B101" s="14" t="s">
        <v>340</v>
      </c>
      <c r="C101" s="114"/>
      <c r="D101" s="93" t="s">
        <v>9</v>
      </c>
      <c r="E101" s="14" t="s">
        <v>48</v>
      </c>
      <c r="F101" s="116" t="s">
        <v>328</v>
      </c>
      <c r="G101" s="14" t="s">
        <v>536</v>
      </c>
      <c r="H101" s="14" t="s">
        <v>46</v>
      </c>
      <c r="I101" s="143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>
        <v>2</v>
      </c>
      <c r="T101" s="144">
        <v>1</v>
      </c>
      <c r="U101" s="144">
        <v>2</v>
      </c>
      <c r="V101" s="144"/>
      <c r="W101" s="144"/>
      <c r="X101" s="144"/>
      <c r="Y101" s="144"/>
      <c r="Z101" s="14"/>
      <c r="AA101" s="14"/>
      <c r="AB101" s="123" t="s">
        <v>333</v>
      </c>
      <c r="AC101" s="93">
        <f t="shared" si="12"/>
        <v>5</v>
      </c>
      <c r="AD101" s="14">
        <f t="shared" si="11"/>
        <v>10.169999999999998</v>
      </c>
      <c r="AE101" s="93" t="e">
        <f>IF(OR(#REF!=0,#REF!="Ślubna"),0,ROUNDUP(AC101/5,0)*0.6)+IF(OR(#REF!="I",#REF!="PW"),ROUNDUP(AC101/20,0)*0.5,0)</f>
        <v>#REF!</v>
      </c>
      <c r="AF101" s="93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1:86" s="74" customFormat="1" ht="47.25" customHeight="1">
      <c r="A102" s="14">
        <v>122</v>
      </c>
      <c r="B102" s="14" t="s">
        <v>342</v>
      </c>
      <c r="C102" s="114"/>
      <c r="D102" s="93" t="s">
        <v>9</v>
      </c>
      <c r="E102" s="14" t="s">
        <v>48</v>
      </c>
      <c r="F102" s="116" t="s">
        <v>328</v>
      </c>
      <c r="G102" s="14" t="s">
        <v>536</v>
      </c>
      <c r="H102" s="14" t="s">
        <v>46</v>
      </c>
      <c r="I102" s="143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>
        <v>2</v>
      </c>
      <c r="T102" s="144">
        <v>1</v>
      </c>
      <c r="U102" s="144">
        <v>2</v>
      </c>
      <c r="V102" s="144"/>
      <c r="W102" s="144"/>
      <c r="X102" s="144"/>
      <c r="Y102" s="144"/>
      <c r="Z102" s="14"/>
      <c r="AA102" s="14"/>
      <c r="AB102" s="123" t="s">
        <v>333</v>
      </c>
      <c r="AC102" s="93">
        <f t="shared" si="12"/>
        <v>5</v>
      </c>
      <c r="AD102" s="14">
        <f t="shared" si="11"/>
        <v>10.169999999999998</v>
      </c>
      <c r="AE102" s="93" t="e">
        <f>IF(OR(#REF!=0,#REF!="Ślubna"),0,ROUNDUP(AC102/5,0)*0.6)+IF(OR(#REF!="I",#REF!="PW"),ROUNDUP(AC102/20,0)*0.5,0)</f>
        <v>#REF!</v>
      </c>
      <c r="AF102" s="93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1:86" s="74" customFormat="1" ht="47.25" customHeight="1">
      <c r="A103" s="14">
        <v>122</v>
      </c>
      <c r="B103" s="14" t="s">
        <v>343</v>
      </c>
      <c r="C103" s="114"/>
      <c r="D103" s="93" t="s">
        <v>9</v>
      </c>
      <c r="E103" s="14" t="s">
        <v>48</v>
      </c>
      <c r="F103" s="116" t="s">
        <v>328</v>
      </c>
      <c r="G103" s="14" t="s">
        <v>536</v>
      </c>
      <c r="H103" s="14" t="s">
        <v>46</v>
      </c>
      <c r="I103" s="143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>
        <v>2</v>
      </c>
      <c r="T103" s="144">
        <v>1</v>
      </c>
      <c r="U103" s="144">
        <v>2</v>
      </c>
      <c r="V103" s="144"/>
      <c r="W103" s="144"/>
      <c r="X103" s="144"/>
      <c r="Y103" s="144"/>
      <c r="Z103" s="14"/>
      <c r="AA103" s="14"/>
      <c r="AB103" s="123" t="s">
        <v>333</v>
      </c>
      <c r="AC103" s="93">
        <f t="shared" si="12"/>
        <v>5</v>
      </c>
      <c r="AD103" s="14">
        <f t="shared" si="11"/>
        <v>10.169999999999998</v>
      </c>
      <c r="AE103" s="93" t="e">
        <f>IF(OR(#REF!=0,#REF!="Ślubna"),0,ROUNDUP(AC103/5,0)*0.6)+IF(OR(#REF!="I",#REF!="PW"),ROUNDUP(AC103/20,0)*0.5,0)</f>
        <v>#REF!</v>
      </c>
      <c r="AF103" s="93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1:86" s="74" customFormat="1" ht="47.25" customHeight="1">
      <c r="A104" s="14">
        <v>122</v>
      </c>
      <c r="B104" s="14" t="s">
        <v>345</v>
      </c>
      <c r="C104" s="114"/>
      <c r="D104" s="93" t="s">
        <v>9</v>
      </c>
      <c r="E104" s="14" t="s">
        <v>61</v>
      </c>
      <c r="F104" s="116" t="s">
        <v>5</v>
      </c>
      <c r="G104" s="14" t="s">
        <v>536</v>
      </c>
      <c r="H104" s="14" t="s">
        <v>46</v>
      </c>
      <c r="I104" s="143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>
        <v>1</v>
      </c>
      <c r="U104" s="144"/>
      <c r="V104" s="144"/>
      <c r="W104" s="144"/>
      <c r="X104" s="144"/>
      <c r="Y104" s="144"/>
      <c r="Z104" s="14"/>
      <c r="AA104" s="14"/>
      <c r="AB104" s="123" t="s">
        <v>352</v>
      </c>
      <c r="AC104" s="93">
        <f t="shared" si="12"/>
        <v>1</v>
      </c>
      <c r="AD104" s="14">
        <f t="shared" si="11"/>
        <v>2.0699999999999998</v>
      </c>
      <c r="AE104" s="93" t="e">
        <f>IF(OR(#REF!=0,#REF!="Ślubna"),0,ROUNDUP(AC104/5,0)*0.6)+IF(OR(#REF!="I",#REF!="PW"),ROUNDUP(AC104/20,0)*0.5,0)</f>
        <v>#REF!</v>
      </c>
      <c r="AF104" s="150">
        <v>41905</v>
      </c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1:86" s="74" customFormat="1" ht="47.25" customHeight="1">
      <c r="A105" s="14">
        <v>122</v>
      </c>
      <c r="B105" s="14" t="s">
        <v>346</v>
      </c>
      <c r="C105" s="114"/>
      <c r="D105" s="93" t="s">
        <v>9</v>
      </c>
      <c r="E105" s="14" t="s">
        <v>61</v>
      </c>
      <c r="F105" s="116" t="s">
        <v>5</v>
      </c>
      <c r="G105" s="14" t="s">
        <v>536</v>
      </c>
      <c r="H105" s="14" t="s">
        <v>46</v>
      </c>
      <c r="I105" s="143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>
        <v>1</v>
      </c>
      <c r="U105" s="144"/>
      <c r="V105" s="144"/>
      <c r="W105" s="144"/>
      <c r="X105" s="144"/>
      <c r="Y105" s="144"/>
      <c r="Z105" s="14"/>
      <c r="AA105" s="14"/>
      <c r="AB105" s="123" t="s">
        <v>352</v>
      </c>
      <c r="AC105" s="93">
        <f t="shared" si="12"/>
        <v>1</v>
      </c>
      <c r="AD105" s="14">
        <f t="shared" si="11"/>
        <v>2.0699999999999998</v>
      </c>
      <c r="AE105" s="93" t="e">
        <f>IF(OR(#REF!=0,#REF!="Ślubna"),0,ROUNDUP(AC105/5,0)*0.6)+IF(OR(#REF!="I",#REF!="PW"),ROUNDUP(AC105/20,0)*0.5,0)</f>
        <v>#REF!</v>
      </c>
      <c r="AF105" s="150">
        <v>41905</v>
      </c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1:86" s="74" customFormat="1" ht="47.25" customHeight="1">
      <c r="A106" s="14">
        <v>122</v>
      </c>
      <c r="B106" s="14" t="s">
        <v>351</v>
      </c>
      <c r="C106" s="114"/>
      <c r="D106" s="93" t="s">
        <v>9</v>
      </c>
      <c r="E106" s="14" t="s">
        <v>61</v>
      </c>
      <c r="F106" s="116" t="s">
        <v>5</v>
      </c>
      <c r="G106" s="14" t="s">
        <v>536</v>
      </c>
      <c r="H106" s="14" t="s">
        <v>46</v>
      </c>
      <c r="I106" s="143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>
        <v>1</v>
      </c>
      <c r="U106" s="144"/>
      <c r="V106" s="144"/>
      <c r="W106" s="144"/>
      <c r="X106" s="144"/>
      <c r="Y106" s="144"/>
      <c r="Z106" s="14"/>
      <c r="AA106" s="14"/>
      <c r="AB106" s="123" t="s">
        <v>352</v>
      </c>
      <c r="AC106" s="93">
        <f t="shared" si="12"/>
        <v>1</v>
      </c>
      <c r="AD106" s="14">
        <f t="shared" si="11"/>
        <v>2.0699999999999998</v>
      </c>
      <c r="AE106" s="93" t="e">
        <f>IF(OR(#REF!=0,#REF!="Ślubna"),0,ROUNDUP(AC106/5,0)*0.6)+IF(OR(#REF!="I",#REF!="PW"),ROUNDUP(AC106/20,0)*0.5,0)</f>
        <v>#REF!</v>
      </c>
      <c r="AF106" s="150">
        <v>41905</v>
      </c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1:86" s="74" customFormat="1" ht="47.25" customHeight="1">
      <c r="A107" s="23">
        <v>129</v>
      </c>
      <c r="B107" s="36" t="s">
        <v>221</v>
      </c>
      <c r="C107" s="39">
        <v>41897.75</v>
      </c>
      <c r="D107" s="36" t="s">
        <v>2</v>
      </c>
      <c r="E107" s="36" t="s">
        <v>48</v>
      </c>
      <c r="F107" s="116" t="s">
        <v>5</v>
      </c>
      <c r="G107" s="14" t="s">
        <v>536</v>
      </c>
      <c r="H107" s="36" t="s">
        <v>46</v>
      </c>
      <c r="I107" s="134"/>
      <c r="J107" s="135"/>
      <c r="K107" s="135">
        <v>2</v>
      </c>
      <c r="L107" s="135"/>
      <c r="M107" s="135">
        <v>5</v>
      </c>
      <c r="N107" s="135"/>
      <c r="O107" s="135">
        <v>6</v>
      </c>
      <c r="P107" s="135"/>
      <c r="Q107" s="135">
        <v>4</v>
      </c>
      <c r="R107" s="135"/>
      <c r="S107" s="135">
        <v>2</v>
      </c>
      <c r="T107" s="135"/>
      <c r="U107" s="135"/>
      <c r="V107" s="135"/>
      <c r="W107" s="135"/>
      <c r="X107" s="135"/>
      <c r="Y107" s="135"/>
      <c r="Z107" s="36" t="s">
        <v>121</v>
      </c>
      <c r="AA107" s="41" t="s">
        <v>128</v>
      </c>
      <c r="AB107" s="41" t="s">
        <v>73</v>
      </c>
      <c r="AC107" s="36">
        <f>SUM(J107:U107)</f>
        <v>19</v>
      </c>
      <c r="AD107" s="14">
        <f t="shared" si="11"/>
        <v>29.240000000000002</v>
      </c>
      <c r="AE107" s="93" t="e">
        <f>IF(OR(#REF!=0,#REF!="Ślubna"),0,ROUNDUP(AC107/5,0)*0.6)+IF(OR(#REF!="I",#REF!="PW"),ROUNDUP(AC107/20,0)*0.5,0)</f>
        <v>#REF!</v>
      </c>
      <c r="AF107" s="36">
        <v>20</v>
      </c>
      <c r="AG107" s="38"/>
      <c r="AH107" s="36"/>
      <c r="AI107" s="36"/>
      <c r="AJ107" s="36"/>
      <c r="AK107" s="36"/>
      <c r="AL107" s="36"/>
      <c r="AM107" s="23"/>
      <c r="AN107" s="23"/>
      <c r="AO107" s="23"/>
      <c r="AP107" s="23"/>
      <c r="AQ107" s="23"/>
      <c r="AR107" s="23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:86" s="74" customFormat="1" ht="47.25" customHeight="1">
      <c r="A108" s="14">
        <v>1009</v>
      </c>
      <c r="B108" s="14" t="s">
        <v>205</v>
      </c>
      <c r="C108" s="121">
        <v>41891.75</v>
      </c>
      <c r="D108" s="14" t="s">
        <v>7</v>
      </c>
      <c r="E108" s="14" t="s">
        <v>48</v>
      </c>
      <c r="F108" s="116" t="s">
        <v>4</v>
      </c>
      <c r="G108" s="14" t="s">
        <v>536</v>
      </c>
      <c r="H108" s="14" t="s">
        <v>46</v>
      </c>
      <c r="I108" s="151"/>
      <c r="J108" s="144">
        <v>7</v>
      </c>
      <c r="K108" s="144">
        <v>7</v>
      </c>
      <c r="L108" s="144">
        <v>7</v>
      </c>
      <c r="M108" s="144">
        <v>7</v>
      </c>
      <c r="N108" s="144">
        <v>4</v>
      </c>
      <c r="O108" s="144">
        <v>4</v>
      </c>
      <c r="P108" s="144">
        <v>4</v>
      </c>
      <c r="Q108" s="144"/>
      <c r="R108" s="144"/>
      <c r="S108" s="144"/>
      <c r="T108" s="144"/>
      <c r="U108" s="144"/>
      <c r="V108" s="144"/>
      <c r="W108" s="144"/>
      <c r="X108" s="144"/>
      <c r="Y108" s="144"/>
      <c r="Z108" s="14" t="s">
        <v>121</v>
      </c>
      <c r="AA108" s="14" t="s">
        <v>87</v>
      </c>
      <c r="AB108" s="93"/>
      <c r="AC108" s="93">
        <f>SUM(I108:Y108)</f>
        <v>40</v>
      </c>
      <c r="AD108" s="14">
        <f t="shared" si="11"/>
        <v>56.68</v>
      </c>
      <c r="AE108" s="93" t="e">
        <f>IF(OR(#REF!=0,#REF!="Ślubna"),0,ROUNDUP(AC108/5,0)*0.6)+IF(OR(#REF!="I",#REF!="PW"),ROUNDUP(AC108/20,0)*0.5,0)</f>
        <v>#REF!</v>
      </c>
      <c r="AF108" s="93">
        <v>40</v>
      </c>
      <c r="AG108" s="142">
        <v>41884</v>
      </c>
      <c r="AH108" s="14"/>
      <c r="AI108" s="14"/>
      <c r="AJ108" s="14"/>
      <c r="AK108" s="14"/>
      <c r="AL108" s="14" t="s">
        <v>311</v>
      </c>
      <c r="AM108" s="14"/>
      <c r="AN108" s="14"/>
      <c r="AO108" s="14"/>
      <c r="AP108" s="14"/>
      <c r="AQ108" s="142">
        <v>41891</v>
      </c>
      <c r="AR108" s="14"/>
    </row>
    <row r="109" spans="1:86" s="74" customFormat="1" ht="47.25" customHeight="1">
      <c r="A109" s="14">
        <v>1009</v>
      </c>
      <c r="B109" s="14" t="s">
        <v>206</v>
      </c>
      <c r="C109" s="121">
        <v>41891.75</v>
      </c>
      <c r="D109" s="14" t="s">
        <v>7</v>
      </c>
      <c r="E109" s="14" t="s">
        <v>48</v>
      </c>
      <c r="F109" s="116" t="s">
        <v>5</v>
      </c>
      <c r="G109" s="14" t="s">
        <v>536</v>
      </c>
      <c r="H109" s="14" t="s">
        <v>46</v>
      </c>
      <c r="I109" s="151"/>
      <c r="J109" s="144">
        <v>15</v>
      </c>
      <c r="K109" s="144">
        <v>15</v>
      </c>
      <c r="L109" s="144">
        <v>15</v>
      </c>
      <c r="M109" s="144">
        <v>15</v>
      </c>
      <c r="N109" s="144">
        <v>10</v>
      </c>
      <c r="O109" s="144">
        <v>5</v>
      </c>
      <c r="P109" s="144">
        <v>5</v>
      </c>
      <c r="Q109" s="144"/>
      <c r="R109" s="144"/>
      <c r="S109" s="144"/>
      <c r="T109" s="144"/>
      <c r="U109" s="144"/>
      <c r="V109" s="144"/>
      <c r="W109" s="144"/>
      <c r="X109" s="144"/>
      <c r="Y109" s="144"/>
      <c r="Z109" s="14" t="s">
        <v>121</v>
      </c>
      <c r="AA109" s="14" t="s">
        <v>87</v>
      </c>
      <c r="AB109" s="93"/>
      <c r="AC109" s="93">
        <f>SUM(I109:Y109)</f>
        <v>80</v>
      </c>
      <c r="AD109" s="14">
        <f t="shared" si="11"/>
        <v>112.85</v>
      </c>
      <c r="AE109" s="93" t="e">
        <f>IF(OR(#REF!=0,#REF!="Ślubna"),0,ROUNDUP(AC109/5,0)*0.6)+IF(OR(#REF!="I",#REF!="PW"),ROUNDUP(AC109/20,0)*0.5,0)</f>
        <v>#REF!</v>
      </c>
      <c r="AF109" s="93">
        <v>80</v>
      </c>
      <c r="AG109" s="142">
        <v>41884</v>
      </c>
      <c r="AH109" s="14"/>
      <c r="AI109" s="14"/>
      <c r="AJ109" s="14"/>
      <c r="AK109" s="14"/>
      <c r="AL109" s="14" t="s">
        <v>312</v>
      </c>
      <c r="AM109" s="14"/>
      <c r="AN109" s="14"/>
      <c r="AO109" s="14"/>
      <c r="AP109" s="14"/>
      <c r="AQ109" s="142">
        <v>41891</v>
      </c>
      <c r="AR109" s="14"/>
    </row>
    <row r="110" spans="1:86" s="74" customFormat="1" ht="47.25" customHeight="1">
      <c r="A110" s="14">
        <v>1009</v>
      </c>
      <c r="B110" s="14" t="s">
        <v>208</v>
      </c>
      <c r="C110" s="121">
        <v>41891.75</v>
      </c>
      <c r="D110" s="14" t="s">
        <v>7</v>
      </c>
      <c r="E110" s="14" t="s">
        <v>61</v>
      </c>
      <c r="F110" s="116" t="s">
        <v>5</v>
      </c>
      <c r="G110" s="14" t="s">
        <v>536</v>
      </c>
      <c r="H110" s="14" t="s">
        <v>46</v>
      </c>
      <c r="I110" s="151"/>
      <c r="J110" s="144"/>
      <c r="K110" s="144"/>
      <c r="L110" s="144"/>
      <c r="M110" s="144">
        <v>4</v>
      </c>
      <c r="N110" s="144">
        <v>5</v>
      </c>
      <c r="O110" s="144">
        <v>7</v>
      </c>
      <c r="P110" s="144">
        <v>7</v>
      </c>
      <c r="Q110" s="144">
        <v>7</v>
      </c>
      <c r="R110" s="144"/>
      <c r="S110" s="144"/>
      <c r="T110" s="144"/>
      <c r="U110" s="144"/>
      <c r="V110" s="144"/>
      <c r="W110" s="144"/>
      <c r="X110" s="144"/>
      <c r="Y110" s="144"/>
      <c r="Z110" s="14" t="s">
        <v>121</v>
      </c>
      <c r="AA110" s="14" t="s">
        <v>87</v>
      </c>
      <c r="AB110" s="93"/>
      <c r="AC110" s="93">
        <f>SUM(I110:Y110)</f>
        <v>30</v>
      </c>
      <c r="AD110" s="14">
        <f t="shared" si="11"/>
        <v>45.78</v>
      </c>
      <c r="AE110" s="93" t="e">
        <f>IF(OR(#REF!=0,#REF!="Ślubna"),0,ROUNDUP(AC110/5,0)*0.6)+IF(OR(#REF!="I",#REF!="PW"),ROUNDUP(AC110/20,0)*0.5,0)</f>
        <v>#REF!</v>
      </c>
      <c r="AF110" s="93">
        <v>30</v>
      </c>
      <c r="AG110" s="142">
        <v>41885</v>
      </c>
      <c r="AH110" s="14"/>
      <c r="AI110" s="14"/>
      <c r="AJ110" s="14"/>
      <c r="AK110" s="14"/>
      <c r="AL110" s="14" t="s">
        <v>314</v>
      </c>
      <c r="AM110" s="14"/>
      <c r="AN110" s="14"/>
      <c r="AO110" s="14"/>
      <c r="AP110" s="14"/>
      <c r="AQ110" s="142">
        <v>41891</v>
      </c>
      <c r="AR110" s="14"/>
    </row>
    <row r="111" spans="1:86" s="74" customFormat="1" ht="47.25" customHeight="1">
      <c r="A111" s="14">
        <v>1015</v>
      </c>
      <c r="B111" s="14" t="s">
        <v>77</v>
      </c>
      <c r="C111" s="114">
        <v>41897.75</v>
      </c>
      <c r="D111" s="14" t="s">
        <v>2</v>
      </c>
      <c r="E111" s="14" t="s">
        <v>48</v>
      </c>
      <c r="F111" s="116" t="s">
        <v>5</v>
      </c>
      <c r="G111" s="14" t="s">
        <v>536</v>
      </c>
      <c r="H111" s="14" t="s">
        <v>46</v>
      </c>
      <c r="I111" s="143"/>
      <c r="J111" s="144"/>
      <c r="K111" s="144">
        <v>2</v>
      </c>
      <c r="L111" s="144"/>
      <c r="M111" s="144">
        <v>5</v>
      </c>
      <c r="N111" s="144"/>
      <c r="O111" s="144">
        <v>6</v>
      </c>
      <c r="P111" s="144"/>
      <c r="Q111" s="144">
        <v>4</v>
      </c>
      <c r="R111" s="144"/>
      <c r="S111" s="144">
        <v>2</v>
      </c>
      <c r="T111" s="144"/>
      <c r="U111" s="144"/>
      <c r="V111" s="144"/>
      <c r="W111" s="144"/>
      <c r="X111" s="144"/>
      <c r="Y111" s="144"/>
      <c r="Z111" s="14" t="s">
        <v>83</v>
      </c>
      <c r="AA111" s="14" t="s">
        <v>76</v>
      </c>
      <c r="AB111" s="116" t="s">
        <v>73</v>
      </c>
      <c r="AC111" s="14">
        <f t="shared" ref="AC111:AC125" si="13">SUM(J111:U111)</f>
        <v>19</v>
      </c>
      <c r="AD111" s="14">
        <f t="shared" si="11"/>
        <v>29.240000000000002</v>
      </c>
      <c r="AE111" s="93" t="e">
        <f>IF(OR(#REF!=0,#REF!="Ślubna"),0,ROUNDUP(AC111/5,0)*0.6)+IF(OR(#REF!="I",#REF!="PW"),ROUNDUP(AC111/20,0)*0.5,0)</f>
        <v>#REF!</v>
      </c>
      <c r="AF111" s="14">
        <v>20</v>
      </c>
      <c r="AG111" s="113">
        <v>41891</v>
      </c>
      <c r="AH111" s="14"/>
      <c r="AI111" s="14"/>
      <c r="AJ111" s="14"/>
      <c r="AK111" s="14"/>
      <c r="AL111" s="14" t="s">
        <v>164</v>
      </c>
      <c r="AM111" s="14"/>
      <c r="AN111" s="14"/>
      <c r="AO111" s="14"/>
      <c r="AP111" s="14"/>
      <c r="AQ111" s="142">
        <v>41897</v>
      </c>
      <c r="AR111" s="14"/>
    </row>
    <row r="112" spans="1:86" s="74" customFormat="1" ht="47.25" customHeight="1">
      <c r="A112" s="14">
        <v>1015</v>
      </c>
      <c r="B112" s="14" t="s">
        <v>80</v>
      </c>
      <c r="C112" s="114">
        <v>41897.75</v>
      </c>
      <c r="D112" s="14" t="s">
        <v>2</v>
      </c>
      <c r="E112" s="14" t="s">
        <v>48</v>
      </c>
      <c r="F112" s="116" t="s">
        <v>5</v>
      </c>
      <c r="G112" s="14" t="s">
        <v>536</v>
      </c>
      <c r="H112" s="14" t="s">
        <v>46</v>
      </c>
      <c r="I112" s="143"/>
      <c r="J112" s="144"/>
      <c r="K112" s="144">
        <v>2</v>
      </c>
      <c r="L112" s="144"/>
      <c r="M112" s="144">
        <v>5</v>
      </c>
      <c r="N112" s="144"/>
      <c r="O112" s="144">
        <v>6</v>
      </c>
      <c r="P112" s="144"/>
      <c r="Q112" s="144">
        <v>4</v>
      </c>
      <c r="R112" s="144"/>
      <c r="S112" s="144">
        <v>2</v>
      </c>
      <c r="T112" s="144"/>
      <c r="U112" s="144"/>
      <c r="V112" s="144"/>
      <c r="W112" s="144"/>
      <c r="X112" s="144"/>
      <c r="Y112" s="144"/>
      <c r="Z112" s="14" t="s">
        <v>86</v>
      </c>
      <c r="AA112" s="14" t="s">
        <v>87</v>
      </c>
      <c r="AB112" s="116" t="s">
        <v>73</v>
      </c>
      <c r="AC112" s="14">
        <f t="shared" si="13"/>
        <v>19</v>
      </c>
      <c r="AD112" s="14">
        <f t="shared" si="11"/>
        <v>29.240000000000002</v>
      </c>
      <c r="AE112" s="93" t="e">
        <f>IF(OR(#REF!=0,#REF!="Ślubna"),0,ROUNDUP(AC112/5,0)*0.6)+IF(OR(#REF!="I",#REF!="PW"),ROUNDUP(AC112/20,0)*0.5,0)</f>
        <v>#REF!</v>
      </c>
      <c r="AF112" s="14">
        <v>20</v>
      </c>
      <c r="AG112" s="113">
        <v>41891</v>
      </c>
      <c r="AH112" s="14"/>
      <c r="AI112" s="14"/>
      <c r="AJ112" s="14"/>
      <c r="AK112" s="14"/>
      <c r="AL112" s="14" t="s">
        <v>166</v>
      </c>
      <c r="AM112" s="14"/>
      <c r="AN112" s="14"/>
      <c r="AO112" s="14"/>
      <c r="AP112" s="14"/>
      <c r="AQ112" s="14">
        <v>41897</v>
      </c>
      <c r="AR112" s="14"/>
    </row>
    <row r="113" spans="1:44" s="74" customFormat="1" ht="47.25" customHeight="1">
      <c r="A113" s="14">
        <v>1015</v>
      </c>
      <c r="B113" s="14" t="s">
        <v>81</v>
      </c>
      <c r="C113" s="114">
        <v>41897.75</v>
      </c>
      <c r="D113" s="14" t="s">
        <v>2</v>
      </c>
      <c r="E113" s="14" t="s">
        <v>48</v>
      </c>
      <c r="F113" s="116" t="s">
        <v>5</v>
      </c>
      <c r="G113" s="14" t="s">
        <v>536</v>
      </c>
      <c r="H113" s="14" t="s">
        <v>46</v>
      </c>
      <c r="I113" s="143"/>
      <c r="J113" s="144"/>
      <c r="K113" s="144">
        <v>2</v>
      </c>
      <c r="L113" s="144"/>
      <c r="M113" s="144">
        <v>5</v>
      </c>
      <c r="N113" s="144"/>
      <c r="O113" s="144">
        <v>6</v>
      </c>
      <c r="P113" s="144"/>
      <c r="Q113" s="144">
        <v>4</v>
      </c>
      <c r="R113" s="144"/>
      <c r="S113" s="144">
        <v>2</v>
      </c>
      <c r="T113" s="144"/>
      <c r="U113" s="144"/>
      <c r="V113" s="144"/>
      <c r="W113" s="144"/>
      <c r="X113" s="144"/>
      <c r="Y113" s="144"/>
      <c r="Z113" s="14" t="s">
        <v>88</v>
      </c>
      <c r="AA113" s="14" t="s">
        <v>116</v>
      </c>
      <c r="AB113" s="116" t="s">
        <v>73</v>
      </c>
      <c r="AC113" s="14">
        <f t="shared" si="13"/>
        <v>19</v>
      </c>
      <c r="AD113" s="14">
        <f t="shared" si="11"/>
        <v>29.240000000000002</v>
      </c>
      <c r="AE113" s="93" t="e">
        <f>IF(OR(#REF!=0,#REF!="Ślubna"),0,ROUNDUP(AC113/5,0)*0.6)+IF(OR(#REF!="I",#REF!="PW"),ROUNDUP(AC113/20,0)*0.5,0)</f>
        <v>#REF!</v>
      </c>
      <c r="AF113" s="14">
        <v>20</v>
      </c>
      <c r="AG113" s="113">
        <v>41891</v>
      </c>
      <c r="AH113" s="14"/>
      <c r="AI113" s="14"/>
      <c r="AJ113" s="14"/>
      <c r="AK113" s="14"/>
      <c r="AL113" s="14" t="s">
        <v>167</v>
      </c>
      <c r="AM113" s="14"/>
      <c r="AN113" s="14"/>
      <c r="AO113" s="14"/>
      <c r="AP113" s="14"/>
      <c r="AQ113" s="14">
        <v>41897</v>
      </c>
      <c r="AR113" s="14"/>
    </row>
    <row r="114" spans="1:44" s="74" customFormat="1" ht="47.25" customHeight="1">
      <c r="A114" s="14">
        <v>1015</v>
      </c>
      <c r="B114" s="14" t="s">
        <v>90</v>
      </c>
      <c r="C114" s="114">
        <v>41897.75</v>
      </c>
      <c r="D114" s="14" t="s">
        <v>2</v>
      </c>
      <c r="E114" s="14" t="s">
        <v>48</v>
      </c>
      <c r="F114" s="116" t="s">
        <v>5</v>
      </c>
      <c r="G114" s="14" t="s">
        <v>536</v>
      </c>
      <c r="H114" s="14" t="s">
        <v>46</v>
      </c>
      <c r="I114" s="143"/>
      <c r="J114" s="144"/>
      <c r="K114" s="144">
        <v>2</v>
      </c>
      <c r="L114" s="144"/>
      <c r="M114" s="144">
        <v>5</v>
      </c>
      <c r="N114" s="144"/>
      <c r="O114" s="144">
        <v>6</v>
      </c>
      <c r="P114" s="144"/>
      <c r="Q114" s="144">
        <v>4</v>
      </c>
      <c r="R114" s="144"/>
      <c r="S114" s="144">
        <v>2</v>
      </c>
      <c r="T114" s="144"/>
      <c r="U114" s="144"/>
      <c r="V114" s="144"/>
      <c r="W114" s="144"/>
      <c r="X114" s="144"/>
      <c r="Y114" s="144"/>
      <c r="Z114" s="14" t="s">
        <v>94</v>
      </c>
      <c r="AA114" s="116" t="s">
        <v>95</v>
      </c>
      <c r="AB114" s="116" t="s">
        <v>73</v>
      </c>
      <c r="AC114" s="14">
        <f t="shared" si="13"/>
        <v>19</v>
      </c>
      <c r="AD114" s="14">
        <f t="shared" si="11"/>
        <v>29.240000000000002</v>
      </c>
      <c r="AE114" s="93" t="e">
        <f>IF(OR(#REF!=0,#REF!="Ślubna"),0,ROUNDUP(AC114/5,0)*0.6)+IF(OR(#REF!="I",#REF!="PW"),ROUNDUP(AC114/20,0)*0.5,0)</f>
        <v>#REF!</v>
      </c>
      <c r="AF114" s="14">
        <v>20</v>
      </c>
      <c r="AG114" s="113">
        <v>41891</v>
      </c>
      <c r="AH114" s="14"/>
      <c r="AI114" s="14"/>
      <c r="AJ114" s="14"/>
      <c r="AK114" s="14"/>
      <c r="AL114" s="14" t="s">
        <v>168</v>
      </c>
      <c r="AM114" s="14"/>
      <c r="AN114" s="14"/>
      <c r="AO114" s="14"/>
      <c r="AP114" s="14"/>
      <c r="AQ114" s="142">
        <v>41897</v>
      </c>
      <c r="AR114" s="14"/>
    </row>
    <row r="115" spans="1:44" s="74" customFormat="1" ht="47.25" customHeight="1">
      <c r="A115" s="14">
        <v>1015</v>
      </c>
      <c r="B115" s="14" t="s">
        <v>91</v>
      </c>
      <c r="C115" s="114">
        <v>41897.75</v>
      </c>
      <c r="D115" s="14" t="s">
        <v>2</v>
      </c>
      <c r="E115" s="14" t="s">
        <v>48</v>
      </c>
      <c r="F115" s="116" t="s">
        <v>5</v>
      </c>
      <c r="G115" s="14" t="s">
        <v>536</v>
      </c>
      <c r="H115" s="14" t="s">
        <v>46</v>
      </c>
      <c r="I115" s="143"/>
      <c r="J115" s="144"/>
      <c r="K115" s="144">
        <v>2</v>
      </c>
      <c r="L115" s="144"/>
      <c r="M115" s="144">
        <v>5</v>
      </c>
      <c r="N115" s="144"/>
      <c r="O115" s="144">
        <v>6</v>
      </c>
      <c r="P115" s="144"/>
      <c r="Q115" s="144">
        <v>4</v>
      </c>
      <c r="R115" s="144"/>
      <c r="S115" s="144">
        <v>2</v>
      </c>
      <c r="T115" s="144"/>
      <c r="U115" s="144"/>
      <c r="V115" s="144"/>
      <c r="W115" s="144"/>
      <c r="X115" s="144"/>
      <c r="Y115" s="144"/>
      <c r="Z115" s="14" t="s">
        <v>96</v>
      </c>
      <c r="AA115" s="116" t="s">
        <v>95</v>
      </c>
      <c r="AB115" s="116" t="s">
        <v>73</v>
      </c>
      <c r="AC115" s="14">
        <f t="shared" si="13"/>
        <v>19</v>
      </c>
      <c r="AD115" s="14">
        <f t="shared" si="11"/>
        <v>29.240000000000002</v>
      </c>
      <c r="AE115" s="93" t="e">
        <f>IF(OR(#REF!=0,#REF!="Ślubna"),0,ROUNDUP(AC115/5,0)*0.6)+IF(OR(#REF!="I",#REF!="PW"),ROUNDUP(AC115/20,0)*0.5,0)</f>
        <v>#REF!</v>
      </c>
      <c r="AF115" s="14">
        <v>20</v>
      </c>
      <c r="AG115" s="113">
        <v>41891</v>
      </c>
      <c r="AH115" s="14"/>
      <c r="AI115" s="14"/>
      <c r="AJ115" s="14"/>
      <c r="AK115" s="14"/>
      <c r="AL115" s="14" t="s">
        <v>169</v>
      </c>
      <c r="AM115" s="14"/>
      <c r="AN115" s="14"/>
      <c r="AO115" s="14"/>
      <c r="AP115" s="14"/>
      <c r="AQ115" s="113">
        <v>41894</v>
      </c>
      <c r="AR115" s="14"/>
    </row>
    <row r="116" spans="1:44" s="74" customFormat="1" ht="47.25" customHeight="1">
      <c r="A116" s="14">
        <v>1015</v>
      </c>
      <c r="B116" s="14" t="s">
        <v>92</v>
      </c>
      <c r="C116" s="114">
        <v>41897.75</v>
      </c>
      <c r="D116" s="14" t="s">
        <v>2</v>
      </c>
      <c r="E116" s="14" t="s">
        <v>48</v>
      </c>
      <c r="F116" s="116" t="s">
        <v>5</v>
      </c>
      <c r="G116" s="14" t="s">
        <v>536</v>
      </c>
      <c r="H116" s="14" t="s">
        <v>46</v>
      </c>
      <c r="I116" s="143"/>
      <c r="J116" s="144"/>
      <c r="K116" s="144">
        <v>2</v>
      </c>
      <c r="L116" s="144"/>
      <c r="M116" s="144">
        <v>5</v>
      </c>
      <c r="N116" s="144"/>
      <c r="O116" s="144">
        <v>6</v>
      </c>
      <c r="P116" s="144"/>
      <c r="Q116" s="144">
        <v>4</v>
      </c>
      <c r="R116" s="144"/>
      <c r="S116" s="144">
        <v>2</v>
      </c>
      <c r="T116" s="144"/>
      <c r="U116" s="144"/>
      <c r="V116" s="144"/>
      <c r="W116" s="144"/>
      <c r="X116" s="144"/>
      <c r="Y116" s="144"/>
      <c r="Z116" s="14" t="s">
        <v>97</v>
      </c>
      <c r="AA116" s="14" t="s">
        <v>72</v>
      </c>
      <c r="AB116" s="14"/>
      <c r="AC116" s="14">
        <f t="shared" si="13"/>
        <v>19</v>
      </c>
      <c r="AD116" s="14">
        <f t="shared" si="11"/>
        <v>29.240000000000002</v>
      </c>
      <c r="AE116" s="93" t="e">
        <f>IF(OR(#REF!=0,#REF!="Ślubna"),0,ROUNDUP(AC116/5,0)*0.6)+IF(OR(#REF!="I",#REF!="PW"),ROUNDUP(AC116/20,0)*0.5,0)</f>
        <v>#REF!</v>
      </c>
      <c r="AF116" s="14">
        <v>20</v>
      </c>
      <c r="AG116" s="113">
        <v>41891</v>
      </c>
      <c r="AH116" s="14"/>
      <c r="AI116" s="14"/>
      <c r="AJ116" s="14"/>
      <c r="AK116" s="14"/>
      <c r="AL116" s="14" t="s">
        <v>170</v>
      </c>
      <c r="AM116" s="14"/>
      <c r="AN116" s="14"/>
      <c r="AO116" s="14"/>
      <c r="AP116" s="14"/>
      <c r="AQ116" s="142">
        <v>41895</v>
      </c>
      <c r="AR116" s="14"/>
    </row>
    <row r="117" spans="1:44" s="74" customFormat="1" ht="47.25" customHeight="1">
      <c r="A117" s="14">
        <v>1015</v>
      </c>
      <c r="B117" s="14" t="s">
        <v>93</v>
      </c>
      <c r="C117" s="114">
        <v>41897.75</v>
      </c>
      <c r="D117" s="14" t="s">
        <v>2</v>
      </c>
      <c r="E117" s="14" t="s">
        <v>48</v>
      </c>
      <c r="F117" s="116" t="s">
        <v>5</v>
      </c>
      <c r="G117" s="14" t="s">
        <v>536</v>
      </c>
      <c r="H117" s="14" t="s">
        <v>46</v>
      </c>
      <c r="I117" s="143"/>
      <c r="J117" s="144"/>
      <c r="K117" s="144">
        <v>2</v>
      </c>
      <c r="L117" s="144"/>
      <c r="M117" s="144">
        <v>5</v>
      </c>
      <c r="N117" s="144"/>
      <c r="O117" s="144">
        <v>6</v>
      </c>
      <c r="P117" s="144"/>
      <c r="Q117" s="144">
        <v>4</v>
      </c>
      <c r="R117" s="144"/>
      <c r="S117" s="144">
        <v>2</v>
      </c>
      <c r="T117" s="144"/>
      <c r="U117" s="144"/>
      <c r="V117" s="144"/>
      <c r="W117" s="144"/>
      <c r="X117" s="144"/>
      <c r="Y117" s="144"/>
      <c r="Z117" s="14" t="s">
        <v>97</v>
      </c>
      <c r="AA117" s="14" t="s">
        <v>72</v>
      </c>
      <c r="AB117" s="14"/>
      <c r="AC117" s="14">
        <f t="shared" si="13"/>
        <v>19</v>
      </c>
      <c r="AD117" s="14">
        <f t="shared" si="11"/>
        <v>29.240000000000002</v>
      </c>
      <c r="AE117" s="93" t="e">
        <f>IF(OR(#REF!=0,#REF!="Ślubna"),0,ROUNDUP(AC117/5,0)*0.6)+IF(OR(#REF!="I",#REF!="PW"),ROUNDUP(AC117/20,0)*0.5,0)</f>
        <v>#REF!</v>
      </c>
      <c r="AF117" s="14">
        <v>20</v>
      </c>
      <c r="AG117" s="113">
        <v>41891</v>
      </c>
      <c r="AH117" s="14"/>
      <c r="AI117" s="14"/>
      <c r="AJ117" s="14"/>
      <c r="AK117" s="14"/>
      <c r="AL117" s="14" t="s">
        <v>171</v>
      </c>
      <c r="AM117" s="14"/>
      <c r="AN117" s="14"/>
      <c r="AO117" s="14"/>
      <c r="AP117" s="14"/>
      <c r="AQ117" s="142">
        <v>41895</v>
      </c>
      <c r="AR117" s="14"/>
    </row>
    <row r="118" spans="1:44" s="74" customFormat="1" ht="47.25" customHeight="1">
      <c r="A118" s="14">
        <v>1015</v>
      </c>
      <c r="B118" s="14" t="s">
        <v>98</v>
      </c>
      <c r="C118" s="114">
        <v>41897.75</v>
      </c>
      <c r="D118" s="14" t="s">
        <v>2</v>
      </c>
      <c r="E118" s="14" t="s">
        <v>48</v>
      </c>
      <c r="F118" s="116" t="s">
        <v>5</v>
      </c>
      <c r="G118" s="14" t="s">
        <v>536</v>
      </c>
      <c r="H118" s="14" t="s">
        <v>46</v>
      </c>
      <c r="I118" s="143"/>
      <c r="J118" s="144"/>
      <c r="K118" s="144">
        <v>2</v>
      </c>
      <c r="L118" s="144"/>
      <c r="M118" s="144">
        <v>5</v>
      </c>
      <c r="N118" s="144"/>
      <c r="O118" s="144">
        <v>6</v>
      </c>
      <c r="P118" s="144"/>
      <c r="Q118" s="144">
        <v>4</v>
      </c>
      <c r="R118" s="144"/>
      <c r="S118" s="144">
        <v>2</v>
      </c>
      <c r="T118" s="144"/>
      <c r="U118" s="144"/>
      <c r="V118" s="144"/>
      <c r="W118" s="144"/>
      <c r="X118" s="144"/>
      <c r="Y118" s="144"/>
      <c r="Z118" s="116" t="s">
        <v>87</v>
      </c>
      <c r="AA118" s="116" t="s">
        <v>95</v>
      </c>
      <c r="AB118" s="14"/>
      <c r="AC118" s="14">
        <f t="shared" si="13"/>
        <v>19</v>
      </c>
      <c r="AD118" s="14">
        <f t="shared" si="11"/>
        <v>29.240000000000002</v>
      </c>
      <c r="AE118" s="93" t="e">
        <f>IF(OR(#REF!=0,#REF!="Ślubna"),0,ROUNDUP(AC118/5,0)*0.6)+IF(OR(#REF!="I",#REF!="PW"),ROUNDUP(AC118/20,0)*0.5,0)</f>
        <v>#REF!</v>
      </c>
      <c r="AF118" s="14">
        <v>20</v>
      </c>
      <c r="AG118" s="113">
        <v>41891</v>
      </c>
      <c r="AH118" s="14"/>
      <c r="AI118" s="14"/>
      <c r="AJ118" s="14"/>
      <c r="AK118" s="14"/>
      <c r="AL118" s="14" t="s">
        <v>172</v>
      </c>
      <c r="AM118" s="14"/>
      <c r="AN118" s="14"/>
      <c r="AO118" s="14"/>
      <c r="AP118" s="14"/>
      <c r="AQ118" s="142">
        <v>41894</v>
      </c>
      <c r="AR118" s="14"/>
    </row>
    <row r="119" spans="1:44" s="74" customFormat="1" ht="47.25" customHeight="1">
      <c r="A119" s="14">
        <v>1015</v>
      </c>
      <c r="B119" s="14" t="s">
        <v>99</v>
      </c>
      <c r="C119" s="114">
        <v>41897.75</v>
      </c>
      <c r="D119" s="14" t="s">
        <v>2</v>
      </c>
      <c r="E119" s="14" t="s">
        <v>48</v>
      </c>
      <c r="F119" s="116" t="s">
        <v>5</v>
      </c>
      <c r="G119" s="14" t="s">
        <v>536</v>
      </c>
      <c r="H119" s="14" t="s">
        <v>46</v>
      </c>
      <c r="I119" s="143"/>
      <c r="J119" s="144"/>
      <c r="K119" s="144">
        <v>2</v>
      </c>
      <c r="L119" s="144"/>
      <c r="M119" s="144">
        <v>5</v>
      </c>
      <c r="N119" s="144"/>
      <c r="O119" s="144">
        <v>6</v>
      </c>
      <c r="P119" s="144"/>
      <c r="Q119" s="144">
        <v>4</v>
      </c>
      <c r="R119" s="144"/>
      <c r="S119" s="144">
        <v>2</v>
      </c>
      <c r="T119" s="144"/>
      <c r="U119" s="144"/>
      <c r="V119" s="144"/>
      <c r="W119" s="144"/>
      <c r="X119" s="144"/>
      <c r="Y119" s="144"/>
      <c r="Z119" s="116" t="s">
        <v>95</v>
      </c>
      <c r="AA119" s="116" t="s">
        <v>87</v>
      </c>
      <c r="AB119" s="14"/>
      <c r="AC119" s="14">
        <f t="shared" si="13"/>
        <v>19</v>
      </c>
      <c r="AD119" s="14">
        <f t="shared" ref="AD119:AD150" si="14">IF(H119="DŁ",(I119*$I$2)+(J119*$J$2)+(K119*$K$2)+(L119*$L$2)+(M119*$M$2)+(N119*$N$2)+(O119*$O$2)+(P119*$P$2)+(Q119*$Q$2)+(R119*$R$2)+(S119*$S$2)+(T119*$T$2)+(U119*$U$2)+(V119*$V$2)+(W119*$W$2)+(X119*$X$2)+(Y119*$Y$2),(I119*$I$3)+(J119*$J$3)+(K119*$K$3)+(L119*$L$3)+(M119*$M$3)+(N119*$N$3)+(O119*$O$3)+(P119*$P$3)+(Q119*$Q$3)+(R119*$R$3)+(S119*$S$3)+(T119*$T$3)+(U119*$U$3)+(V119*$V$3)+(W119*$W$3)+(X119*$X$3)+(Y119*$Y$3))</f>
        <v>29.240000000000002</v>
      </c>
      <c r="AE119" s="93" t="e">
        <f>IF(OR(#REF!=0,#REF!="Ślubna"),0,ROUNDUP(AC119/5,0)*0.6)+IF(OR(#REF!="I",#REF!="PW"),ROUNDUP(AC119/20,0)*0.5,0)</f>
        <v>#REF!</v>
      </c>
      <c r="AF119" s="14">
        <v>20</v>
      </c>
      <c r="AG119" s="113">
        <v>41891</v>
      </c>
      <c r="AH119" s="14"/>
      <c r="AI119" s="14"/>
      <c r="AJ119" s="14"/>
      <c r="AK119" s="14"/>
      <c r="AL119" s="142" t="s">
        <v>173</v>
      </c>
      <c r="AM119" s="14"/>
      <c r="AN119" s="14"/>
      <c r="AO119" s="14"/>
      <c r="AP119" s="14"/>
      <c r="AQ119" s="142">
        <v>41894</v>
      </c>
      <c r="AR119" s="14"/>
    </row>
    <row r="120" spans="1:44" s="74" customFormat="1" ht="47.25" customHeight="1">
      <c r="A120" s="14">
        <v>1015</v>
      </c>
      <c r="B120" s="14" t="s">
        <v>106</v>
      </c>
      <c r="C120" s="114">
        <v>41897.75</v>
      </c>
      <c r="D120" s="14" t="s">
        <v>2</v>
      </c>
      <c r="E120" s="14" t="s">
        <v>48</v>
      </c>
      <c r="F120" s="116" t="s">
        <v>5</v>
      </c>
      <c r="G120" s="14" t="s">
        <v>536</v>
      </c>
      <c r="H120" s="14" t="s">
        <v>46</v>
      </c>
      <c r="I120" s="143"/>
      <c r="J120" s="144"/>
      <c r="K120" s="144">
        <v>2</v>
      </c>
      <c r="L120" s="144"/>
      <c r="M120" s="144">
        <v>4</v>
      </c>
      <c r="N120" s="144"/>
      <c r="O120" s="144">
        <v>6</v>
      </c>
      <c r="P120" s="144"/>
      <c r="Q120" s="144">
        <v>5</v>
      </c>
      <c r="R120" s="144"/>
      <c r="S120" s="144">
        <v>3</v>
      </c>
      <c r="T120" s="144"/>
      <c r="U120" s="144"/>
      <c r="V120" s="144"/>
      <c r="W120" s="144"/>
      <c r="X120" s="144"/>
      <c r="Y120" s="144"/>
      <c r="Z120" s="14" t="s">
        <v>121</v>
      </c>
      <c r="AA120" s="116" t="s">
        <v>87</v>
      </c>
      <c r="AB120" s="116"/>
      <c r="AC120" s="14">
        <f t="shared" si="13"/>
        <v>20</v>
      </c>
      <c r="AD120" s="14">
        <f t="shared" si="14"/>
        <v>31.589999999999996</v>
      </c>
      <c r="AE120" s="93" t="e">
        <f>IF(OR(#REF!=0,#REF!="Ślubna"),0,ROUNDUP(AC120/5,0)*0.6)+IF(OR(#REF!="I",#REF!="PW"),ROUNDUP(AC120/20,0)*0.5,0)</f>
        <v>#REF!</v>
      </c>
      <c r="AF120" s="14">
        <v>20</v>
      </c>
      <c r="AG120" s="113">
        <v>41891</v>
      </c>
      <c r="AH120" s="14"/>
      <c r="AI120" s="14"/>
      <c r="AJ120" s="14"/>
      <c r="AK120" s="14"/>
      <c r="AL120" s="14" t="s">
        <v>177</v>
      </c>
      <c r="AM120" s="14"/>
      <c r="AN120" s="14"/>
      <c r="AO120" s="14"/>
      <c r="AP120" s="14"/>
      <c r="AQ120" s="142">
        <v>41894</v>
      </c>
      <c r="AR120" s="14"/>
    </row>
    <row r="121" spans="1:44" s="74" customFormat="1" ht="47.25" customHeight="1">
      <c r="A121" s="14">
        <v>1015</v>
      </c>
      <c r="B121" s="14" t="s">
        <v>107</v>
      </c>
      <c r="C121" s="114">
        <v>41897.75</v>
      </c>
      <c r="D121" s="14" t="s">
        <v>2</v>
      </c>
      <c r="E121" s="14" t="s">
        <v>48</v>
      </c>
      <c r="F121" s="116" t="s">
        <v>5</v>
      </c>
      <c r="G121" s="14" t="s">
        <v>536</v>
      </c>
      <c r="H121" s="14" t="s">
        <v>46</v>
      </c>
      <c r="I121" s="143"/>
      <c r="J121" s="144"/>
      <c r="K121" s="144">
        <v>2</v>
      </c>
      <c r="L121" s="144"/>
      <c r="M121" s="144">
        <v>4</v>
      </c>
      <c r="N121" s="144"/>
      <c r="O121" s="144">
        <v>6</v>
      </c>
      <c r="P121" s="144"/>
      <c r="Q121" s="144">
        <v>5</v>
      </c>
      <c r="R121" s="144"/>
      <c r="S121" s="144">
        <v>3</v>
      </c>
      <c r="T121" s="144"/>
      <c r="U121" s="144"/>
      <c r="V121" s="144"/>
      <c r="W121" s="144"/>
      <c r="X121" s="144"/>
      <c r="Y121" s="144"/>
      <c r="Z121" s="14" t="s">
        <v>121</v>
      </c>
      <c r="AA121" s="116" t="s">
        <v>87</v>
      </c>
      <c r="AB121" s="116"/>
      <c r="AC121" s="14">
        <f t="shared" si="13"/>
        <v>20</v>
      </c>
      <c r="AD121" s="14">
        <f t="shared" si="14"/>
        <v>31.589999999999996</v>
      </c>
      <c r="AE121" s="93" t="e">
        <f>IF(OR(#REF!=0,#REF!="Ślubna"),0,ROUNDUP(AC121/5,0)*0.6)+IF(OR(#REF!="I",#REF!="PW"),ROUNDUP(AC121/20,0)*0.5,0)</f>
        <v>#REF!</v>
      </c>
      <c r="AF121" s="14">
        <v>20</v>
      </c>
      <c r="AG121" s="113">
        <v>41891</v>
      </c>
      <c r="AH121" s="14"/>
      <c r="AI121" s="14"/>
      <c r="AJ121" s="14"/>
      <c r="AK121" s="14"/>
      <c r="AL121" s="14" t="s">
        <v>178</v>
      </c>
      <c r="AM121" s="14"/>
      <c r="AN121" s="14"/>
      <c r="AO121" s="14"/>
      <c r="AP121" s="14"/>
      <c r="AQ121" s="142">
        <v>41895</v>
      </c>
      <c r="AR121" s="14"/>
    </row>
    <row r="122" spans="1:44" s="74" customFormat="1" ht="47.25" customHeight="1">
      <c r="A122" s="14">
        <v>1015</v>
      </c>
      <c r="B122" s="14" t="s">
        <v>108</v>
      </c>
      <c r="C122" s="114">
        <v>41897.75</v>
      </c>
      <c r="D122" s="14" t="s">
        <v>2</v>
      </c>
      <c r="E122" s="14" t="s">
        <v>48</v>
      </c>
      <c r="F122" s="116" t="s">
        <v>5</v>
      </c>
      <c r="G122" s="14" t="s">
        <v>536</v>
      </c>
      <c r="H122" s="14" t="s">
        <v>46</v>
      </c>
      <c r="I122" s="143"/>
      <c r="J122" s="144"/>
      <c r="K122" s="144">
        <v>2</v>
      </c>
      <c r="L122" s="144"/>
      <c r="M122" s="144">
        <v>4</v>
      </c>
      <c r="N122" s="144"/>
      <c r="O122" s="144">
        <v>6</v>
      </c>
      <c r="P122" s="144"/>
      <c r="Q122" s="144">
        <v>5</v>
      </c>
      <c r="R122" s="144"/>
      <c r="S122" s="144">
        <v>3</v>
      </c>
      <c r="T122" s="144"/>
      <c r="U122" s="144"/>
      <c r="V122" s="144"/>
      <c r="W122" s="144"/>
      <c r="X122" s="144"/>
      <c r="Y122" s="144"/>
      <c r="Z122" s="14" t="s">
        <v>121</v>
      </c>
      <c r="AA122" s="116" t="s">
        <v>72</v>
      </c>
      <c r="AB122" s="116"/>
      <c r="AC122" s="14">
        <f t="shared" si="13"/>
        <v>20</v>
      </c>
      <c r="AD122" s="14">
        <f t="shared" si="14"/>
        <v>31.589999999999996</v>
      </c>
      <c r="AE122" s="93" t="e">
        <f>IF(OR(#REF!=0,#REF!="Ślubna"),0,ROUNDUP(AC122/5,0)*0.6)+IF(OR(#REF!="I",#REF!="PW"),ROUNDUP(AC122/20,0)*0.5,0)</f>
        <v>#REF!</v>
      </c>
      <c r="AF122" s="14">
        <v>20</v>
      </c>
      <c r="AG122" s="113">
        <v>41891</v>
      </c>
      <c r="AH122" s="14"/>
      <c r="AI122" s="14"/>
      <c r="AJ122" s="14"/>
      <c r="AK122" s="14"/>
      <c r="AL122" s="14" t="s">
        <v>179</v>
      </c>
      <c r="AM122" s="14"/>
      <c r="AN122" s="14"/>
      <c r="AO122" s="14"/>
      <c r="AP122" s="14"/>
      <c r="AQ122" s="142">
        <v>41897</v>
      </c>
      <c r="AR122" s="14"/>
    </row>
    <row r="123" spans="1:44" s="74" customFormat="1" ht="47.25" customHeight="1">
      <c r="A123" s="14">
        <v>1015</v>
      </c>
      <c r="B123" s="14" t="s">
        <v>112</v>
      </c>
      <c r="C123" s="114">
        <v>41897.75</v>
      </c>
      <c r="D123" s="14" t="s">
        <v>2</v>
      </c>
      <c r="E123" s="14" t="s">
        <v>48</v>
      </c>
      <c r="F123" s="116" t="s">
        <v>5</v>
      </c>
      <c r="G123" s="14" t="s">
        <v>536</v>
      </c>
      <c r="H123" s="14" t="s">
        <v>46</v>
      </c>
      <c r="I123" s="143"/>
      <c r="J123" s="144"/>
      <c r="K123" s="144">
        <v>2</v>
      </c>
      <c r="L123" s="144"/>
      <c r="M123" s="144">
        <v>5</v>
      </c>
      <c r="N123" s="144"/>
      <c r="O123" s="144">
        <v>6</v>
      </c>
      <c r="P123" s="144"/>
      <c r="Q123" s="144">
        <v>5</v>
      </c>
      <c r="R123" s="144"/>
      <c r="S123" s="144">
        <v>3</v>
      </c>
      <c r="T123" s="144"/>
      <c r="U123" s="144"/>
      <c r="V123" s="144"/>
      <c r="W123" s="144"/>
      <c r="X123" s="144"/>
      <c r="Y123" s="144"/>
      <c r="Z123" s="14" t="s">
        <v>121</v>
      </c>
      <c r="AA123" s="116" t="s">
        <v>76</v>
      </c>
      <c r="AB123" s="116"/>
      <c r="AC123" s="14">
        <f t="shared" si="13"/>
        <v>21</v>
      </c>
      <c r="AD123" s="14">
        <f t="shared" si="14"/>
        <v>32.989999999999995</v>
      </c>
      <c r="AE123" s="93" t="e">
        <f>IF(OR(#REF!=0,#REF!="Ślubna"),0,ROUNDUP(AC123/5,0)*0.6)+IF(OR(#REF!="I",#REF!="PW"),ROUNDUP(AC123/20,0)*0.5,0)</f>
        <v>#REF!</v>
      </c>
      <c r="AF123" s="14">
        <v>20</v>
      </c>
      <c r="AG123" s="113">
        <v>41891</v>
      </c>
      <c r="AH123" s="14"/>
      <c r="AI123" s="14"/>
      <c r="AJ123" s="14"/>
      <c r="AK123" s="14"/>
      <c r="AL123" s="14" t="s">
        <v>182</v>
      </c>
      <c r="AM123" s="14"/>
      <c r="AN123" s="14"/>
      <c r="AO123" s="14"/>
      <c r="AP123" s="14"/>
      <c r="AQ123" s="142">
        <v>41897</v>
      </c>
      <c r="AR123" s="14"/>
    </row>
    <row r="124" spans="1:44" s="74" customFormat="1" ht="47.25" customHeight="1">
      <c r="A124" s="14">
        <v>1015</v>
      </c>
      <c r="B124" s="93" t="s">
        <v>124</v>
      </c>
      <c r="C124" s="121">
        <v>41897.75</v>
      </c>
      <c r="D124" s="93" t="s">
        <v>2</v>
      </c>
      <c r="E124" s="93" t="s">
        <v>48</v>
      </c>
      <c r="F124" s="116" t="s">
        <v>5</v>
      </c>
      <c r="G124" s="14" t="s">
        <v>536</v>
      </c>
      <c r="H124" s="93" t="s">
        <v>46</v>
      </c>
      <c r="I124" s="146"/>
      <c r="J124" s="147"/>
      <c r="K124" s="147">
        <v>2</v>
      </c>
      <c r="L124" s="147"/>
      <c r="M124" s="147">
        <v>5</v>
      </c>
      <c r="N124" s="147"/>
      <c r="O124" s="147">
        <v>6</v>
      </c>
      <c r="P124" s="147"/>
      <c r="Q124" s="147">
        <v>4</v>
      </c>
      <c r="R124" s="147"/>
      <c r="S124" s="147">
        <v>2</v>
      </c>
      <c r="T124" s="147"/>
      <c r="U124" s="147"/>
      <c r="V124" s="147"/>
      <c r="W124" s="147"/>
      <c r="X124" s="147"/>
      <c r="Y124" s="147"/>
      <c r="Z124" s="93" t="s">
        <v>121</v>
      </c>
      <c r="AA124" s="148">
        <v>30</v>
      </c>
      <c r="AB124" s="148" t="s">
        <v>73</v>
      </c>
      <c r="AC124" s="93">
        <f t="shared" si="13"/>
        <v>19</v>
      </c>
      <c r="AD124" s="14">
        <f t="shared" si="14"/>
        <v>29.240000000000002</v>
      </c>
      <c r="AE124" s="93" t="e">
        <f>IF(OR(#REF!=0,#REF!="Ślubna"),0,ROUNDUP(AC124/5,0)*0.6)+IF(OR(#REF!="I",#REF!="PW"),ROUNDUP(AC124/20,0)*0.5,0)</f>
        <v>#REF!</v>
      </c>
      <c r="AF124" s="93">
        <v>20</v>
      </c>
      <c r="AG124" s="120">
        <v>41891</v>
      </c>
      <c r="AH124" s="93"/>
      <c r="AI124" s="93"/>
      <c r="AJ124" s="93"/>
      <c r="AK124" s="93"/>
      <c r="AL124" s="93" t="s">
        <v>198</v>
      </c>
      <c r="AM124" s="149"/>
      <c r="AN124" s="14"/>
      <c r="AO124" s="14"/>
      <c r="AP124" s="14"/>
      <c r="AQ124" s="142">
        <v>41897</v>
      </c>
      <c r="AR124" s="14"/>
    </row>
    <row r="125" spans="1:44" s="74" customFormat="1" ht="47.25" customHeight="1">
      <c r="A125" s="14">
        <v>1015</v>
      </c>
      <c r="B125" s="93" t="s">
        <v>220</v>
      </c>
      <c r="C125" s="121">
        <v>41897.75</v>
      </c>
      <c r="D125" s="93" t="s">
        <v>2</v>
      </c>
      <c r="E125" s="93" t="s">
        <v>48</v>
      </c>
      <c r="F125" s="116" t="s">
        <v>5</v>
      </c>
      <c r="G125" s="14" t="s">
        <v>536</v>
      </c>
      <c r="H125" s="93" t="s">
        <v>46</v>
      </c>
      <c r="I125" s="146"/>
      <c r="J125" s="147"/>
      <c r="K125" s="147">
        <v>2</v>
      </c>
      <c r="L125" s="147"/>
      <c r="M125" s="147">
        <v>4</v>
      </c>
      <c r="N125" s="147"/>
      <c r="O125" s="147">
        <v>6</v>
      </c>
      <c r="P125" s="147"/>
      <c r="Q125" s="147">
        <v>5</v>
      </c>
      <c r="R125" s="147"/>
      <c r="S125" s="147">
        <v>3</v>
      </c>
      <c r="T125" s="147"/>
      <c r="U125" s="147"/>
      <c r="V125" s="147"/>
      <c r="W125" s="147"/>
      <c r="X125" s="147"/>
      <c r="Y125" s="147"/>
      <c r="Z125" s="93" t="s">
        <v>121</v>
      </c>
      <c r="AA125" s="148" t="s">
        <v>72</v>
      </c>
      <c r="AB125" s="148"/>
      <c r="AC125" s="93">
        <f t="shared" si="13"/>
        <v>20</v>
      </c>
      <c r="AD125" s="14">
        <f t="shared" si="14"/>
        <v>31.589999999999996</v>
      </c>
      <c r="AE125" s="93" t="e">
        <f>IF(OR(#REF!=0,#REF!="Ślubna"),0,ROUNDUP(AC125/5,0)*0.6)+IF(OR(#REF!="I",#REF!="PW"),ROUNDUP(AC125/20,0)*0.5,0)</f>
        <v>#REF!</v>
      </c>
      <c r="AF125" s="93">
        <v>20</v>
      </c>
      <c r="AG125" s="120">
        <v>41891</v>
      </c>
      <c r="AH125" s="93"/>
      <c r="AI125" s="93"/>
      <c r="AJ125" s="93"/>
      <c r="AK125" s="93"/>
      <c r="AL125" s="93" t="s">
        <v>180</v>
      </c>
      <c r="AM125" s="93"/>
      <c r="AN125" s="93"/>
      <c r="AO125" s="93"/>
      <c r="AP125" s="93"/>
      <c r="AQ125" s="150">
        <v>41894</v>
      </c>
      <c r="AR125" s="93"/>
    </row>
    <row r="126" spans="1:44" s="74" customFormat="1" ht="47.25" customHeight="1">
      <c r="A126" s="14" t="s">
        <v>534</v>
      </c>
      <c r="B126" s="14" t="s">
        <v>520</v>
      </c>
      <c r="C126" s="114"/>
      <c r="D126" s="14" t="s">
        <v>8</v>
      </c>
      <c r="E126" s="14" t="s">
        <v>48</v>
      </c>
      <c r="F126" s="116" t="s">
        <v>5</v>
      </c>
      <c r="G126" s="14" t="s">
        <v>536</v>
      </c>
      <c r="H126" s="93" t="s">
        <v>46</v>
      </c>
      <c r="I126" s="143"/>
      <c r="J126" s="144"/>
      <c r="K126" s="144">
        <v>5</v>
      </c>
      <c r="L126" s="144"/>
      <c r="M126" s="144">
        <v>3</v>
      </c>
      <c r="N126" s="144"/>
      <c r="O126" s="144">
        <v>6</v>
      </c>
      <c r="P126" s="144"/>
      <c r="Q126" s="144">
        <v>5</v>
      </c>
      <c r="R126" s="144"/>
      <c r="S126" s="144">
        <v>3</v>
      </c>
      <c r="T126" s="144"/>
      <c r="U126" s="144"/>
      <c r="V126" s="144"/>
      <c r="W126" s="144"/>
      <c r="X126" s="144"/>
      <c r="Y126" s="144"/>
      <c r="Z126" s="14" t="s">
        <v>121</v>
      </c>
      <c r="AA126" s="14" t="s">
        <v>87</v>
      </c>
      <c r="AB126" s="14"/>
      <c r="AC126" s="93">
        <f>SUM(I126:Y126)</f>
        <v>22</v>
      </c>
      <c r="AD126" s="14">
        <f t="shared" si="14"/>
        <v>34.389999999999993</v>
      </c>
      <c r="AE126" s="93" t="e">
        <f>IF(OR(#REF!=0,#REF!="Ślubna"),0,ROUNDUP(AC126/5,0)*0.6)+IF(OR(#REF!="I",#REF!="PW"),ROUNDUP(AC126/20,0)*0.5,0)</f>
        <v>#REF!</v>
      </c>
      <c r="AF126" s="14">
        <f>AC126</f>
        <v>22</v>
      </c>
      <c r="AG126" s="142">
        <v>41912</v>
      </c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1:44" s="74" customFormat="1" ht="47.25" customHeight="1">
      <c r="A127" s="14" t="s">
        <v>534</v>
      </c>
      <c r="B127" s="14" t="s">
        <v>521</v>
      </c>
      <c r="C127" s="114"/>
      <c r="D127" s="14" t="s">
        <v>8</v>
      </c>
      <c r="E127" s="14" t="s">
        <v>48</v>
      </c>
      <c r="F127" s="116" t="s">
        <v>5</v>
      </c>
      <c r="G127" s="14" t="s">
        <v>536</v>
      </c>
      <c r="H127" s="93" t="s">
        <v>46</v>
      </c>
      <c r="I127" s="143"/>
      <c r="J127" s="144"/>
      <c r="K127" s="144">
        <v>5</v>
      </c>
      <c r="L127" s="144"/>
      <c r="M127" s="144">
        <v>3</v>
      </c>
      <c r="N127" s="144"/>
      <c r="O127" s="144">
        <v>6</v>
      </c>
      <c r="P127" s="144"/>
      <c r="Q127" s="144">
        <v>5</v>
      </c>
      <c r="R127" s="144"/>
      <c r="S127" s="144">
        <v>3</v>
      </c>
      <c r="T127" s="144"/>
      <c r="U127" s="144"/>
      <c r="V127" s="144"/>
      <c r="W127" s="144"/>
      <c r="X127" s="144"/>
      <c r="Y127" s="144"/>
      <c r="Z127" s="14" t="s">
        <v>121</v>
      </c>
      <c r="AA127" s="14" t="s">
        <v>87</v>
      </c>
      <c r="AB127" s="14"/>
      <c r="AC127" s="93">
        <f>SUM(I127:Y127)</f>
        <v>22</v>
      </c>
      <c r="AD127" s="14">
        <f t="shared" si="14"/>
        <v>34.389999999999993</v>
      </c>
      <c r="AE127" s="93" t="e">
        <f>IF(OR(#REF!=0,#REF!="Ślubna"),0,ROUNDUP(AC127/5,0)*0.6)+IF(OR(#REF!="I",#REF!="PW"),ROUNDUP(AC127/20,0)*0.5,0)</f>
        <v>#REF!</v>
      </c>
      <c r="AF127" s="14">
        <f>AC127</f>
        <v>22</v>
      </c>
      <c r="AG127" s="142">
        <v>41912</v>
      </c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1:44" s="74" customFormat="1" ht="47.25" customHeight="1">
      <c r="A128" s="14" t="s">
        <v>534</v>
      </c>
      <c r="B128" s="14" t="s">
        <v>518</v>
      </c>
      <c r="C128" s="114"/>
      <c r="D128" s="14" t="s">
        <v>8</v>
      </c>
      <c r="E128" s="14" t="s">
        <v>48</v>
      </c>
      <c r="F128" s="116" t="s">
        <v>5</v>
      </c>
      <c r="G128" s="14" t="s">
        <v>537</v>
      </c>
      <c r="H128" s="93" t="s">
        <v>46</v>
      </c>
      <c r="I128" s="143"/>
      <c r="J128" s="144"/>
      <c r="K128" s="144">
        <v>2</v>
      </c>
      <c r="L128" s="144"/>
      <c r="M128" s="144">
        <v>3</v>
      </c>
      <c r="N128" s="144"/>
      <c r="O128" s="144">
        <v>6</v>
      </c>
      <c r="P128" s="144"/>
      <c r="Q128" s="144">
        <v>5</v>
      </c>
      <c r="R128" s="144"/>
      <c r="S128" s="144">
        <v>3</v>
      </c>
      <c r="T128" s="144"/>
      <c r="U128" s="144"/>
      <c r="V128" s="144"/>
      <c r="W128" s="144"/>
      <c r="X128" s="144"/>
      <c r="Y128" s="144"/>
      <c r="Z128" s="119" t="s">
        <v>523</v>
      </c>
      <c r="AA128" s="14" t="s">
        <v>76</v>
      </c>
      <c r="AB128" s="119" t="s">
        <v>524</v>
      </c>
      <c r="AC128" s="93">
        <f>SUM(I128:Y128)</f>
        <v>19</v>
      </c>
      <c r="AD128" s="14">
        <f t="shared" si="14"/>
        <v>30.189999999999998</v>
      </c>
      <c r="AE128" s="93" t="e">
        <f>IF(OR(#REF!=0,#REF!="Ślubna"),0,ROUNDUP(AC128/5,0)*0.6)+IF(OR(#REF!="I",#REF!="PW"),ROUNDUP(AC128/20,0)*0.5,0)</f>
        <v>#REF!</v>
      </c>
      <c r="AF128" s="14">
        <f>AC128</f>
        <v>19</v>
      </c>
      <c r="AG128" s="142">
        <v>41912</v>
      </c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1:44" s="74" customFormat="1" ht="61.5" customHeight="1">
      <c r="A129" s="14" t="s">
        <v>534</v>
      </c>
      <c r="B129" s="14" t="s">
        <v>519</v>
      </c>
      <c r="C129" s="114"/>
      <c r="D129" s="14" t="s">
        <v>8</v>
      </c>
      <c r="E129" s="14" t="s">
        <v>48</v>
      </c>
      <c r="F129" s="116" t="s">
        <v>5</v>
      </c>
      <c r="G129" s="14" t="s">
        <v>537</v>
      </c>
      <c r="H129" s="93" t="s">
        <v>46</v>
      </c>
      <c r="I129" s="143"/>
      <c r="J129" s="144"/>
      <c r="K129" s="144">
        <v>2</v>
      </c>
      <c r="L129" s="144"/>
      <c r="M129" s="144">
        <v>3</v>
      </c>
      <c r="N129" s="144"/>
      <c r="O129" s="144">
        <v>6</v>
      </c>
      <c r="P129" s="144"/>
      <c r="Q129" s="144">
        <v>5</v>
      </c>
      <c r="R129" s="144"/>
      <c r="S129" s="144">
        <v>3</v>
      </c>
      <c r="T129" s="144"/>
      <c r="U129" s="144"/>
      <c r="V129" s="144"/>
      <c r="W129" s="144"/>
      <c r="X129" s="144"/>
      <c r="Y129" s="144"/>
      <c r="Z129" s="119" t="s">
        <v>525</v>
      </c>
      <c r="AA129" s="14" t="s">
        <v>76</v>
      </c>
      <c r="AB129" s="119" t="s">
        <v>524</v>
      </c>
      <c r="AC129" s="93">
        <f>SUM(I129:Y129)</f>
        <v>19</v>
      </c>
      <c r="AD129" s="14">
        <f t="shared" si="14"/>
        <v>30.189999999999998</v>
      </c>
      <c r="AE129" s="93" t="e">
        <f>IF(OR(#REF!=0,#REF!="Ślubna"),0,ROUNDUP(AC129/5,0)*0.6)+IF(OR(#REF!="I",#REF!="PW"),ROUNDUP(AC129/20,0)*0.5,0)</f>
        <v>#REF!</v>
      </c>
      <c r="AF129" s="14">
        <f>AC129</f>
        <v>19</v>
      </c>
      <c r="AG129" s="142">
        <v>41912</v>
      </c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1:44" s="74" customFormat="1" ht="47.25" customHeight="1">
      <c r="A130" s="14">
        <v>109</v>
      </c>
      <c r="B130" s="14" t="s">
        <v>103</v>
      </c>
      <c r="C130" s="114">
        <v>41897.75</v>
      </c>
      <c r="D130" s="14" t="s">
        <v>2</v>
      </c>
      <c r="E130" s="14" t="s">
        <v>48</v>
      </c>
      <c r="F130" s="116" t="s">
        <v>5</v>
      </c>
      <c r="G130" s="14" t="s">
        <v>538</v>
      </c>
      <c r="H130" s="14" t="s">
        <v>46</v>
      </c>
      <c r="I130" s="143"/>
      <c r="J130" s="144"/>
      <c r="K130" s="144">
        <v>2</v>
      </c>
      <c r="L130" s="144"/>
      <c r="M130" s="144">
        <v>5</v>
      </c>
      <c r="N130" s="144"/>
      <c r="O130" s="144">
        <v>6</v>
      </c>
      <c r="P130" s="144"/>
      <c r="Q130" s="144">
        <v>4</v>
      </c>
      <c r="R130" s="144"/>
      <c r="S130" s="144">
        <v>2</v>
      </c>
      <c r="T130" s="144"/>
      <c r="U130" s="144"/>
      <c r="V130" s="144"/>
      <c r="W130" s="144"/>
      <c r="X130" s="144"/>
      <c r="Y130" s="144"/>
      <c r="Z130" s="116" t="s">
        <v>115</v>
      </c>
      <c r="AA130" s="116" t="s">
        <v>76</v>
      </c>
      <c r="AB130" s="116"/>
      <c r="AC130" s="14">
        <f>SUM(J130:U130)</f>
        <v>19</v>
      </c>
      <c r="AD130" s="14">
        <f t="shared" si="14"/>
        <v>29.240000000000002</v>
      </c>
      <c r="AE130" s="93" t="e">
        <f>IF(OR(#REF!=0,#REF!="Ślubna"),0,ROUNDUP(AC130/5,0)*0.6)+IF(OR(#REF!="I",#REF!="PW"),ROUNDUP(AC130/20,0)*0.5,0)</f>
        <v>#REF!</v>
      </c>
      <c r="AF130" s="14">
        <v>20</v>
      </c>
      <c r="AG130" s="113">
        <v>41891</v>
      </c>
      <c r="AH130" s="14"/>
      <c r="AI130" s="14"/>
      <c r="AJ130" s="14"/>
      <c r="AK130" s="14"/>
      <c r="AL130" s="14">
        <v>33</v>
      </c>
      <c r="AM130" s="14"/>
      <c r="AN130" s="14"/>
      <c r="AO130" s="14"/>
      <c r="AP130" s="14"/>
      <c r="AQ130" s="14"/>
      <c r="AR130" s="14"/>
    </row>
    <row r="131" spans="1:44" s="74" customFormat="1" ht="47.25" customHeight="1">
      <c r="A131" s="14">
        <v>1015</v>
      </c>
      <c r="B131" s="14" t="s">
        <v>104</v>
      </c>
      <c r="C131" s="114">
        <v>41897.75</v>
      </c>
      <c r="D131" s="14" t="s">
        <v>2</v>
      </c>
      <c r="E131" s="14" t="s">
        <v>48</v>
      </c>
      <c r="F131" s="116" t="s">
        <v>5</v>
      </c>
      <c r="G131" s="14" t="s">
        <v>538</v>
      </c>
      <c r="H131" s="14" t="s">
        <v>46</v>
      </c>
      <c r="I131" s="143"/>
      <c r="J131" s="144"/>
      <c r="K131" s="144">
        <v>2</v>
      </c>
      <c r="L131" s="144"/>
      <c r="M131" s="144">
        <v>5</v>
      </c>
      <c r="N131" s="144"/>
      <c r="O131" s="144">
        <v>6</v>
      </c>
      <c r="P131" s="144"/>
      <c r="Q131" s="144">
        <v>4</v>
      </c>
      <c r="R131" s="144"/>
      <c r="S131" s="144">
        <v>2</v>
      </c>
      <c r="T131" s="144"/>
      <c r="U131" s="144"/>
      <c r="V131" s="144"/>
      <c r="W131" s="144"/>
      <c r="X131" s="144"/>
      <c r="Y131" s="144"/>
      <c r="Z131" s="116" t="s">
        <v>116</v>
      </c>
      <c r="AA131" s="116" t="s">
        <v>72</v>
      </c>
      <c r="AB131" s="116"/>
      <c r="AC131" s="14">
        <f>SUM(J131:U131)</f>
        <v>19</v>
      </c>
      <c r="AD131" s="14">
        <f t="shared" si="14"/>
        <v>29.240000000000002</v>
      </c>
      <c r="AE131" s="93" t="e">
        <f>IF(OR(#REF!=0,#REF!="Ślubna"),0,ROUNDUP(AC131/5,0)*0.6)+IF(OR(#REF!="I",#REF!="PW"),ROUNDUP(AC131/20,0)*0.5,0)</f>
        <v>#REF!</v>
      </c>
      <c r="AF131" s="14">
        <v>20</v>
      </c>
      <c r="AG131" s="113">
        <v>41891</v>
      </c>
      <c r="AH131" s="14"/>
      <c r="AI131" s="14"/>
      <c r="AJ131" s="14"/>
      <c r="AK131" s="14"/>
      <c r="AL131" s="14" t="s">
        <v>175</v>
      </c>
      <c r="AM131" s="14"/>
      <c r="AN131" s="14"/>
      <c r="AO131" s="14"/>
      <c r="AP131" s="14"/>
      <c r="AQ131" s="142">
        <v>41895</v>
      </c>
      <c r="AR131" s="14"/>
    </row>
    <row r="132" spans="1:44" s="74" customFormat="1" ht="47.25" customHeight="1">
      <c r="A132" s="14">
        <v>11</v>
      </c>
      <c r="B132" s="14" t="s">
        <v>370</v>
      </c>
      <c r="C132" s="114"/>
      <c r="D132" s="14" t="s">
        <v>2</v>
      </c>
      <c r="E132" s="14" t="s">
        <v>48</v>
      </c>
      <c r="F132" s="116" t="s">
        <v>5</v>
      </c>
      <c r="G132" s="14" t="s">
        <v>535</v>
      </c>
      <c r="H132" s="14" t="s">
        <v>46</v>
      </c>
      <c r="I132" s="143"/>
      <c r="J132" s="144"/>
      <c r="K132" s="144">
        <v>2</v>
      </c>
      <c r="L132" s="144"/>
      <c r="M132" s="144">
        <v>5</v>
      </c>
      <c r="N132" s="144"/>
      <c r="O132" s="144">
        <v>6</v>
      </c>
      <c r="P132" s="144"/>
      <c r="Q132" s="144">
        <v>4</v>
      </c>
      <c r="R132" s="144"/>
      <c r="S132" s="144">
        <v>2</v>
      </c>
      <c r="T132" s="144"/>
      <c r="U132" s="144"/>
      <c r="V132" s="144"/>
      <c r="W132" s="144"/>
      <c r="X132" s="144"/>
      <c r="Y132" s="144"/>
      <c r="Z132" s="14" t="s">
        <v>94</v>
      </c>
      <c r="AA132" s="14" t="s">
        <v>72</v>
      </c>
      <c r="AB132" s="14"/>
      <c r="AC132" s="93">
        <f t="shared" ref="AC132:AC163" si="15">SUM(I132:Y132)</f>
        <v>19</v>
      </c>
      <c r="AD132" s="14">
        <f t="shared" si="14"/>
        <v>29.240000000000002</v>
      </c>
      <c r="AE132" s="93" t="e">
        <f>IF(OR(#REF!=0,#REF!="Ślubna"),0,ROUNDUP(AC132/5,0)*0.6)+IF(OR(#REF!="I",#REF!="PW"),ROUNDUP(AC132/20,0)*0.5,0)</f>
        <v>#REF!</v>
      </c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1:44" s="74" customFormat="1" ht="47.25" customHeight="1">
      <c r="A133" s="14">
        <v>11</v>
      </c>
      <c r="B133" s="14" t="s">
        <v>376</v>
      </c>
      <c r="C133" s="114"/>
      <c r="D133" s="14" t="s">
        <v>2</v>
      </c>
      <c r="E133" s="14" t="s">
        <v>48</v>
      </c>
      <c r="F133" s="116" t="s">
        <v>5</v>
      </c>
      <c r="G133" s="14" t="s">
        <v>535</v>
      </c>
      <c r="H133" s="14" t="s">
        <v>46</v>
      </c>
      <c r="I133" s="143"/>
      <c r="J133" s="144"/>
      <c r="K133" s="144">
        <v>2</v>
      </c>
      <c r="L133" s="144"/>
      <c r="M133" s="144">
        <v>5</v>
      </c>
      <c r="N133" s="144"/>
      <c r="O133" s="144">
        <v>6</v>
      </c>
      <c r="P133" s="144"/>
      <c r="Q133" s="144">
        <v>4</v>
      </c>
      <c r="R133" s="144"/>
      <c r="S133" s="144">
        <v>2</v>
      </c>
      <c r="T133" s="144"/>
      <c r="U133" s="144"/>
      <c r="V133" s="144"/>
      <c r="W133" s="144"/>
      <c r="X133" s="144"/>
      <c r="Y133" s="144"/>
      <c r="Z133" s="14" t="s">
        <v>85</v>
      </c>
      <c r="AA133" s="14" t="s">
        <v>76</v>
      </c>
      <c r="AB133" s="14"/>
      <c r="AC133" s="93">
        <f t="shared" si="15"/>
        <v>19</v>
      </c>
      <c r="AD133" s="14">
        <f t="shared" si="14"/>
        <v>29.240000000000002</v>
      </c>
      <c r="AE133" s="93" t="e">
        <f>IF(OR(#REF!=0,#REF!="Ślubna"),0,ROUNDUP(AC133/5,0)*0.6)+IF(OR(#REF!="I",#REF!="PW"),ROUNDUP(AC133/20,0)*0.5,0)</f>
        <v>#REF!</v>
      </c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1:44" s="74" customFormat="1" ht="47.25" customHeight="1">
      <c r="A134" s="14">
        <v>20</v>
      </c>
      <c r="B134" s="14" t="s">
        <v>378</v>
      </c>
      <c r="C134" s="114"/>
      <c r="D134" s="14" t="s">
        <v>7</v>
      </c>
      <c r="E134" s="14" t="s">
        <v>61</v>
      </c>
      <c r="F134" s="116" t="s">
        <v>59</v>
      </c>
      <c r="G134" s="14" t="s">
        <v>535</v>
      </c>
      <c r="H134" s="14" t="s">
        <v>46</v>
      </c>
      <c r="I134" s="143"/>
      <c r="J134" s="144"/>
      <c r="K134" s="144"/>
      <c r="L134" s="144"/>
      <c r="M134" s="144"/>
      <c r="N134" s="144"/>
      <c r="O134" s="144">
        <v>7</v>
      </c>
      <c r="P134" s="144">
        <v>7</v>
      </c>
      <c r="Q134" s="144">
        <v>7</v>
      </c>
      <c r="R134" s="144">
        <v>7</v>
      </c>
      <c r="S134" s="144">
        <v>7</v>
      </c>
      <c r="T134" s="144"/>
      <c r="U134" s="144"/>
      <c r="V134" s="144"/>
      <c r="W134" s="144"/>
      <c r="X134" s="144"/>
      <c r="Y134" s="144"/>
      <c r="Z134" s="14" t="s">
        <v>121</v>
      </c>
      <c r="AA134" s="116" t="s">
        <v>379</v>
      </c>
      <c r="AB134" s="14"/>
      <c r="AC134" s="93">
        <f t="shared" si="15"/>
        <v>35</v>
      </c>
      <c r="AD134" s="14">
        <f t="shared" si="14"/>
        <v>60.9</v>
      </c>
      <c r="AE134" s="93" t="e">
        <f>IF(OR(#REF!=0,#REF!="Ślubna"),0,ROUNDUP(AC134/5,0)*0.6)+IF(OR(#REF!="I",#REF!="PW"),ROUNDUP(AC134/20,0)*0.5,0)</f>
        <v>#REF!</v>
      </c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1:44" s="74" customFormat="1" ht="47.25" customHeight="1">
      <c r="A135" s="14">
        <v>29</v>
      </c>
      <c r="B135" s="14" t="s">
        <v>385</v>
      </c>
      <c r="C135" s="114"/>
      <c r="D135" s="14" t="s">
        <v>7</v>
      </c>
      <c r="E135" s="14" t="s">
        <v>61</v>
      </c>
      <c r="F135" s="116" t="s">
        <v>5</v>
      </c>
      <c r="G135" s="14" t="s">
        <v>535</v>
      </c>
      <c r="H135" s="14" t="s">
        <v>46</v>
      </c>
      <c r="I135" s="143"/>
      <c r="J135" s="144"/>
      <c r="K135" s="144"/>
      <c r="L135" s="144"/>
      <c r="M135" s="144"/>
      <c r="N135" s="144">
        <v>4</v>
      </c>
      <c r="O135" s="144">
        <v>10</v>
      </c>
      <c r="P135" s="144">
        <v>10</v>
      </c>
      <c r="Q135" s="144">
        <v>10</v>
      </c>
      <c r="R135" s="144">
        <v>4</v>
      </c>
      <c r="S135" s="144">
        <v>4</v>
      </c>
      <c r="T135" s="144"/>
      <c r="U135" s="144"/>
      <c r="V135" s="144"/>
      <c r="W135" s="144"/>
      <c r="X135" s="144"/>
      <c r="Y135" s="144"/>
      <c r="Z135" s="14">
        <v>3</v>
      </c>
      <c r="AA135" s="14" t="s">
        <v>72</v>
      </c>
      <c r="AB135" s="116" t="s">
        <v>73</v>
      </c>
      <c r="AC135" s="93">
        <f t="shared" si="15"/>
        <v>42</v>
      </c>
      <c r="AD135" s="14">
        <f t="shared" si="14"/>
        <v>68.84</v>
      </c>
      <c r="AE135" s="93" t="e">
        <f>IF(OR(#REF!=0,#REF!="Ślubna"),0,ROUNDUP(AC135/5,0)*0.6)+IF(OR(#REF!="I",#REF!="PW"),ROUNDUP(AC135/20,0)*0.5,0)</f>
        <v>#REF!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1:44" s="74" customFormat="1" ht="47.25" customHeight="1">
      <c r="A136" s="14">
        <v>109</v>
      </c>
      <c r="B136" s="14" t="s">
        <v>212</v>
      </c>
      <c r="C136" s="121">
        <v>41891.75</v>
      </c>
      <c r="D136" s="14" t="s">
        <v>7</v>
      </c>
      <c r="E136" s="14" t="s">
        <v>61</v>
      </c>
      <c r="F136" s="116" t="s">
        <v>5</v>
      </c>
      <c r="G136" s="14" t="s">
        <v>535</v>
      </c>
      <c r="H136" s="14" t="s">
        <v>46</v>
      </c>
      <c r="I136" s="151"/>
      <c r="J136" s="144"/>
      <c r="K136" s="144"/>
      <c r="L136" s="144"/>
      <c r="M136" s="144"/>
      <c r="N136" s="144">
        <v>4</v>
      </c>
      <c r="O136" s="144">
        <v>7</v>
      </c>
      <c r="P136" s="144">
        <v>7</v>
      </c>
      <c r="Q136" s="144">
        <v>7</v>
      </c>
      <c r="R136" s="144">
        <v>4</v>
      </c>
      <c r="S136" s="144">
        <v>4</v>
      </c>
      <c r="T136" s="144">
        <v>4</v>
      </c>
      <c r="U136" s="144">
        <v>4</v>
      </c>
      <c r="V136" s="144"/>
      <c r="W136" s="144"/>
      <c r="X136" s="144"/>
      <c r="Y136" s="144"/>
      <c r="Z136" s="14" t="s">
        <v>202</v>
      </c>
      <c r="AA136" s="14" t="s">
        <v>72</v>
      </c>
      <c r="AB136" s="14"/>
      <c r="AC136" s="93">
        <f t="shared" si="15"/>
        <v>41</v>
      </c>
      <c r="AD136" s="14">
        <f t="shared" si="14"/>
        <v>71.180000000000007</v>
      </c>
      <c r="AE136" s="93" t="e">
        <f>IF(OR(#REF!=0,#REF!="Ślubna"),0,ROUNDUP(AC136/5,0)*0.6)+IF(OR(#REF!="I",#REF!="PW"),ROUNDUP(AC136/20,0)*0.5,0)</f>
        <v>#REF!</v>
      </c>
      <c r="AF136" s="14">
        <v>41</v>
      </c>
      <c r="AG136" s="142">
        <v>41898</v>
      </c>
      <c r="AH136" s="14"/>
      <c r="AI136" s="14"/>
      <c r="AJ136" s="14"/>
      <c r="AK136" s="14"/>
      <c r="AL136" s="153" t="s">
        <v>317</v>
      </c>
      <c r="AM136" s="14"/>
      <c r="AN136" s="14"/>
      <c r="AO136" s="14"/>
      <c r="AP136" s="14"/>
      <c r="AQ136" s="14"/>
      <c r="AR136" s="14"/>
    </row>
    <row r="137" spans="1:44" s="74" customFormat="1" ht="47.25" customHeight="1">
      <c r="A137" s="14">
        <v>109</v>
      </c>
      <c r="B137" s="14" t="s">
        <v>213</v>
      </c>
      <c r="C137" s="121">
        <v>41891.75</v>
      </c>
      <c r="D137" s="14" t="s">
        <v>7</v>
      </c>
      <c r="E137" s="14" t="s">
        <v>48</v>
      </c>
      <c r="F137" s="116" t="s">
        <v>5</v>
      </c>
      <c r="G137" s="14" t="s">
        <v>535</v>
      </c>
      <c r="H137" s="14" t="s">
        <v>46</v>
      </c>
      <c r="I137" s="151"/>
      <c r="J137" s="144">
        <v>4</v>
      </c>
      <c r="K137" s="144">
        <v>7</v>
      </c>
      <c r="L137" s="144">
        <v>7</v>
      </c>
      <c r="M137" s="144">
        <v>7</v>
      </c>
      <c r="N137" s="144">
        <v>7</v>
      </c>
      <c r="O137" s="144">
        <v>10</v>
      </c>
      <c r="P137" s="144">
        <v>10</v>
      </c>
      <c r="Q137" s="144">
        <v>4</v>
      </c>
      <c r="R137" s="144"/>
      <c r="S137" s="144"/>
      <c r="T137" s="144"/>
      <c r="U137" s="144"/>
      <c r="V137" s="144"/>
      <c r="W137" s="144"/>
      <c r="X137" s="144"/>
      <c r="Y137" s="144"/>
      <c r="Z137" s="14">
        <v>1274</v>
      </c>
      <c r="AA137" s="14" t="s">
        <v>76</v>
      </c>
      <c r="AB137" s="14"/>
      <c r="AC137" s="93">
        <f t="shared" si="15"/>
        <v>56</v>
      </c>
      <c r="AD137" s="14">
        <f t="shared" si="14"/>
        <v>81.579999999999984</v>
      </c>
      <c r="AE137" s="93" t="e">
        <f>IF(OR(#REF!=0,#REF!="Ślubna"),0,ROUNDUP(AC137/5,0)*0.6)+IF(OR(#REF!="I",#REF!="PW"),ROUNDUP(AC137/20,0)*0.5,0)</f>
        <v>#REF!</v>
      </c>
      <c r="AF137" s="14">
        <v>56</v>
      </c>
      <c r="AG137" s="142">
        <v>41886</v>
      </c>
      <c r="AH137" s="14"/>
      <c r="AI137" s="14"/>
      <c r="AJ137" s="14"/>
      <c r="AK137" s="14"/>
      <c r="AL137" s="14">
        <v>83</v>
      </c>
      <c r="AM137" s="14"/>
      <c r="AN137" s="14"/>
      <c r="AO137" s="14"/>
      <c r="AP137" s="14"/>
      <c r="AQ137" s="14"/>
      <c r="AR137" s="14"/>
    </row>
    <row r="138" spans="1:44" s="74" customFormat="1" ht="47.25" customHeight="1">
      <c r="A138" s="14">
        <v>109</v>
      </c>
      <c r="B138" s="14" t="s">
        <v>214</v>
      </c>
      <c r="C138" s="121">
        <v>41891.75</v>
      </c>
      <c r="D138" s="14" t="s">
        <v>7</v>
      </c>
      <c r="E138" s="14" t="s">
        <v>61</v>
      </c>
      <c r="F138" s="116" t="s">
        <v>59</v>
      </c>
      <c r="G138" s="14" t="s">
        <v>535</v>
      </c>
      <c r="H138" s="14" t="s">
        <v>46</v>
      </c>
      <c r="I138" s="151"/>
      <c r="J138" s="144"/>
      <c r="K138" s="144"/>
      <c r="L138" s="144"/>
      <c r="M138" s="144"/>
      <c r="N138" s="144"/>
      <c r="O138" s="144"/>
      <c r="P138" s="144"/>
      <c r="Q138" s="144"/>
      <c r="R138" s="144">
        <v>4</v>
      </c>
      <c r="S138" s="144">
        <v>4</v>
      </c>
      <c r="T138" s="144">
        <v>4</v>
      </c>
      <c r="U138" s="144">
        <v>4</v>
      </c>
      <c r="V138" s="144"/>
      <c r="W138" s="144"/>
      <c r="X138" s="144"/>
      <c r="Y138" s="144"/>
      <c r="Z138" s="14">
        <v>1274</v>
      </c>
      <c r="AA138" s="14" t="s">
        <v>76</v>
      </c>
      <c r="AB138" s="14"/>
      <c r="AC138" s="93">
        <f t="shared" si="15"/>
        <v>16</v>
      </c>
      <c r="AD138" s="14">
        <f t="shared" si="14"/>
        <v>32.4</v>
      </c>
      <c r="AE138" s="93" t="e">
        <f>IF(OR(#REF!=0,#REF!="Ślubna"),0,ROUNDUP(AC138/5,0)*0.6)+IF(OR(#REF!="I",#REF!="PW"),ROUNDUP(AC138/20,0)*0.5,0)</f>
        <v>#REF!</v>
      </c>
      <c r="AF138" s="14">
        <v>16</v>
      </c>
      <c r="AG138" s="142">
        <v>41890</v>
      </c>
      <c r="AH138" s="14"/>
      <c r="AI138" s="14"/>
      <c r="AJ138" s="14"/>
      <c r="AK138" s="14"/>
      <c r="AL138" s="14" t="s">
        <v>318</v>
      </c>
      <c r="AM138" s="14"/>
      <c r="AN138" s="14"/>
      <c r="AO138" s="14"/>
      <c r="AP138" s="14"/>
      <c r="AQ138" s="14"/>
      <c r="AR138" s="14"/>
    </row>
    <row r="139" spans="1:44" s="74" customFormat="1" ht="47.25" customHeight="1">
      <c r="A139" s="14">
        <v>109</v>
      </c>
      <c r="B139" s="14" t="s">
        <v>217</v>
      </c>
      <c r="C139" s="121">
        <v>41891.75</v>
      </c>
      <c r="D139" s="14" t="s">
        <v>7</v>
      </c>
      <c r="E139" s="14" t="s">
        <v>48</v>
      </c>
      <c r="F139" s="116" t="s">
        <v>5</v>
      </c>
      <c r="G139" s="14" t="s">
        <v>535</v>
      </c>
      <c r="H139" s="14" t="s">
        <v>46</v>
      </c>
      <c r="I139" s="151"/>
      <c r="J139" s="144">
        <v>5</v>
      </c>
      <c r="K139" s="144">
        <v>7</v>
      </c>
      <c r="L139" s="144">
        <v>7</v>
      </c>
      <c r="M139" s="144">
        <v>7</v>
      </c>
      <c r="N139" s="144">
        <v>7</v>
      </c>
      <c r="O139" s="144">
        <v>10</v>
      </c>
      <c r="P139" s="144">
        <v>10</v>
      </c>
      <c r="Q139" s="144">
        <v>5</v>
      </c>
      <c r="R139" s="144"/>
      <c r="S139" s="144"/>
      <c r="T139" s="144"/>
      <c r="U139" s="144"/>
      <c r="V139" s="144"/>
      <c r="W139" s="144"/>
      <c r="X139" s="144"/>
      <c r="Y139" s="144"/>
      <c r="Z139" s="14" t="s">
        <v>222</v>
      </c>
      <c r="AA139" s="14" t="s">
        <v>76</v>
      </c>
      <c r="AB139" s="152" t="s">
        <v>219</v>
      </c>
      <c r="AC139" s="93">
        <f t="shared" si="15"/>
        <v>58</v>
      </c>
      <c r="AD139" s="14">
        <f t="shared" si="14"/>
        <v>84.749999999999986</v>
      </c>
      <c r="AE139" s="93" t="e">
        <f>IF(OR(#REF!=0,#REF!="Ślubna"),0,ROUNDUP(AC139/5,0)*0.6)+IF(OR(#REF!="I",#REF!="PW"),ROUNDUP(AC139/20,0)*0.5,0)</f>
        <v>#REF!</v>
      </c>
      <c r="AF139" s="14">
        <v>58</v>
      </c>
      <c r="AG139" s="142">
        <v>41886</v>
      </c>
      <c r="AH139" s="14"/>
      <c r="AI139" s="14"/>
      <c r="AJ139" s="14"/>
      <c r="AK139" s="14"/>
      <c r="AL139" s="14" t="s">
        <v>320</v>
      </c>
      <c r="AM139" s="14"/>
      <c r="AN139" s="14"/>
      <c r="AO139" s="14"/>
      <c r="AP139" s="14"/>
      <c r="AQ139" s="14"/>
      <c r="AR139" s="14"/>
    </row>
    <row r="140" spans="1:44" s="74" customFormat="1" ht="47.25" customHeight="1">
      <c r="A140" s="14">
        <v>109</v>
      </c>
      <c r="B140" s="14" t="s">
        <v>240</v>
      </c>
      <c r="C140" s="121">
        <v>41905.75</v>
      </c>
      <c r="D140" s="14" t="s">
        <v>7</v>
      </c>
      <c r="E140" s="14" t="s">
        <v>48</v>
      </c>
      <c r="F140" s="116" t="s">
        <v>5</v>
      </c>
      <c r="G140" s="14" t="s">
        <v>535</v>
      </c>
      <c r="H140" s="14" t="s">
        <v>46</v>
      </c>
      <c r="I140" s="151"/>
      <c r="J140" s="144">
        <v>2</v>
      </c>
      <c r="K140" s="144">
        <v>5</v>
      </c>
      <c r="L140" s="144">
        <v>7</v>
      </c>
      <c r="M140" s="144">
        <v>7</v>
      </c>
      <c r="N140" s="144">
        <v>7</v>
      </c>
      <c r="O140" s="144">
        <v>10</v>
      </c>
      <c r="P140" s="144">
        <v>10</v>
      </c>
      <c r="Q140" s="144">
        <v>4</v>
      </c>
      <c r="R140" s="144"/>
      <c r="S140" s="144"/>
      <c r="T140" s="144"/>
      <c r="U140" s="144"/>
      <c r="V140" s="144"/>
      <c r="W140" s="144"/>
      <c r="X140" s="144"/>
      <c r="Y140" s="144"/>
      <c r="Z140" s="14" t="s">
        <v>96</v>
      </c>
      <c r="AA140" s="14" t="s">
        <v>87</v>
      </c>
      <c r="AB140" s="148" t="s">
        <v>73</v>
      </c>
      <c r="AC140" s="93">
        <f t="shared" si="15"/>
        <v>52</v>
      </c>
      <c r="AD140" s="14">
        <f t="shared" si="14"/>
        <v>75.97999999999999</v>
      </c>
      <c r="AE140" s="93" t="e">
        <f>IF(OR(#REF!=0,#REF!="Ślubna"),0,ROUNDUP(AC140/5,0)*0.6)+IF(OR(#REF!="I",#REF!="PW"),ROUNDUP(AC140/20,0)*0.5,0)</f>
        <v>#REF!</v>
      </c>
      <c r="AF140" s="14"/>
      <c r="AG140" s="142">
        <v>41894</v>
      </c>
      <c r="AH140" s="14"/>
      <c r="AI140" s="14"/>
      <c r="AJ140" s="14"/>
      <c r="AK140" s="14"/>
      <c r="AL140" s="14" t="s">
        <v>321</v>
      </c>
      <c r="AM140" s="14"/>
      <c r="AN140" s="14"/>
      <c r="AO140" s="14"/>
      <c r="AP140" s="14"/>
      <c r="AQ140" s="14"/>
      <c r="AR140" s="14"/>
    </row>
    <row r="141" spans="1:44" s="74" customFormat="1" ht="47.25" customHeight="1">
      <c r="A141" s="14">
        <v>109</v>
      </c>
      <c r="B141" s="14" t="s">
        <v>258</v>
      </c>
      <c r="C141" s="121">
        <v>41905.75</v>
      </c>
      <c r="D141" s="14" t="s">
        <v>7</v>
      </c>
      <c r="E141" s="14" t="s">
        <v>61</v>
      </c>
      <c r="F141" s="116" t="s">
        <v>59</v>
      </c>
      <c r="G141" s="14" t="s">
        <v>535</v>
      </c>
      <c r="H141" s="93" t="s">
        <v>46</v>
      </c>
      <c r="I141" s="143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>
        <v>5</v>
      </c>
      <c r="U141" s="144">
        <v>5</v>
      </c>
      <c r="V141" s="144">
        <v>2</v>
      </c>
      <c r="W141" s="144">
        <v>2</v>
      </c>
      <c r="X141" s="144">
        <v>2</v>
      </c>
      <c r="Y141" s="144">
        <v>2</v>
      </c>
      <c r="Z141" s="152" t="s">
        <v>234</v>
      </c>
      <c r="AA141" s="14" t="s">
        <v>76</v>
      </c>
      <c r="AB141" s="123" t="s">
        <v>233</v>
      </c>
      <c r="AC141" s="93">
        <f t="shared" si="15"/>
        <v>18</v>
      </c>
      <c r="AD141" s="14">
        <f t="shared" si="14"/>
        <v>37.26</v>
      </c>
      <c r="AE141" s="93" t="e">
        <f>IF(OR(#REF!=0,#REF!="Ślubna"),0,ROUNDUP(AC141/5,0)*0.6)+IF(OR(#REF!="I",#REF!="PW"),ROUNDUP(AC141/20,0)*0.5,0)</f>
        <v>#REF!</v>
      </c>
      <c r="AF141" s="14"/>
      <c r="AG141" s="142">
        <v>41899</v>
      </c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1:44" s="74" customFormat="1" ht="47.25" customHeight="1">
      <c r="A142" s="14">
        <v>109</v>
      </c>
      <c r="B142" s="14" t="s">
        <v>259</v>
      </c>
      <c r="C142" s="121">
        <v>41905.75</v>
      </c>
      <c r="D142" s="14" t="s">
        <v>7</v>
      </c>
      <c r="E142" s="14" t="s">
        <v>61</v>
      </c>
      <c r="F142" s="116" t="s">
        <v>59</v>
      </c>
      <c r="G142" s="14" t="s">
        <v>535</v>
      </c>
      <c r="H142" s="93" t="s">
        <v>46</v>
      </c>
      <c r="I142" s="143"/>
      <c r="J142" s="144"/>
      <c r="K142" s="144"/>
      <c r="L142" s="144"/>
      <c r="M142" s="144"/>
      <c r="N142" s="144"/>
      <c r="O142" s="144"/>
      <c r="P142" s="144">
        <v>6</v>
      </c>
      <c r="Q142" s="144">
        <v>5</v>
      </c>
      <c r="R142" s="144">
        <v>5</v>
      </c>
      <c r="S142" s="144">
        <v>5</v>
      </c>
      <c r="T142" s="144">
        <v>5</v>
      </c>
      <c r="U142" s="144">
        <v>5</v>
      </c>
      <c r="V142" s="144">
        <v>5</v>
      </c>
      <c r="W142" s="144">
        <v>5</v>
      </c>
      <c r="X142" s="144">
        <v>5</v>
      </c>
      <c r="Y142" s="144">
        <v>5</v>
      </c>
      <c r="Z142" s="14" t="s">
        <v>94</v>
      </c>
      <c r="AA142" s="123" t="s">
        <v>235</v>
      </c>
      <c r="AB142" s="123" t="s">
        <v>233</v>
      </c>
      <c r="AC142" s="93">
        <f t="shared" si="15"/>
        <v>51</v>
      </c>
      <c r="AD142" s="14">
        <f t="shared" si="14"/>
        <v>100.16999999999999</v>
      </c>
      <c r="AE142" s="93" t="e">
        <f>IF(OR(#REF!=0,#REF!="Ślubna"),0,ROUNDUP(AC142/5,0)*0.6)+IF(OR(#REF!="I",#REF!="PW"),ROUNDUP(AC142/20,0)*0.5,0)</f>
        <v>#REF!</v>
      </c>
      <c r="AF142" s="14"/>
      <c r="AG142" s="142">
        <v>41899</v>
      </c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1:44" s="74" customFormat="1" ht="47.25" customHeight="1">
      <c r="A143" s="14">
        <v>109</v>
      </c>
      <c r="B143" s="14" t="s">
        <v>58</v>
      </c>
      <c r="C143" s="121">
        <v>41897.291666608799</v>
      </c>
      <c r="D143" s="14" t="s">
        <v>8</v>
      </c>
      <c r="E143" s="14" t="s">
        <v>48</v>
      </c>
      <c r="F143" s="116" t="s">
        <v>5</v>
      </c>
      <c r="G143" s="14" t="s">
        <v>535</v>
      </c>
      <c r="H143" s="14" t="s">
        <v>46</v>
      </c>
      <c r="I143" s="143"/>
      <c r="J143" s="144"/>
      <c r="K143" s="144">
        <v>2</v>
      </c>
      <c r="L143" s="144"/>
      <c r="M143" s="144">
        <v>3</v>
      </c>
      <c r="N143" s="144"/>
      <c r="O143" s="144">
        <v>6</v>
      </c>
      <c r="P143" s="144"/>
      <c r="Q143" s="144">
        <v>5</v>
      </c>
      <c r="R143" s="144"/>
      <c r="S143" s="144">
        <v>3</v>
      </c>
      <c r="T143" s="144"/>
      <c r="U143" s="144"/>
      <c r="V143" s="144"/>
      <c r="W143" s="144"/>
      <c r="X143" s="144"/>
      <c r="Y143" s="144"/>
      <c r="Z143" s="14" t="s">
        <v>263</v>
      </c>
      <c r="AA143" s="14" t="s">
        <v>264</v>
      </c>
      <c r="AB143" s="14"/>
      <c r="AC143" s="93">
        <f t="shared" si="15"/>
        <v>19</v>
      </c>
      <c r="AD143" s="14">
        <f t="shared" si="14"/>
        <v>30.189999999999998</v>
      </c>
      <c r="AE143" s="93" t="e">
        <f>IF(OR(#REF!=0,#REF!="Ślubna"),0,ROUNDUP(AC143/5,0)*0.6)+IF(OR(#REF!="I",#REF!="PW"),ROUNDUP(AC143/20,0)*0.5,0)</f>
        <v>#REF!</v>
      </c>
      <c r="AF143" s="142"/>
      <c r="AG143" s="142">
        <v>41894</v>
      </c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1:44" s="74" customFormat="1" ht="47.25" customHeight="1">
      <c r="A144" s="14">
        <v>109</v>
      </c>
      <c r="B144" s="14" t="s">
        <v>65</v>
      </c>
      <c r="C144" s="121">
        <v>41897.291666608799</v>
      </c>
      <c r="D144" s="14" t="s">
        <v>8</v>
      </c>
      <c r="E144" s="14" t="s">
        <v>48</v>
      </c>
      <c r="F144" s="116" t="s">
        <v>5</v>
      </c>
      <c r="G144" s="14" t="s">
        <v>535</v>
      </c>
      <c r="H144" s="14" t="s">
        <v>46</v>
      </c>
      <c r="I144" s="143"/>
      <c r="J144" s="144"/>
      <c r="K144" s="144">
        <v>2</v>
      </c>
      <c r="L144" s="144"/>
      <c r="M144" s="144">
        <v>3</v>
      </c>
      <c r="N144" s="144"/>
      <c r="O144" s="144">
        <v>6</v>
      </c>
      <c r="P144" s="144"/>
      <c r="Q144" s="144">
        <v>5</v>
      </c>
      <c r="R144" s="144"/>
      <c r="S144" s="144">
        <v>3</v>
      </c>
      <c r="T144" s="144"/>
      <c r="U144" s="144"/>
      <c r="V144" s="144"/>
      <c r="W144" s="144"/>
      <c r="X144" s="144"/>
      <c r="Y144" s="144"/>
      <c r="Z144" s="14">
        <v>4</v>
      </c>
      <c r="AA144" s="14" t="s">
        <v>267</v>
      </c>
      <c r="AB144" s="14"/>
      <c r="AC144" s="93">
        <f t="shared" si="15"/>
        <v>19</v>
      </c>
      <c r="AD144" s="14">
        <f t="shared" si="14"/>
        <v>30.189999999999998</v>
      </c>
      <c r="AE144" s="93" t="e">
        <f>IF(OR(#REF!=0,#REF!="Ślubna"),0,ROUNDUP(AC144/5,0)*0.6)+IF(OR(#REF!="I",#REF!="PW"),ROUNDUP(AC144/20,0)*0.5,0)</f>
        <v>#REF!</v>
      </c>
      <c r="AF144" s="142"/>
      <c r="AG144" s="142">
        <v>41894</v>
      </c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1:86" s="74" customFormat="1" ht="47.25" customHeight="1">
      <c r="A145" s="14">
        <v>109</v>
      </c>
      <c r="B145" s="14" t="s">
        <v>261</v>
      </c>
      <c r="C145" s="121">
        <v>41897.291666608799</v>
      </c>
      <c r="D145" s="14" t="s">
        <v>8</v>
      </c>
      <c r="E145" s="14" t="s">
        <v>48</v>
      </c>
      <c r="F145" s="116" t="s">
        <v>5</v>
      </c>
      <c r="G145" s="14" t="s">
        <v>535</v>
      </c>
      <c r="H145" s="14" t="s">
        <v>46</v>
      </c>
      <c r="I145" s="143"/>
      <c r="J145" s="144"/>
      <c r="K145" s="144">
        <v>3</v>
      </c>
      <c r="L145" s="144"/>
      <c r="M145" s="144">
        <v>3</v>
      </c>
      <c r="N145" s="144"/>
      <c r="O145" s="144">
        <v>6</v>
      </c>
      <c r="P145" s="144"/>
      <c r="Q145" s="144">
        <v>5</v>
      </c>
      <c r="R145" s="144"/>
      <c r="S145" s="144">
        <v>3</v>
      </c>
      <c r="T145" s="144"/>
      <c r="U145" s="144"/>
      <c r="V145" s="144"/>
      <c r="W145" s="144"/>
      <c r="X145" s="144"/>
      <c r="Y145" s="144"/>
      <c r="Z145" s="14" t="s">
        <v>121</v>
      </c>
      <c r="AA145" s="14" t="s">
        <v>87</v>
      </c>
      <c r="AB145" s="14"/>
      <c r="AC145" s="93">
        <f t="shared" si="15"/>
        <v>20</v>
      </c>
      <c r="AD145" s="14">
        <f t="shared" si="14"/>
        <v>31.589999999999996</v>
      </c>
      <c r="AE145" s="93" t="e">
        <f>IF(OR(#REF!=0,#REF!="Ślubna"),0,ROUNDUP(AC145/5,0)*0.6)+IF(OR(#REF!="I",#REF!="PW"),ROUNDUP(AC145/20,0)*0.5,0)</f>
        <v>#REF!</v>
      </c>
      <c r="AF145" s="142"/>
      <c r="AG145" s="142">
        <v>41894</v>
      </c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1:86" s="74" customFormat="1" ht="47.25" customHeight="1">
      <c r="A146" s="14">
        <v>1009</v>
      </c>
      <c r="B146" s="14" t="s">
        <v>204</v>
      </c>
      <c r="C146" s="121">
        <v>41891.75</v>
      </c>
      <c r="D146" s="14" t="s">
        <v>7</v>
      </c>
      <c r="E146" s="14" t="s">
        <v>61</v>
      </c>
      <c r="F146" s="116" t="s">
        <v>5</v>
      </c>
      <c r="G146" s="14" t="s">
        <v>535</v>
      </c>
      <c r="H146" s="14" t="s">
        <v>46</v>
      </c>
      <c r="I146" s="151"/>
      <c r="J146" s="144"/>
      <c r="K146" s="144"/>
      <c r="L146" s="144"/>
      <c r="M146" s="144">
        <v>5</v>
      </c>
      <c r="N146" s="144">
        <v>7</v>
      </c>
      <c r="O146" s="144">
        <v>10</v>
      </c>
      <c r="P146" s="144">
        <v>10</v>
      </c>
      <c r="Q146" s="144">
        <v>10</v>
      </c>
      <c r="R146" s="144"/>
      <c r="S146" s="144"/>
      <c r="T146" s="144"/>
      <c r="U146" s="144"/>
      <c r="V146" s="144"/>
      <c r="W146" s="144"/>
      <c r="X146" s="144"/>
      <c r="Y146" s="144"/>
      <c r="Z146" s="14" t="s">
        <v>209</v>
      </c>
      <c r="AA146" s="14" t="s">
        <v>76</v>
      </c>
      <c r="AB146" s="93"/>
      <c r="AC146" s="93">
        <f t="shared" si="15"/>
        <v>42</v>
      </c>
      <c r="AD146" s="14">
        <f t="shared" si="14"/>
        <v>64.2</v>
      </c>
      <c r="AE146" s="93" t="e">
        <f>IF(OR(#REF!=0,#REF!="Ślubna"),0,ROUNDUP(AC146/5,0)*0.6)+IF(OR(#REF!="I",#REF!="PW"),ROUNDUP(AC146/20,0)*0.5,0)</f>
        <v>#REF!</v>
      </c>
      <c r="AF146" s="93">
        <v>42</v>
      </c>
      <c r="AG146" s="142">
        <v>41885</v>
      </c>
      <c r="AH146" s="14"/>
      <c r="AI146" s="14"/>
      <c r="AJ146" s="14"/>
      <c r="AK146" s="14"/>
      <c r="AL146" s="14" t="s">
        <v>181</v>
      </c>
      <c r="AM146" s="14"/>
      <c r="AN146" s="14"/>
      <c r="AO146" s="14"/>
      <c r="AP146" s="14"/>
      <c r="AQ146" s="142">
        <v>41891</v>
      </c>
      <c r="AR146" s="14"/>
    </row>
    <row r="147" spans="1:86" s="74" customFormat="1" ht="47.25" customHeight="1">
      <c r="A147" s="14">
        <v>1009</v>
      </c>
      <c r="B147" s="14" t="s">
        <v>210</v>
      </c>
      <c r="C147" s="121">
        <v>41891.75</v>
      </c>
      <c r="D147" s="14" t="s">
        <v>7</v>
      </c>
      <c r="E147" s="14" t="s">
        <v>48</v>
      </c>
      <c r="F147" s="116" t="s">
        <v>5</v>
      </c>
      <c r="G147" s="14" t="s">
        <v>535</v>
      </c>
      <c r="H147" s="14" t="s">
        <v>46</v>
      </c>
      <c r="I147" s="151"/>
      <c r="J147" s="144">
        <v>7</v>
      </c>
      <c r="K147" s="144">
        <v>10</v>
      </c>
      <c r="L147" s="144">
        <v>10</v>
      </c>
      <c r="M147" s="144">
        <v>10</v>
      </c>
      <c r="N147" s="144">
        <v>10</v>
      </c>
      <c r="O147" s="144">
        <v>10</v>
      </c>
      <c r="P147" s="144">
        <v>7</v>
      </c>
      <c r="Q147" s="144"/>
      <c r="R147" s="144"/>
      <c r="S147" s="144"/>
      <c r="T147" s="144"/>
      <c r="U147" s="144"/>
      <c r="V147" s="144"/>
      <c r="W147" s="144"/>
      <c r="X147" s="144"/>
      <c r="Y147" s="144"/>
      <c r="Z147" s="14" t="s">
        <v>218</v>
      </c>
      <c r="AA147" s="14" t="s">
        <v>72</v>
      </c>
      <c r="AB147" s="152" t="s">
        <v>219</v>
      </c>
      <c r="AC147" s="93">
        <f t="shared" si="15"/>
        <v>64</v>
      </c>
      <c r="AD147" s="14">
        <f t="shared" si="14"/>
        <v>90.789999999999992</v>
      </c>
      <c r="AE147" s="93" t="e">
        <f>IF(OR(#REF!=0,#REF!="Ślubna"),0,ROUNDUP(AC147/5,0)*0.6)+IF(OR(#REF!="I",#REF!="PW"),ROUNDUP(AC147/20,0)*0.5,0)</f>
        <v>#REF!</v>
      </c>
      <c r="AF147" s="93">
        <v>64</v>
      </c>
      <c r="AG147" s="142">
        <v>41884</v>
      </c>
      <c r="AH147" s="14"/>
      <c r="AI147" s="14"/>
      <c r="AJ147" s="14"/>
      <c r="AK147" s="14"/>
      <c r="AL147" s="14" t="s">
        <v>315</v>
      </c>
      <c r="AM147" s="14"/>
      <c r="AN147" s="14"/>
      <c r="AO147" s="14"/>
      <c r="AP147" s="14"/>
      <c r="AQ147" s="142">
        <v>41891</v>
      </c>
      <c r="AR147" s="14"/>
    </row>
    <row r="148" spans="1:86" ht="47.25" customHeight="1">
      <c r="A148" s="14">
        <v>1009</v>
      </c>
      <c r="B148" s="14" t="s">
        <v>215</v>
      </c>
      <c r="C148" s="121">
        <v>41891.75</v>
      </c>
      <c r="D148" s="14" t="s">
        <v>7</v>
      </c>
      <c r="E148" s="14" t="s">
        <v>48</v>
      </c>
      <c r="F148" s="116" t="s">
        <v>4</v>
      </c>
      <c r="G148" s="14" t="s">
        <v>535</v>
      </c>
      <c r="H148" s="14" t="s">
        <v>46</v>
      </c>
      <c r="I148" s="151"/>
      <c r="J148" s="144">
        <v>5</v>
      </c>
      <c r="K148" s="144">
        <v>7</v>
      </c>
      <c r="L148" s="144">
        <v>7</v>
      </c>
      <c r="M148" s="144">
        <v>7</v>
      </c>
      <c r="N148" s="144">
        <v>7</v>
      </c>
      <c r="O148" s="144">
        <v>7</v>
      </c>
      <c r="P148" s="144">
        <v>5</v>
      </c>
      <c r="Q148" s="144"/>
      <c r="R148" s="144"/>
      <c r="S148" s="144"/>
      <c r="T148" s="144"/>
      <c r="U148" s="144"/>
      <c r="V148" s="144"/>
      <c r="W148" s="144"/>
      <c r="X148" s="144"/>
      <c r="Y148" s="144"/>
      <c r="Z148" s="14" t="s">
        <v>200</v>
      </c>
      <c r="AA148" s="14" t="s">
        <v>72</v>
      </c>
      <c r="AB148" s="152" t="s">
        <v>219</v>
      </c>
      <c r="AC148" s="93">
        <f t="shared" si="15"/>
        <v>45</v>
      </c>
      <c r="AD148" s="14">
        <f t="shared" si="14"/>
        <v>63.849999999999987</v>
      </c>
      <c r="AE148" s="93" t="e">
        <f>IF(OR(#REF!=0,#REF!="Ślubna"),0,ROUNDUP(AC148/5,0)*0.6)+IF(OR(#REF!="I",#REF!="PW"),ROUNDUP(AC148/20,0)*0.5,0)</f>
        <v>#REF!</v>
      </c>
      <c r="AF148" s="14">
        <v>45</v>
      </c>
      <c r="AG148" s="142">
        <v>41886</v>
      </c>
      <c r="AH148" s="14"/>
      <c r="AI148" s="14"/>
      <c r="AJ148" s="14"/>
      <c r="AK148" s="14"/>
      <c r="AL148" s="14" t="s">
        <v>319</v>
      </c>
      <c r="AM148" s="14"/>
      <c r="AN148" s="14"/>
      <c r="AO148" s="14"/>
      <c r="AP148" s="14"/>
      <c r="AQ148" s="142">
        <v>41891</v>
      </c>
      <c r="AR148" s="1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</row>
    <row r="149" spans="1:86" s="74" customFormat="1" ht="47.25" customHeight="1">
      <c r="A149" s="14">
        <v>1009</v>
      </c>
      <c r="B149" s="14" t="s">
        <v>216</v>
      </c>
      <c r="C149" s="121">
        <v>41891.75</v>
      </c>
      <c r="D149" s="14" t="s">
        <v>7</v>
      </c>
      <c r="E149" s="14" t="s">
        <v>48</v>
      </c>
      <c r="F149" s="116" t="s">
        <v>59</v>
      </c>
      <c r="G149" s="14" t="s">
        <v>535</v>
      </c>
      <c r="H149" s="14" t="s">
        <v>46</v>
      </c>
      <c r="I149" s="151"/>
      <c r="J149" s="144"/>
      <c r="K149" s="144">
        <v>5</v>
      </c>
      <c r="L149" s="144">
        <v>7</v>
      </c>
      <c r="M149" s="144">
        <v>7</v>
      </c>
      <c r="N149" s="144">
        <v>7</v>
      </c>
      <c r="O149" s="144">
        <v>7</v>
      </c>
      <c r="P149" s="144">
        <v>7</v>
      </c>
      <c r="Q149" s="144">
        <v>5</v>
      </c>
      <c r="R149" s="144"/>
      <c r="S149" s="144"/>
      <c r="T149" s="144"/>
      <c r="U149" s="144"/>
      <c r="V149" s="144"/>
      <c r="W149" s="144"/>
      <c r="X149" s="144"/>
      <c r="Y149" s="144"/>
      <c r="Z149" s="14" t="s">
        <v>200</v>
      </c>
      <c r="AA149" s="14" t="s">
        <v>72</v>
      </c>
      <c r="AB149" s="152" t="s">
        <v>219</v>
      </c>
      <c r="AC149" s="93">
        <f t="shared" si="15"/>
        <v>45</v>
      </c>
      <c r="AD149" s="14">
        <f t="shared" si="14"/>
        <v>66.039999999999992</v>
      </c>
      <c r="AE149" s="93" t="e">
        <f>IF(OR(#REF!=0,#REF!="Ślubna"),0,ROUNDUP(AC149/5,0)*0.6)+IF(OR(#REF!="I",#REF!="PW"),ROUNDUP(AC149/20,0)*0.5,0)</f>
        <v>#REF!</v>
      </c>
      <c r="AF149" s="14">
        <v>45</v>
      </c>
      <c r="AG149" s="142">
        <v>41886</v>
      </c>
      <c r="AH149" s="14"/>
      <c r="AI149" s="14"/>
      <c r="AJ149" s="14"/>
      <c r="AK149" s="14"/>
      <c r="AL149" s="14">
        <v>88</v>
      </c>
      <c r="AM149" s="14"/>
      <c r="AN149" s="14"/>
      <c r="AO149" s="14"/>
      <c r="AP149" s="14"/>
      <c r="AQ149" s="142">
        <v>41891</v>
      </c>
      <c r="AR149" s="14"/>
    </row>
    <row r="150" spans="1:86" s="74" customFormat="1" ht="47.25" customHeight="1">
      <c r="A150" s="14" t="s">
        <v>534</v>
      </c>
      <c r="B150" s="14" t="s">
        <v>367</v>
      </c>
      <c r="C150" s="114"/>
      <c r="D150" s="14" t="s">
        <v>2</v>
      </c>
      <c r="E150" s="14" t="s">
        <v>48</v>
      </c>
      <c r="F150" s="116" t="s">
        <v>5</v>
      </c>
      <c r="G150" s="14" t="s">
        <v>535</v>
      </c>
      <c r="H150" s="14" t="s">
        <v>46</v>
      </c>
      <c r="I150" s="143"/>
      <c r="J150" s="144"/>
      <c r="K150" s="144">
        <v>2</v>
      </c>
      <c r="L150" s="144"/>
      <c r="M150" s="144">
        <v>5</v>
      </c>
      <c r="N150" s="144"/>
      <c r="O150" s="144">
        <v>6</v>
      </c>
      <c r="P150" s="144"/>
      <c r="Q150" s="144">
        <v>4</v>
      </c>
      <c r="R150" s="144"/>
      <c r="S150" s="144">
        <v>2</v>
      </c>
      <c r="T150" s="144"/>
      <c r="U150" s="144"/>
      <c r="V150" s="144"/>
      <c r="W150" s="144"/>
      <c r="X150" s="144"/>
      <c r="Y150" s="144"/>
      <c r="Z150" s="14" t="s">
        <v>121</v>
      </c>
      <c r="AA150" s="14" t="s">
        <v>72</v>
      </c>
      <c r="AB150" s="14"/>
      <c r="AC150" s="93">
        <f t="shared" si="15"/>
        <v>19</v>
      </c>
      <c r="AD150" s="14">
        <f t="shared" si="14"/>
        <v>29.240000000000002</v>
      </c>
      <c r="AE150" s="93" t="e">
        <f>IF(OR(#REF!=0,#REF!="Ślubna"),0,ROUNDUP(AC150/5,0)*0.6)+IF(OR(#REF!="I",#REF!="PW"),ROUNDUP(AC150/20,0)*0.5,0)</f>
        <v>#REF!</v>
      </c>
      <c r="AF150" s="14">
        <f>AC150</f>
        <v>19</v>
      </c>
      <c r="AG150" s="142">
        <v>41912</v>
      </c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1:86" s="74" customFormat="1" ht="47.25" customHeight="1">
      <c r="A151" s="14" t="s">
        <v>534</v>
      </c>
      <c r="B151" s="14" t="s">
        <v>368</v>
      </c>
      <c r="C151" s="114"/>
      <c r="D151" s="14" t="s">
        <v>2</v>
      </c>
      <c r="E151" s="14" t="s">
        <v>48</v>
      </c>
      <c r="F151" s="116" t="s">
        <v>5</v>
      </c>
      <c r="G151" s="14" t="s">
        <v>535</v>
      </c>
      <c r="H151" s="14" t="s">
        <v>46</v>
      </c>
      <c r="I151" s="143"/>
      <c r="J151" s="144"/>
      <c r="K151" s="144">
        <v>2</v>
      </c>
      <c r="L151" s="144"/>
      <c r="M151" s="144">
        <v>5</v>
      </c>
      <c r="N151" s="144"/>
      <c r="O151" s="144">
        <v>6</v>
      </c>
      <c r="P151" s="144"/>
      <c r="Q151" s="144">
        <v>4</v>
      </c>
      <c r="R151" s="144"/>
      <c r="S151" s="144">
        <v>2</v>
      </c>
      <c r="T151" s="144"/>
      <c r="U151" s="144"/>
      <c r="V151" s="144"/>
      <c r="W151" s="144"/>
      <c r="X151" s="144"/>
      <c r="Y151" s="144"/>
      <c r="Z151" s="14" t="s">
        <v>121</v>
      </c>
      <c r="AA151" s="14" t="s">
        <v>150</v>
      </c>
      <c r="AB151" s="14"/>
      <c r="AC151" s="93">
        <f t="shared" si="15"/>
        <v>19</v>
      </c>
      <c r="AD151" s="14">
        <f t="shared" ref="AD151:AD182" si="16">IF(H151="DŁ",(I151*$I$2)+(J151*$J$2)+(K151*$K$2)+(L151*$L$2)+(M151*$M$2)+(N151*$N$2)+(O151*$O$2)+(P151*$P$2)+(Q151*$Q$2)+(R151*$R$2)+(S151*$S$2)+(T151*$T$2)+(U151*$U$2)+(V151*$V$2)+(W151*$W$2)+(X151*$X$2)+(Y151*$Y$2),(I151*$I$3)+(J151*$J$3)+(K151*$K$3)+(L151*$L$3)+(M151*$M$3)+(N151*$N$3)+(O151*$O$3)+(P151*$P$3)+(Q151*$Q$3)+(R151*$R$3)+(S151*$S$3)+(T151*$T$3)+(U151*$U$3)+(V151*$V$3)+(W151*$W$3)+(X151*$X$3)+(Y151*$Y$3))</f>
        <v>29.240000000000002</v>
      </c>
      <c r="AE151" s="93" t="e">
        <f>IF(OR(#REF!=0,#REF!="Ślubna"),0,ROUNDUP(AC151/5,0)*0.6)+IF(OR(#REF!="I",#REF!="PW"),ROUNDUP(AC151/20,0)*0.5,0)</f>
        <v>#REF!</v>
      </c>
      <c r="AF151" s="14">
        <f>AC151</f>
        <v>19</v>
      </c>
      <c r="AG151" s="142">
        <v>41912</v>
      </c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1:86" s="74" customFormat="1" ht="47.25" customHeight="1">
      <c r="A152" s="14" t="s">
        <v>534</v>
      </c>
      <c r="B152" s="14" t="s">
        <v>369</v>
      </c>
      <c r="C152" s="114"/>
      <c r="D152" s="14" t="s">
        <v>2</v>
      </c>
      <c r="E152" s="14" t="s">
        <v>48</v>
      </c>
      <c r="F152" s="116" t="s">
        <v>5</v>
      </c>
      <c r="G152" s="14" t="s">
        <v>535</v>
      </c>
      <c r="H152" s="14" t="s">
        <v>46</v>
      </c>
      <c r="I152" s="143"/>
      <c r="J152" s="144"/>
      <c r="K152" s="144">
        <v>2</v>
      </c>
      <c r="L152" s="144"/>
      <c r="M152" s="144">
        <v>5</v>
      </c>
      <c r="N152" s="144"/>
      <c r="O152" s="144">
        <v>6</v>
      </c>
      <c r="P152" s="144"/>
      <c r="Q152" s="144">
        <v>4</v>
      </c>
      <c r="R152" s="144"/>
      <c r="S152" s="144">
        <v>2</v>
      </c>
      <c r="T152" s="144"/>
      <c r="U152" s="144"/>
      <c r="V152" s="144"/>
      <c r="W152" s="144"/>
      <c r="X152" s="144"/>
      <c r="Y152" s="144"/>
      <c r="Z152" s="14" t="s">
        <v>121</v>
      </c>
      <c r="AA152" s="14" t="s">
        <v>375</v>
      </c>
      <c r="AB152" s="116" t="s">
        <v>73</v>
      </c>
      <c r="AC152" s="93">
        <f t="shared" si="15"/>
        <v>19</v>
      </c>
      <c r="AD152" s="14">
        <f t="shared" si="16"/>
        <v>29.240000000000002</v>
      </c>
      <c r="AE152" s="93" t="e">
        <f>IF(OR(#REF!=0,#REF!="Ślubna"),0,ROUNDUP(AC152/5,0)*0.6)+IF(OR(#REF!="I",#REF!="PW"),ROUNDUP(AC152/20,0)*0.5,0)</f>
        <v>#REF!</v>
      </c>
      <c r="AF152" s="14">
        <f>AC152</f>
        <v>19</v>
      </c>
      <c r="AG152" s="142">
        <v>41912</v>
      </c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1:86" s="74" customFormat="1" ht="47.25" customHeight="1">
      <c r="A153" s="14" t="s">
        <v>534</v>
      </c>
      <c r="B153" s="14" t="s">
        <v>377</v>
      </c>
      <c r="C153" s="114"/>
      <c r="D153" s="14" t="s">
        <v>2</v>
      </c>
      <c r="E153" s="14" t="s">
        <v>48</v>
      </c>
      <c r="F153" s="116" t="s">
        <v>5</v>
      </c>
      <c r="G153" s="14" t="s">
        <v>535</v>
      </c>
      <c r="H153" s="14" t="s">
        <v>46</v>
      </c>
      <c r="I153" s="143"/>
      <c r="J153" s="144"/>
      <c r="K153" s="144">
        <v>2</v>
      </c>
      <c r="L153" s="144"/>
      <c r="M153" s="144">
        <v>5</v>
      </c>
      <c r="N153" s="144"/>
      <c r="O153" s="144">
        <v>6</v>
      </c>
      <c r="P153" s="144"/>
      <c r="Q153" s="144">
        <v>4</v>
      </c>
      <c r="R153" s="144"/>
      <c r="S153" s="144">
        <v>2</v>
      </c>
      <c r="T153" s="144"/>
      <c r="U153" s="144"/>
      <c r="V153" s="144"/>
      <c r="W153" s="144"/>
      <c r="X153" s="144"/>
      <c r="Y153" s="144"/>
      <c r="Z153" s="14" t="s">
        <v>114</v>
      </c>
      <c r="AA153" s="14" t="s">
        <v>76</v>
      </c>
      <c r="AB153" s="14"/>
      <c r="AC153" s="93">
        <f t="shared" si="15"/>
        <v>19</v>
      </c>
      <c r="AD153" s="14">
        <f t="shared" si="16"/>
        <v>29.240000000000002</v>
      </c>
      <c r="AE153" s="93" t="e">
        <f>IF(OR(#REF!=0,#REF!="Ślubna"),0,ROUNDUP(AC153/5,0)*0.6)+IF(OR(#REF!="I",#REF!="PW"),ROUNDUP(AC153/20,0)*0.5,0)</f>
        <v>#REF!</v>
      </c>
      <c r="AF153" s="14">
        <f>AC153</f>
        <v>19</v>
      </c>
      <c r="AG153" s="142">
        <v>41912</v>
      </c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1:86" s="74" customFormat="1" ht="47.25" customHeight="1">
      <c r="A154" s="14">
        <v>109</v>
      </c>
      <c r="B154" s="14" t="s">
        <v>256</v>
      </c>
      <c r="C154" s="121">
        <v>41905.75</v>
      </c>
      <c r="D154" s="14" t="s">
        <v>7</v>
      </c>
      <c r="E154" s="14" t="s">
        <v>48</v>
      </c>
      <c r="F154" s="116" t="s">
        <v>5</v>
      </c>
      <c r="G154" s="14" t="s">
        <v>535</v>
      </c>
      <c r="H154" s="93" t="s">
        <v>46</v>
      </c>
      <c r="I154" s="154"/>
      <c r="J154" s="144"/>
      <c r="K154" s="144">
        <v>2</v>
      </c>
      <c r="L154" s="144">
        <v>4</v>
      </c>
      <c r="M154" s="144">
        <v>4</v>
      </c>
      <c r="N154" s="144">
        <v>4</v>
      </c>
      <c r="O154" s="144">
        <v>7</v>
      </c>
      <c r="P154" s="144">
        <v>7</v>
      </c>
      <c r="Q154" s="144">
        <v>7</v>
      </c>
      <c r="R154" s="144">
        <v>4</v>
      </c>
      <c r="S154" s="144"/>
      <c r="T154" s="144"/>
      <c r="U154" s="144"/>
      <c r="V154" s="144"/>
      <c r="W154" s="144"/>
      <c r="X154" s="144"/>
      <c r="Y154" s="144"/>
      <c r="Z154" s="152" t="s">
        <v>229</v>
      </c>
      <c r="AA154" s="14" t="s">
        <v>76</v>
      </c>
      <c r="AB154" s="123" t="s">
        <v>232</v>
      </c>
      <c r="AC154" s="93">
        <f t="shared" si="15"/>
        <v>39</v>
      </c>
      <c r="AD154" s="14">
        <f t="shared" si="16"/>
        <v>60.7</v>
      </c>
      <c r="AE154" s="93" t="e">
        <f>IF(OR(#REF!=0,#REF!="Ślubna"),0,ROUNDUP(AC154/5,0)*0.6)+IF(OR(#REF!="I",#REF!="PW"),ROUNDUP(AC154/20,0)*0.5,0)</f>
        <v>#REF!</v>
      </c>
      <c r="AF154" s="14"/>
      <c r="AG154" s="142">
        <v>41899</v>
      </c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1:86" s="74" customFormat="1" ht="47.25" customHeight="1">
      <c r="A155" s="14">
        <v>109</v>
      </c>
      <c r="B155" s="14" t="s">
        <v>57</v>
      </c>
      <c r="C155" s="121">
        <v>41897.291666608799</v>
      </c>
      <c r="D155" s="14" t="s">
        <v>8</v>
      </c>
      <c r="E155" s="14" t="s">
        <v>48</v>
      </c>
      <c r="F155" s="116" t="s">
        <v>5</v>
      </c>
      <c r="G155" s="14" t="s">
        <v>540</v>
      </c>
      <c r="H155" s="14" t="s">
        <v>46</v>
      </c>
      <c r="I155" s="143"/>
      <c r="J155" s="144"/>
      <c r="K155" s="144">
        <v>2</v>
      </c>
      <c r="L155" s="144"/>
      <c r="M155" s="144">
        <v>3</v>
      </c>
      <c r="N155" s="144"/>
      <c r="O155" s="144">
        <v>6</v>
      </c>
      <c r="P155" s="144"/>
      <c r="Q155" s="144">
        <v>5</v>
      </c>
      <c r="R155" s="144"/>
      <c r="S155" s="144">
        <v>3</v>
      </c>
      <c r="T155" s="144"/>
      <c r="U155" s="144"/>
      <c r="V155" s="144"/>
      <c r="W155" s="144"/>
      <c r="X155" s="144"/>
      <c r="Y155" s="144"/>
      <c r="Z155" s="14" t="s">
        <v>96</v>
      </c>
      <c r="AA155" s="152" t="s">
        <v>262</v>
      </c>
      <c r="AB155" s="14"/>
      <c r="AC155" s="93">
        <f t="shared" si="15"/>
        <v>19</v>
      </c>
      <c r="AD155" s="14">
        <f t="shared" si="16"/>
        <v>30.189999999999998</v>
      </c>
      <c r="AE155" s="93" t="e">
        <f>IF(OR(#REF!=0,#REF!="Ślubna"),0,ROUNDUP(AC155/5,0)*0.6)+IF(OR(#REF!="I",#REF!="PW"),ROUNDUP(AC155/20,0)*0.5,0)</f>
        <v>#REF!</v>
      </c>
      <c r="AF155" s="142"/>
      <c r="AG155" s="142">
        <v>41894</v>
      </c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1:86" s="74" customFormat="1" ht="47.25" customHeight="1">
      <c r="A156" s="14">
        <v>109</v>
      </c>
      <c r="B156" s="14" t="s">
        <v>260</v>
      </c>
      <c r="C156" s="121">
        <v>41897.291666608799</v>
      </c>
      <c r="D156" s="14" t="s">
        <v>8</v>
      </c>
      <c r="E156" s="14" t="s">
        <v>48</v>
      </c>
      <c r="F156" s="116" t="s">
        <v>5</v>
      </c>
      <c r="G156" s="14" t="s">
        <v>540</v>
      </c>
      <c r="H156" s="14" t="s">
        <v>46</v>
      </c>
      <c r="I156" s="143"/>
      <c r="J156" s="144"/>
      <c r="K156" s="144">
        <v>2</v>
      </c>
      <c r="L156" s="144"/>
      <c r="M156" s="144">
        <v>3</v>
      </c>
      <c r="N156" s="144"/>
      <c r="O156" s="144">
        <v>6</v>
      </c>
      <c r="P156" s="144"/>
      <c r="Q156" s="144">
        <v>5</v>
      </c>
      <c r="R156" s="144"/>
      <c r="S156" s="144">
        <v>3</v>
      </c>
      <c r="T156" s="144"/>
      <c r="U156" s="144"/>
      <c r="V156" s="144"/>
      <c r="W156" s="144"/>
      <c r="X156" s="144"/>
      <c r="Y156" s="144"/>
      <c r="Z156" s="14" t="s">
        <v>269</v>
      </c>
      <c r="AA156" s="152" t="s">
        <v>270</v>
      </c>
      <c r="AB156" s="14"/>
      <c r="AC156" s="93">
        <f t="shared" si="15"/>
        <v>19</v>
      </c>
      <c r="AD156" s="14">
        <f t="shared" si="16"/>
        <v>30.189999999999998</v>
      </c>
      <c r="AE156" s="93" t="e">
        <f>IF(OR(#REF!=0,#REF!="Ślubna"),0,ROUNDUP(AC156/5,0)*0.6)+IF(OR(#REF!="I",#REF!="PW"),ROUNDUP(AC156/20,0)*0.5,0)</f>
        <v>#REF!</v>
      </c>
      <c r="AF156" s="142"/>
      <c r="AG156" s="142">
        <v>41894</v>
      </c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1:86" s="74" customFormat="1" ht="47.25" customHeight="1">
      <c r="A157" s="14">
        <v>11</v>
      </c>
      <c r="B157" s="14" t="s">
        <v>503</v>
      </c>
      <c r="C157" s="114"/>
      <c r="D157" s="14" t="s">
        <v>8</v>
      </c>
      <c r="E157" s="14" t="s">
        <v>48</v>
      </c>
      <c r="F157" s="116" t="s">
        <v>5</v>
      </c>
      <c r="G157" s="14" t="s">
        <v>222</v>
      </c>
      <c r="H157" s="93" t="s">
        <v>46</v>
      </c>
      <c r="I157" s="143"/>
      <c r="J157" s="144"/>
      <c r="K157" s="144">
        <v>2</v>
      </c>
      <c r="L157" s="144"/>
      <c r="M157" s="144">
        <v>3</v>
      </c>
      <c r="N157" s="144"/>
      <c r="O157" s="144">
        <v>6</v>
      </c>
      <c r="P157" s="144"/>
      <c r="Q157" s="144">
        <v>5</v>
      </c>
      <c r="R157" s="144"/>
      <c r="S157" s="144">
        <v>3</v>
      </c>
      <c r="T157" s="144"/>
      <c r="U157" s="144"/>
      <c r="V157" s="144"/>
      <c r="W157" s="144"/>
      <c r="X157" s="144"/>
      <c r="Y157" s="144"/>
      <c r="Z157" s="14" t="s">
        <v>94</v>
      </c>
      <c r="AA157" s="117" t="s">
        <v>469</v>
      </c>
      <c r="AB157" s="14"/>
      <c r="AC157" s="93">
        <f t="shared" si="15"/>
        <v>19</v>
      </c>
      <c r="AD157" s="14">
        <f t="shared" si="16"/>
        <v>30.189999999999998</v>
      </c>
      <c r="AE157" s="93" t="e">
        <f>IF(OR(#REF!=0,#REF!="Ślubna"),0,ROUNDUP(AC157/5,0)*0.6)+IF(OR(#REF!="I",#REF!="PW"),ROUNDUP(AC157/20,0)*0.5,0)</f>
        <v>#REF!</v>
      </c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1:86" s="74" customFormat="1" ht="47.25" customHeight="1">
      <c r="A158" s="14" t="s">
        <v>534</v>
      </c>
      <c r="B158" s="14" t="s">
        <v>495</v>
      </c>
      <c r="C158" s="114"/>
      <c r="D158" s="14" t="s">
        <v>8</v>
      </c>
      <c r="E158" s="14" t="s">
        <v>48</v>
      </c>
      <c r="F158" s="116" t="s">
        <v>5</v>
      </c>
      <c r="G158" s="14" t="s">
        <v>222</v>
      </c>
      <c r="H158" s="93" t="s">
        <v>46</v>
      </c>
      <c r="I158" s="143"/>
      <c r="J158" s="144"/>
      <c r="K158" s="144">
        <v>3</v>
      </c>
      <c r="L158" s="144"/>
      <c r="M158" s="144">
        <v>3</v>
      </c>
      <c r="N158" s="144"/>
      <c r="O158" s="144">
        <v>6</v>
      </c>
      <c r="P158" s="144"/>
      <c r="Q158" s="144">
        <v>5</v>
      </c>
      <c r="R158" s="144"/>
      <c r="S158" s="144">
        <v>3</v>
      </c>
      <c r="T158" s="144"/>
      <c r="U158" s="144"/>
      <c r="V158" s="144"/>
      <c r="W158" s="144"/>
      <c r="X158" s="144"/>
      <c r="Y158" s="144"/>
      <c r="Z158" s="14" t="s">
        <v>121</v>
      </c>
      <c r="AA158" s="14" t="s">
        <v>87</v>
      </c>
      <c r="AB158" s="14"/>
      <c r="AC158" s="93">
        <f t="shared" si="15"/>
        <v>20</v>
      </c>
      <c r="AD158" s="14">
        <f t="shared" si="16"/>
        <v>31.589999999999996</v>
      </c>
      <c r="AE158" s="93" t="e">
        <f>IF(OR(#REF!=0,#REF!="Ślubna"),0,ROUNDUP(AC158/5,0)*0.6)+IF(OR(#REF!="I",#REF!="PW"),ROUNDUP(AC158/20,0)*0.5,0)</f>
        <v>#REF!</v>
      </c>
      <c r="AF158" s="14">
        <f t="shared" ref="AF158:AF165" si="17">AC158</f>
        <v>20</v>
      </c>
      <c r="AG158" s="142">
        <v>41912</v>
      </c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1:86" s="74" customFormat="1" ht="47.25" customHeight="1">
      <c r="A159" s="14" t="s">
        <v>534</v>
      </c>
      <c r="B159" s="14" t="s">
        <v>507</v>
      </c>
      <c r="C159" s="114"/>
      <c r="D159" s="14" t="s">
        <v>8</v>
      </c>
      <c r="E159" s="14" t="s">
        <v>48</v>
      </c>
      <c r="F159" s="116" t="s">
        <v>5</v>
      </c>
      <c r="G159" s="14" t="s">
        <v>222</v>
      </c>
      <c r="H159" s="93" t="s">
        <v>46</v>
      </c>
      <c r="I159" s="143"/>
      <c r="J159" s="144"/>
      <c r="K159" s="144">
        <v>2</v>
      </c>
      <c r="L159" s="144"/>
      <c r="M159" s="144">
        <v>3</v>
      </c>
      <c r="N159" s="144"/>
      <c r="O159" s="144">
        <v>6</v>
      </c>
      <c r="P159" s="144"/>
      <c r="Q159" s="144">
        <v>5</v>
      </c>
      <c r="R159" s="144"/>
      <c r="S159" s="144">
        <v>3</v>
      </c>
      <c r="T159" s="144"/>
      <c r="U159" s="144"/>
      <c r="V159" s="144"/>
      <c r="W159" s="144"/>
      <c r="X159" s="144"/>
      <c r="Y159" s="144"/>
      <c r="Z159" s="14" t="s">
        <v>423</v>
      </c>
      <c r="AA159" s="14" t="s">
        <v>87</v>
      </c>
      <c r="AB159" s="14"/>
      <c r="AC159" s="93">
        <f t="shared" si="15"/>
        <v>19</v>
      </c>
      <c r="AD159" s="14">
        <f t="shared" si="16"/>
        <v>30.189999999999998</v>
      </c>
      <c r="AE159" s="93" t="e">
        <f>IF(OR(#REF!=0,#REF!="Ślubna"),0,ROUNDUP(AC159/5,0)*0.6)+IF(OR(#REF!="I",#REF!="PW"),ROUNDUP(AC159/20,0)*0.5,0)</f>
        <v>#REF!</v>
      </c>
      <c r="AF159" s="14">
        <f t="shared" si="17"/>
        <v>19</v>
      </c>
      <c r="AG159" s="142">
        <v>41912</v>
      </c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1:86" s="74" customFormat="1" ht="47.25" customHeight="1">
      <c r="A160" s="14" t="s">
        <v>534</v>
      </c>
      <c r="B160" s="14" t="s">
        <v>496</v>
      </c>
      <c r="C160" s="114"/>
      <c r="D160" s="14" t="s">
        <v>8</v>
      </c>
      <c r="E160" s="14" t="s">
        <v>48</v>
      </c>
      <c r="F160" s="116" t="s">
        <v>4</v>
      </c>
      <c r="G160" s="14" t="s">
        <v>222</v>
      </c>
      <c r="H160" s="14" t="s">
        <v>46</v>
      </c>
      <c r="I160" s="143"/>
      <c r="J160" s="144"/>
      <c r="K160" s="144">
        <v>1</v>
      </c>
      <c r="L160" s="144"/>
      <c r="M160" s="144">
        <v>1</v>
      </c>
      <c r="N160" s="144"/>
      <c r="O160" s="144">
        <v>1</v>
      </c>
      <c r="P160" s="144"/>
      <c r="Q160" s="144">
        <v>1</v>
      </c>
      <c r="R160" s="144"/>
      <c r="S160" s="144">
        <v>1</v>
      </c>
      <c r="T160" s="144"/>
      <c r="U160" s="144"/>
      <c r="V160" s="144"/>
      <c r="W160" s="144"/>
      <c r="X160" s="144"/>
      <c r="Y160" s="144"/>
      <c r="Z160" s="14" t="s">
        <v>121</v>
      </c>
      <c r="AA160" s="14" t="s">
        <v>87</v>
      </c>
      <c r="AB160" s="14"/>
      <c r="AC160" s="93">
        <f t="shared" si="15"/>
        <v>5</v>
      </c>
      <c r="AD160" s="14">
        <f t="shared" si="16"/>
        <v>7.9499999999999993</v>
      </c>
      <c r="AE160" s="93" t="e">
        <f>IF(OR(#REF!=0,#REF!="Ślubna"),0,ROUNDUP(AC160/5,0)*0.6)+IF(OR(#REF!="I",#REF!="PW"),ROUNDUP(AC160/20,0)*0.5,0)</f>
        <v>#REF!</v>
      </c>
      <c r="AF160" s="14">
        <f t="shared" si="17"/>
        <v>5</v>
      </c>
      <c r="AG160" s="142">
        <v>41912</v>
      </c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1:44" s="74" customFormat="1" ht="47.25" customHeight="1">
      <c r="A161" s="14" t="s">
        <v>534</v>
      </c>
      <c r="B161" s="14" t="s">
        <v>497</v>
      </c>
      <c r="C161" s="114"/>
      <c r="D161" s="14" t="s">
        <v>8</v>
      </c>
      <c r="E161" s="14" t="s">
        <v>48</v>
      </c>
      <c r="F161" s="116" t="s">
        <v>3</v>
      </c>
      <c r="G161" s="14" t="s">
        <v>222</v>
      </c>
      <c r="H161" s="14" t="s">
        <v>46</v>
      </c>
      <c r="I161" s="143"/>
      <c r="J161" s="144"/>
      <c r="K161" s="144">
        <v>1</v>
      </c>
      <c r="L161" s="144"/>
      <c r="M161" s="144">
        <v>1</v>
      </c>
      <c r="N161" s="144"/>
      <c r="O161" s="144">
        <v>1</v>
      </c>
      <c r="P161" s="144"/>
      <c r="Q161" s="144">
        <v>1</v>
      </c>
      <c r="R161" s="144"/>
      <c r="S161" s="144">
        <v>1</v>
      </c>
      <c r="T161" s="144"/>
      <c r="U161" s="144"/>
      <c r="V161" s="144"/>
      <c r="W161" s="144"/>
      <c r="X161" s="144"/>
      <c r="Y161" s="144"/>
      <c r="Z161" s="14" t="s">
        <v>121</v>
      </c>
      <c r="AA161" s="14" t="s">
        <v>87</v>
      </c>
      <c r="AB161" s="14"/>
      <c r="AC161" s="93">
        <f t="shared" si="15"/>
        <v>5</v>
      </c>
      <c r="AD161" s="14">
        <f t="shared" si="16"/>
        <v>7.9499999999999993</v>
      </c>
      <c r="AE161" s="93" t="e">
        <f>IF(OR(#REF!=0,#REF!="Ślubna"),0,ROUNDUP(AC161/5,0)*0.6)+IF(OR(#REF!="I",#REF!="PW"),ROUNDUP(AC161/20,0)*0.5,0)</f>
        <v>#REF!</v>
      </c>
      <c r="AF161" s="14">
        <f t="shared" si="17"/>
        <v>5</v>
      </c>
      <c r="AG161" s="142">
        <v>41912</v>
      </c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1:44" s="74" customFormat="1" ht="47.25" customHeight="1">
      <c r="A162" s="14" t="s">
        <v>534</v>
      </c>
      <c r="B162" s="14" t="s">
        <v>498</v>
      </c>
      <c r="C162" s="114"/>
      <c r="D162" s="14" t="s">
        <v>8</v>
      </c>
      <c r="E162" s="14" t="s">
        <v>48</v>
      </c>
      <c r="F162" s="116" t="s">
        <v>5</v>
      </c>
      <c r="G162" s="14" t="s">
        <v>222</v>
      </c>
      <c r="H162" s="93" t="s">
        <v>46</v>
      </c>
      <c r="I162" s="143"/>
      <c r="J162" s="144"/>
      <c r="K162" s="144">
        <v>2</v>
      </c>
      <c r="L162" s="144"/>
      <c r="M162" s="144">
        <v>3</v>
      </c>
      <c r="N162" s="144"/>
      <c r="O162" s="144">
        <v>6</v>
      </c>
      <c r="P162" s="144"/>
      <c r="Q162" s="144">
        <v>5</v>
      </c>
      <c r="R162" s="144"/>
      <c r="S162" s="144">
        <v>3</v>
      </c>
      <c r="T162" s="144"/>
      <c r="U162" s="144"/>
      <c r="V162" s="144"/>
      <c r="W162" s="144"/>
      <c r="X162" s="144"/>
      <c r="Y162" s="144"/>
      <c r="Z162" s="14" t="s">
        <v>500</v>
      </c>
      <c r="AA162" s="14" t="s">
        <v>515</v>
      </c>
      <c r="AB162" s="14"/>
      <c r="AC162" s="93">
        <f t="shared" si="15"/>
        <v>19</v>
      </c>
      <c r="AD162" s="14">
        <f t="shared" si="16"/>
        <v>30.189999999999998</v>
      </c>
      <c r="AE162" s="93" t="e">
        <f>IF(OR(#REF!=0,#REF!="Ślubna"),0,ROUNDUP(AC162/5,0)*0.6)+IF(OR(#REF!="I",#REF!="PW"),ROUNDUP(AC162/20,0)*0.5,0)</f>
        <v>#REF!</v>
      </c>
      <c r="AF162" s="14">
        <f t="shared" si="17"/>
        <v>19</v>
      </c>
      <c r="AG162" s="142">
        <v>41912</v>
      </c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1:44" s="74" customFormat="1" ht="47.25" customHeight="1">
      <c r="A163" s="14" t="s">
        <v>534</v>
      </c>
      <c r="B163" s="14" t="s">
        <v>504</v>
      </c>
      <c r="C163" s="114"/>
      <c r="D163" s="14" t="s">
        <v>8</v>
      </c>
      <c r="E163" s="14" t="s">
        <v>48</v>
      </c>
      <c r="F163" s="116" t="s">
        <v>5</v>
      </c>
      <c r="G163" s="14" t="s">
        <v>222</v>
      </c>
      <c r="H163" s="93" t="s">
        <v>46</v>
      </c>
      <c r="I163" s="143"/>
      <c r="J163" s="144"/>
      <c r="K163" s="144">
        <v>2</v>
      </c>
      <c r="L163" s="144"/>
      <c r="M163" s="144">
        <v>3</v>
      </c>
      <c r="N163" s="144"/>
      <c r="O163" s="144">
        <v>6</v>
      </c>
      <c r="P163" s="144"/>
      <c r="Q163" s="144">
        <v>5</v>
      </c>
      <c r="R163" s="144"/>
      <c r="S163" s="144">
        <v>3</v>
      </c>
      <c r="T163" s="144"/>
      <c r="U163" s="144"/>
      <c r="V163" s="144"/>
      <c r="W163" s="144"/>
      <c r="X163" s="144"/>
      <c r="Y163" s="144"/>
      <c r="Z163" s="14" t="s">
        <v>514</v>
      </c>
      <c r="AA163" s="117" t="s">
        <v>379</v>
      </c>
      <c r="AB163" s="14"/>
      <c r="AC163" s="93">
        <f t="shared" si="15"/>
        <v>19</v>
      </c>
      <c r="AD163" s="14">
        <f t="shared" si="16"/>
        <v>30.189999999999998</v>
      </c>
      <c r="AE163" s="93" t="e">
        <f>IF(OR(#REF!=0,#REF!="Ślubna"),0,ROUNDUP(AC163/5,0)*0.6)+IF(OR(#REF!="I",#REF!="PW"),ROUNDUP(AC163/20,0)*0.5,0)</f>
        <v>#REF!</v>
      </c>
      <c r="AF163" s="14">
        <f t="shared" si="17"/>
        <v>19</v>
      </c>
      <c r="AG163" s="142">
        <v>41912</v>
      </c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1:44" s="74" customFormat="1" ht="47.25" customHeight="1">
      <c r="A164" s="14" t="s">
        <v>534</v>
      </c>
      <c r="B164" s="14" t="s">
        <v>505</v>
      </c>
      <c r="C164" s="114"/>
      <c r="D164" s="14" t="s">
        <v>8</v>
      </c>
      <c r="E164" s="14" t="s">
        <v>48</v>
      </c>
      <c r="F164" s="116" t="s">
        <v>5</v>
      </c>
      <c r="G164" s="14" t="s">
        <v>222</v>
      </c>
      <c r="H164" s="93" t="s">
        <v>46</v>
      </c>
      <c r="I164" s="143"/>
      <c r="J164" s="144"/>
      <c r="K164" s="144">
        <v>2</v>
      </c>
      <c r="L164" s="144"/>
      <c r="M164" s="144">
        <v>3</v>
      </c>
      <c r="N164" s="144"/>
      <c r="O164" s="144">
        <v>6</v>
      </c>
      <c r="P164" s="144"/>
      <c r="Q164" s="144">
        <v>5</v>
      </c>
      <c r="R164" s="144"/>
      <c r="S164" s="144">
        <v>3</v>
      </c>
      <c r="T164" s="144"/>
      <c r="U164" s="144"/>
      <c r="V164" s="144"/>
      <c r="W164" s="144"/>
      <c r="X164" s="144"/>
      <c r="Y164" s="144"/>
      <c r="Z164" s="14" t="s">
        <v>409</v>
      </c>
      <c r="AA164" s="14" t="s">
        <v>76</v>
      </c>
      <c r="AB164" s="14"/>
      <c r="AC164" s="93">
        <f t="shared" ref="AC164:AC186" si="18">SUM(I164:Y164)</f>
        <v>19</v>
      </c>
      <c r="AD164" s="14">
        <f t="shared" si="16"/>
        <v>30.189999999999998</v>
      </c>
      <c r="AE164" s="93" t="e">
        <f>IF(OR(#REF!=0,#REF!="Ślubna"),0,ROUNDUP(AC164/5,0)*0.6)+IF(OR(#REF!="I",#REF!="PW"),ROUNDUP(AC164/20,0)*0.5,0)</f>
        <v>#REF!</v>
      </c>
      <c r="AF164" s="14">
        <f t="shared" si="17"/>
        <v>19</v>
      </c>
      <c r="AG164" s="142">
        <v>41912</v>
      </c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1:44" s="74" customFormat="1" ht="47.25" customHeight="1">
      <c r="A165" s="14" t="s">
        <v>534</v>
      </c>
      <c r="B165" s="14" t="s">
        <v>506</v>
      </c>
      <c r="C165" s="114"/>
      <c r="D165" s="14" t="s">
        <v>8</v>
      </c>
      <c r="E165" s="14" t="s">
        <v>48</v>
      </c>
      <c r="F165" s="116" t="s">
        <v>5</v>
      </c>
      <c r="G165" s="14" t="s">
        <v>222</v>
      </c>
      <c r="H165" s="93" t="s">
        <v>46</v>
      </c>
      <c r="I165" s="143"/>
      <c r="J165" s="144"/>
      <c r="K165" s="144">
        <v>2</v>
      </c>
      <c r="L165" s="144"/>
      <c r="M165" s="144">
        <v>3</v>
      </c>
      <c r="N165" s="144"/>
      <c r="O165" s="144">
        <v>6</v>
      </c>
      <c r="P165" s="144"/>
      <c r="Q165" s="144">
        <v>5</v>
      </c>
      <c r="R165" s="144"/>
      <c r="S165" s="144">
        <v>3</v>
      </c>
      <c r="T165" s="144"/>
      <c r="U165" s="144"/>
      <c r="V165" s="144"/>
      <c r="W165" s="144"/>
      <c r="X165" s="144"/>
      <c r="Y165" s="144"/>
      <c r="Z165" s="14" t="s">
        <v>516</v>
      </c>
      <c r="AA165" s="14" t="s">
        <v>443</v>
      </c>
      <c r="AB165" s="14"/>
      <c r="AC165" s="93">
        <f t="shared" si="18"/>
        <v>19</v>
      </c>
      <c r="AD165" s="14">
        <f t="shared" si="16"/>
        <v>30.189999999999998</v>
      </c>
      <c r="AE165" s="93" t="e">
        <f>IF(OR(#REF!=0,#REF!="Ślubna"),0,ROUNDUP(AC165/5,0)*0.6)+IF(OR(#REF!="I",#REF!="PW"),ROUNDUP(AC165/20,0)*0.5,0)</f>
        <v>#REF!</v>
      </c>
      <c r="AF165" s="14">
        <f t="shared" si="17"/>
        <v>19</v>
      </c>
      <c r="AG165" s="142">
        <v>41912</v>
      </c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1:44" s="74" customFormat="1" ht="47.25" customHeight="1">
      <c r="A166" s="14">
        <v>116</v>
      </c>
      <c r="B166" s="14" t="s">
        <v>284</v>
      </c>
      <c r="C166" s="121">
        <v>41909.75</v>
      </c>
      <c r="D166" s="14" t="s">
        <v>9</v>
      </c>
      <c r="E166" s="14" t="s">
        <v>61</v>
      </c>
      <c r="F166" s="116" t="s">
        <v>5</v>
      </c>
      <c r="G166" s="14" t="s">
        <v>543</v>
      </c>
      <c r="H166" s="14" t="s">
        <v>46</v>
      </c>
      <c r="I166" s="143"/>
      <c r="J166" s="144"/>
      <c r="K166" s="144"/>
      <c r="L166" s="144"/>
      <c r="M166" s="144">
        <v>2</v>
      </c>
      <c r="N166" s="144">
        <v>3</v>
      </c>
      <c r="O166" s="144">
        <v>3</v>
      </c>
      <c r="P166" s="144">
        <v>3</v>
      </c>
      <c r="Q166" s="144">
        <v>2</v>
      </c>
      <c r="R166" s="144">
        <v>1</v>
      </c>
      <c r="S166" s="144"/>
      <c r="T166" s="144"/>
      <c r="U166" s="144"/>
      <c r="V166" s="144"/>
      <c r="W166" s="144"/>
      <c r="X166" s="144"/>
      <c r="Y166" s="144"/>
      <c r="Z166" s="14" t="s">
        <v>121</v>
      </c>
      <c r="AA166" s="14"/>
      <c r="AB166" s="14"/>
      <c r="AC166" s="93">
        <f t="shared" si="18"/>
        <v>14</v>
      </c>
      <c r="AD166" s="14">
        <f t="shared" si="16"/>
        <v>21.43</v>
      </c>
      <c r="AE166" s="93" t="e">
        <f>IF(OR(#REF!=0,#REF!="Ślubna"),0,ROUNDUP(AC166/5,0)*0.6)+IF(OR(#REF!="I",#REF!="PW"),ROUNDUP(AC166/20,0)*0.5,0)</f>
        <v>#REF!</v>
      </c>
      <c r="AF166" s="142">
        <v>41906</v>
      </c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1:44" s="74" customFormat="1" ht="47.25" customHeight="1">
      <c r="A167" s="14">
        <v>116</v>
      </c>
      <c r="B167" s="14" t="s">
        <v>285</v>
      </c>
      <c r="C167" s="121">
        <v>41909.75</v>
      </c>
      <c r="D167" s="14" t="s">
        <v>9</v>
      </c>
      <c r="E167" s="14" t="s">
        <v>61</v>
      </c>
      <c r="F167" s="116" t="s">
        <v>5</v>
      </c>
      <c r="G167" s="14" t="s">
        <v>543</v>
      </c>
      <c r="H167" s="14" t="s">
        <v>46</v>
      </c>
      <c r="I167" s="143"/>
      <c r="J167" s="144"/>
      <c r="K167" s="144"/>
      <c r="L167" s="144">
        <v>2</v>
      </c>
      <c r="M167" s="144">
        <v>2</v>
      </c>
      <c r="N167" s="144">
        <v>2</v>
      </c>
      <c r="O167" s="144">
        <v>2</v>
      </c>
      <c r="P167" s="144">
        <v>2</v>
      </c>
      <c r="Q167" s="144">
        <v>2</v>
      </c>
      <c r="R167" s="144"/>
      <c r="S167" s="144"/>
      <c r="T167" s="144"/>
      <c r="U167" s="144"/>
      <c r="V167" s="144"/>
      <c r="W167" s="144"/>
      <c r="X167" s="144"/>
      <c r="Y167" s="144"/>
      <c r="Z167" s="14">
        <v>1274</v>
      </c>
      <c r="AA167" s="14"/>
      <c r="AB167" s="14"/>
      <c r="AC167" s="93">
        <f t="shared" si="18"/>
        <v>12</v>
      </c>
      <c r="AD167" s="14">
        <f t="shared" si="16"/>
        <v>17.88</v>
      </c>
      <c r="AE167" s="93" t="e">
        <f>IF(OR(#REF!=0,#REF!="Ślubna"),0,ROUNDUP(AC167/5,0)*0.6)+IF(OR(#REF!="I",#REF!="PW"),ROUNDUP(AC167/20,0)*0.5,0)</f>
        <v>#REF!</v>
      </c>
      <c r="AF167" s="142">
        <v>41906</v>
      </c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1:44" s="74" customFormat="1" ht="47.25" customHeight="1">
      <c r="A168" s="14">
        <v>116</v>
      </c>
      <c r="B168" s="14" t="s">
        <v>286</v>
      </c>
      <c r="C168" s="121">
        <v>41909.75</v>
      </c>
      <c r="D168" s="14" t="s">
        <v>9</v>
      </c>
      <c r="E168" s="14" t="s">
        <v>61</v>
      </c>
      <c r="F168" s="116" t="s">
        <v>5</v>
      </c>
      <c r="G168" s="14" t="s">
        <v>543</v>
      </c>
      <c r="H168" s="14" t="s">
        <v>46</v>
      </c>
      <c r="I168" s="143"/>
      <c r="J168" s="144"/>
      <c r="K168" s="144"/>
      <c r="L168" s="144">
        <v>2</v>
      </c>
      <c r="M168" s="144">
        <v>2</v>
      </c>
      <c r="N168" s="144">
        <v>2</v>
      </c>
      <c r="O168" s="144">
        <v>2</v>
      </c>
      <c r="P168" s="144">
        <v>2</v>
      </c>
      <c r="Q168" s="144">
        <v>2</v>
      </c>
      <c r="R168" s="144"/>
      <c r="S168" s="144"/>
      <c r="T168" s="144"/>
      <c r="U168" s="144"/>
      <c r="V168" s="144"/>
      <c r="W168" s="144"/>
      <c r="X168" s="144"/>
      <c r="Y168" s="144"/>
      <c r="Z168" s="14">
        <v>502</v>
      </c>
      <c r="AA168" s="14"/>
      <c r="AB168" s="14"/>
      <c r="AC168" s="93">
        <f t="shared" si="18"/>
        <v>12</v>
      </c>
      <c r="AD168" s="14">
        <f t="shared" si="16"/>
        <v>17.88</v>
      </c>
      <c r="AE168" s="93" t="e">
        <f>IF(OR(#REF!=0,#REF!="Ślubna"),0,ROUNDUP(AC168/5,0)*0.6)+IF(OR(#REF!="I",#REF!="PW"),ROUNDUP(AC168/20,0)*0.5,0)</f>
        <v>#REF!</v>
      </c>
      <c r="AF168" s="142">
        <v>41906</v>
      </c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1:44" s="74" customFormat="1" ht="47.25" customHeight="1">
      <c r="A169" s="14">
        <v>116</v>
      </c>
      <c r="B169" s="14" t="s">
        <v>287</v>
      </c>
      <c r="C169" s="121">
        <v>41909.75</v>
      </c>
      <c r="D169" s="14" t="s">
        <v>9</v>
      </c>
      <c r="E169" s="14" t="s">
        <v>61</v>
      </c>
      <c r="F169" s="116" t="s">
        <v>5</v>
      </c>
      <c r="G169" s="14" t="s">
        <v>543</v>
      </c>
      <c r="H169" s="14" t="s">
        <v>46</v>
      </c>
      <c r="I169" s="143"/>
      <c r="J169" s="144"/>
      <c r="K169" s="144"/>
      <c r="L169" s="144">
        <v>1</v>
      </c>
      <c r="M169" s="144">
        <v>1</v>
      </c>
      <c r="N169" s="144">
        <v>1</v>
      </c>
      <c r="O169" s="144">
        <v>1</v>
      </c>
      <c r="P169" s="144">
        <v>1</v>
      </c>
      <c r="Q169" s="144">
        <v>1</v>
      </c>
      <c r="R169" s="144"/>
      <c r="S169" s="144"/>
      <c r="T169" s="144"/>
      <c r="U169" s="144"/>
      <c r="V169" s="144"/>
      <c r="W169" s="144"/>
      <c r="X169" s="144"/>
      <c r="Y169" s="144"/>
      <c r="Z169" s="14" t="s">
        <v>87</v>
      </c>
      <c r="AA169" s="14"/>
      <c r="AB169" s="14"/>
      <c r="AC169" s="93">
        <f t="shared" si="18"/>
        <v>6</v>
      </c>
      <c r="AD169" s="14">
        <f t="shared" si="16"/>
        <v>8.94</v>
      </c>
      <c r="AE169" s="93" t="e">
        <f>IF(OR(#REF!=0,#REF!="Ślubna"),0,ROUNDUP(AC169/5,0)*0.6)+IF(OR(#REF!="I",#REF!="PW"),ROUNDUP(AC169/20,0)*0.5,0)</f>
        <v>#REF!</v>
      </c>
      <c r="AF169" s="142">
        <v>41906</v>
      </c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1:44" s="74" customFormat="1" ht="47.25" customHeight="1">
      <c r="A170" s="14">
        <v>116</v>
      </c>
      <c r="B170" s="14" t="s">
        <v>288</v>
      </c>
      <c r="C170" s="121">
        <v>41909.75</v>
      </c>
      <c r="D170" s="14" t="s">
        <v>9</v>
      </c>
      <c r="E170" s="14" t="s">
        <v>61</v>
      </c>
      <c r="F170" s="116" t="s">
        <v>5</v>
      </c>
      <c r="G170" s="14" t="s">
        <v>543</v>
      </c>
      <c r="H170" s="14" t="s">
        <v>46</v>
      </c>
      <c r="I170" s="143"/>
      <c r="J170" s="144"/>
      <c r="K170" s="144"/>
      <c r="L170" s="144"/>
      <c r="M170" s="144">
        <v>1</v>
      </c>
      <c r="N170" s="144">
        <v>1</v>
      </c>
      <c r="O170" s="144">
        <v>1</v>
      </c>
      <c r="P170" s="144">
        <v>1</v>
      </c>
      <c r="Q170" s="144">
        <v>1</v>
      </c>
      <c r="R170" s="144"/>
      <c r="S170" s="144"/>
      <c r="T170" s="144"/>
      <c r="U170" s="144"/>
      <c r="V170" s="144"/>
      <c r="W170" s="144"/>
      <c r="X170" s="144"/>
      <c r="Y170" s="144"/>
      <c r="Z170" s="123" t="s">
        <v>292</v>
      </c>
      <c r="AA170" s="14"/>
      <c r="AB170" s="14"/>
      <c r="AC170" s="93">
        <f t="shared" si="18"/>
        <v>5</v>
      </c>
      <c r="AD170" s="14">
        <f t="shared" si="16"/>
        <v>7.5399999999999991</v>
      </c>
      <c r="AE170" s="93" t="e">
        <f>IF(OR(#REF!=0,#REF!="Ślubna"),0,ROUNDUP(AC170/5,0)*0.6)+IF(OR(#REF!="I",#REF!="PW"),ROUNDUP(AC170/20,0)*0.5,0)</f>
        <v>#REF!</v>
      </c>
      <c r="AF170" s="142">
        <v>41906</v>
      </c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1:44" s="74" customFormat="1" ht="47.25" customHeight="1">
      <c r="A171" s="14">
        <v>116</v>
      </c>
      <c r="B171" s="14" t="s">
        <v>295</v>
      </c>
      <c r="C171" s="121">
        <v>41909.75</v>
      </c>
      <c r="D171" s="14" t="s">
        <v>9</v>
      </c>
      <c r="E171" s="14" t="s">
        <v>61</v>
      </c>
      <c r="F171" s="116" t="s">
        <v>3</v>
      </c>
      <c r="G171" s="14" t="s">
        <v>543</v>
      </c>
      <c r="H171" s="14" t="s">
        <v>46</v>
      </c>
      <c r="I171" s="143"/>
      <c r="J171" s="144"/>
      <c r="K171" s="144">
        <v>1</v>
      </c>
      <c r="L171" s="144">
        <v>1</v>
      </c>
      <c r="M171" s="144">
        <v>1</v>
      </c>
      <c r="N171" s="144">
        <v>1</v>
      </c>
      <c r="O171" s="144">
        <v>3</v>
      </c>
      <c r="P171" s="144">
        <v>2</v>
      </c>
      <c r="Q171" s="144">
        <v>2</v>
      </c>
      <c r="R171" s="144">
        <v>1</v>
      </c>
      <c r="S171" s="144"/>
      <c r="T171" s="144"/>
      <c r="U171" s="144"/>
      <c r="V171" s="144"/>
      <c r="W171" s="144"/>
      <c r="X171" s="144"/>
      <c r="Y171" s="144"/>
      <c r="Z171" s="14" t="s">
        <v>121</v>
      </c>
      <c r="AA171" s="14"/>
      <c r="AB171" s="14"/>
      <c r="AC171" s="93">
        <f t="shared" si="18"/>
        <v>12</v>
      </c>
      <c r="AD171" s="14">
        <f t="shared" si="16"/>
        <v>18.46</v>
      </c>
      <c r="AE171" s="93" t="e">
        <f>IF(OR(#REF!=0,#REF!="Ślubna"),0,ROUNDUP(AC171/5,0)*0.6)+IF(OR(#REF!="I",#REF!="PW"),ROUNDUP(AC171/20,0)*0.5,0)</f>
        <v>#REF!</v>
      </c>
      <c r="AF171" s="142">
        <v>41906</v>
      </c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1:44" s="74" customFormat="1" ht="47.25" customHeight="1">
      <c r="A172" s="14">
        <v>116</v>
      </c>
      <c r="B172" s="14" t="s">
        <v>296</v>
      </c>
      <c r="C172" s="121">
        <v>41909.75</v>
      </c>
      <c r="D172" s="14" t="s">
        <v>9</v>
      </c>
      <c r="E172" s="14" t="s">
        <v>61</v>
      </c>
      <c r="F172" s="116" t="s">
        <v>3</v>
      </c>
      <c r="G172" s="14" t="s">
        <v>543</v>
      </c>
      <c r="H172" s="14" t="s">
        <v>46</v>
      </c>
      <c r="I172" s="143"/>
      <c r="J172" s="144"/>
      <c r="K172" s="144">
        <v>1</v>
      </c>
      <c r="L172" s="144">
        <v>1</v>
      </c>
      <c r="M172" s="144">
        <v>3</v>
      </c>
      <c r="N172" s="144">
        <v>3</v>
      </c>
      <c r="O172" s="144">
        <v>3</v>
      </c>
      <c r="P172" s="144">
        <v>1</v>
      </c>
      <c r="Q172" s="144"/>
      <c r="R172" s="144"/>
      <c r="S172" s="144"/>
      <c r="T172" s="144"/>
      <c r="U172" s="144"/>
      <c r="V172" s="144"/>
      <c r="W172" s="144"/>
      <c r="X172" s="144"/>
      <c r="Y172" s="144"/>
      <c r="Z172" s="14">
        <v>1274</v>
      </c>
      <c r="AA172" s="14"/>
      <c r="AB172" s="14"/>
      <c r="AC172" s="93">
        <f t="shared" si="18"/>
        <v>12</v>
      </c>
      <c r="AD172" s="14">
        <f t="shared" si="16"/>
        <v>16.97</v>
      </c>
      <c r="AE172" s="93" t="e">
        <f>IF(OR(#REF!=0,#REF!="Ślubna"),0,ROUNDUP(AC172/5,0)*0.6)+IF(OR(#REF!="I",#REF!="PW"),ROUNDUP(AC172/20,0)*0.5,0)</f>
        <v>#REF!</v>
      </c>
      <c r="AF172" s="142">
        <v>41906</v>
      </c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1:44" s="74" customFormat="1" ht="47.25" customHeight="1">
      <c r="A173" s="14">
        <v>116</v>
      </c>
      <c r="B173" s="14" t="s">
        <v>297</v>
      </c>
      <c r="C173" s="121">
        <v>41909.75</v>
      </c>
      <c r="D173" s="14" t="s">
        <v>9</v>
      </c>
      <c r="E173" s="14" t="s">
        <v>61</v>
      </c>
      <c r="F173" s="116" t="s">
        <v>3</v>
      </c>
      <c r="G173" s="14" t="s">
        <v>543</v>
      </c>
      <c r="H173" s="14" t="s">
        <v>46</v>
      </c>
      <c r="I173" s="143"/>
      <c r="J173" s="144"/>
      <c r="K173" s="144"/>
      <c r="L173" s="144"/>
      <c r="M173" s="144">
        <v>2</v>
      </c>
      <c r="N173" s="144">
        <v>2</v>
      </c>
      <c r="O173" s="144">
        <v>2</v>
      </c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">
        <v>502</v>
      </c>
      <c r="AA173" s="14"/>
      <c r="AB173" s="14"/>
      <c r="AC173" s="93">
        <f t="shared" si="18"/>
        <v>6</v>
      </c>
      <c r="AD173" s="14">
        <f t="shared" si="16"/>
        <v>8.3999999999999986</v>
      </c>
      <c r="AE173" s="93" t="e">
        <f>IF(OR(#REF!=0,#REF!="Ślubna"),0,ROUNDUP(AC173/5,0)*0.6)+IF(OR(#REF!="I",#REF!="PW"),ROUNDUP(AC173/20,0)*0.5,0)</f>
        <v>#REF!</v>
      </c>
      <c r="AF173" s="142">
        <v>41906</v>
      </c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1:44" s="74" customFormat="1" ht="47.25" customHeight="1">
      <c r="A174" s="14">
        <v>116</v>
      </c>
      <c r="B174" s="14" t="s">
        <v>298</v>
      </c>
      <c r="C174" s="121">
        <v>41909.75</v>
      </c>
      <c r="D174" s="14" t="s">
        <v>9</v>
      </c>
      <c r="E174" s="14" t="s">
        <v>61</v>
      </c>
      <c r="F174" s="116" t="s">
        <v>3</v>
      </c>
      <c r="G174" s="14" t="s">
        <v>543</v>
      </c>
      <c r="H174" s="14" t="s">
        <v>46</v>
      </c>
      <c r="I174" s="143"/>
      <c r="J174" s="144"/>
      <c r="K174" s="144"/>
      <c r="L174" s="144"/>
      <c r="M174" s="144">
        <v>1</v>
      </c>
      <c r="N174" s="144">
        <v>1</v>
      </c>
      <c r="O174" s="144">
        <v>1</v>
      </c>
      <c r="P174" s="144">
        <v>1</v>
      </c>
      <c r="Q174" s="144">
        <v>1</v>
      </c>
      <c r="R174" s="144"/>
      <c r="S174" s="144"/>
      <c r="T174" s="144"/>
      <c r="U174" s="144"/>
      <c r="V174" s="144"/>
      <c r="W174" s="144"/>
      <c r="X174" s="144"/>
      <c r="Y174" s="144"/>
      <c r="Z174" s="123" t="s">
        <v>292</v>
      </c>
      <c r="AA174" s="14"/>
      <c r="AB174" s="14"/>
      <c r="AC174" s="93">
        <f t="shared" si="18"/>
        <v>5</v>
      </c>
      <c r="AD174" s="14">
        <f t="shared" si="16"/>
        <v>7.5399999999999991</v>
      </c>
      <c r="AE174" s="93" t="e">
        <f>IF(OR(#REF!=0,#REF!="Ślubna"),0,ROUNDUP(AC174/5,0)*0.6)+IF(OR(#REF!="I",#REF!="PW"),ROUNDUP(AC174/20,0)*0.5,0)</f>
        <v>#REF!</v>
      </c>
      <c r="AF174" s="142">
        <v>41906</v>
      </c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1:44" s="74" customFormat="1" ht="47.25" customHeight="1">
      <c r="A175" s="14">
        <v>116</v>
      </c>
      <c r="B175" s="14" t="s">
        <v>302</v>
      </c>
      <c r="C175" s="121">
        <v>41909.75</v>
      </c>
      <c r="D175" s="93" t="s">
        <v>9</v>
      </c>
      <c r="E175" s="93" t="s">
        <v>61</v>
      </c>
      <c r="F175" s="116" t="s">
        <v>3</v>
      </c>
      <c r="G175" s="14" t="s">
        <v>543</v>
      </c>
      <c r="H175" s="14" t="s">
        <v>46</v>
      </c>
      <c r="I175" s="143"/>
      <c r="J175" s="144"/>
      <c r="K175" s="144">
        <v>1</v>
      </c>
      <c r="L175" s="144">
        <v>1</v>
      </c>
      <c r="M175" s="144">
        <v>1</v>
      </c>
      <c r="N175" s="144">
        <v>1</v>
      </c>
      <c r="O175" s="144">
        <v>1</v>
      </c>
      <c r="P175" s="144">
        <v>1</v>
      </c>
      <c r="Q175" s="144"/>
      <c r="R175" s="144"/>
      <c r="S175" s="144"/>
      <c r="T175" s="144"/>
      <c r="U175" s="144"/>
      <c r="V175" s="144"/>
      <c r="W175" s="144"/>
      <c r="X175" s="144"/>
      <c r="Y175" s="144"/>
      <c r="Z175" s="14" t="s">
        <v>202</v>
      </c>
      <c r="AA175" s="14"/>
      <c r="AB175" s="14"/>
      <c r="AC175" s="93">
        <f t="shared" si="18"/>
        <v>6</v>
      </c>
      <c r="AD175" s="14">
        <f t="shared" si="16"/>
        <v>8.57</v>
      </c>
      <c r="AE175" s="93" t="e">
        <f>IF(OR(#REF!=0,#REF!="Ślubna"),0,ROUNDUP(AC175/5,0)*0.6)+IF(OR(#REF!="I",#REF!="PW"),ROUNDUP(AC175/20,0)*0.5,0)</f>
        <v>#REF!</v>
      </c>
      <c r="AF175" s="142">
        <v>41906</v>
      </c>
      <c r="AG175" s="93"/>
      <c r="AH175" s="93">
        <f>SUM(L175:AB175)</f>
        <v>5</v>
      </c>
      <c r="AI175" s="93">
        <f>SUM(M175:AC175)</f>
        <v>10</v>
      </c>
      <c r="AJ175" s="93" t="e">
        <f>SUM(N175:AF175)</f>
        <v>#REF!</v>
      </c>
      <c r="AK175" s="93" t="e">
        <f>SUM(O175:AG175)</f>
        <v>#REF!</v>
      </c>
      <c r="AL175" s="93"/>
      <c r="AM175" s="93"/>
      <c r="AN175" s="93" t="e">
        <f>SUM(R175:AJ175)</f>
        <v>#REF!</v>
      </c>
      <c r="AO175" s="93" t="e">
        <f>SUM(S175:AK175)</f>
        <v>#REF!</v>
      </c>
      <c r="AP175" s="93" t="e">
        <f>SUM(T175:AL175)</f>
        <v>#REF!</v>
      </c>
      <c r="AQ175" s="93"/>
      <c r="AR175" s="14"/>
    </row>
    <row r="176" spans="1:44" s="74" customFormat="1" ht="47.25" customHeight="1">
      <c r="A176" s="14">
        <v>11</v>
      </c>
      <c r="B176" s="14" t="s">
        <v>365</v>
      </c>
      <c r="C176" s="114"/>
      <c r="D176" s="14" t="s">
        <v>2</v>
      </c>
      <c r="E176" s="14" t="s">
        <v>48</v>
      </c>
      <c r="F176" s="116" t="s">
        <v>5</v>
      </c>
      <c r="G176" s="14" t="s">
        <v>122</v>
      </c>
      <c r="H176" s="14" t="s">
        <v>46</v>
      </c>
      <c r="I176" s="143"/>
      <c r="J176" s="144"/>
      <c r="K176" s="144">
        <v>2</v>
      </c>
      <c r="L176" s="144"/>
      <c r="M176" s="144">
        <v>5</v>
      </c>
      <c r="N176" s="144"/>
      <c r="O176" s="144">
        <v>6</v>
      </c>
      <c r="P176" s="144"/>
      <c r="Q176" s="144">
        <v>4</v>
      </c>
      <c r="R176" s="144"/>
      <c r="S176" s="144">
        <v>2</v>
      </c>
      <c r="T176" s="144"/>
      <c r="U176" s="144"/>
      <c r="V176" s="144"/>
      <c r="W176" s="144"/>
      <c r="X176" s="144"/>
      <c r="Y176" s="144"/>
      <c r="Z176" s="14" t="s">
        <v>373</v>
      </c>
      <c r="AA176" s="14" t="s">
        <v>87</v>
      </c>
      <c r="AB176" s="14"/>
      <c r="AC176" s="93">
        <f t="shared" si="18"/>
        <v>19</v>
      </c>
      <c r="AD176" s="14">
        <f t="shared" si="16"/>
        <v>29.240000000000002</v>
      </c>
      <c r="AE176" s="93" t="e">
        <f>IF(OR(#REF!=0,#REF!="Ślubna"),0,ROUNDUP(AC176/5,0)*0.6)+IF(OR(#REF!="I",#REF!="PW"),ROUNDUP(AC176/20,0)*0.5,0)</f>
        <v>#REF!</v>
      </c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1:44" s="74" customFormat="1" ht="47.25" customHeight="1">
      <c r="A177" s="14">
        <v>29</v>
      </c>
      <c r="B177" s="14" t="s">
        <v>388</v>
      </c>
      <c r="C177" s="114"/>
      <c r="D177" s="14" t="s">
        <v>7</v>
      </c>
      <c r="E177" s="14" t="s">
        <v>61</v>
      </c>
      <c r="F177" s="116" t="s">
        <v>5</v>
      </c>
      <c r="G177" s="14" t="s">
        <v>122</v>
      </c>
      <c r="H177" s="14" t="s">
        <v>46</v>
      </c>
      <c r="I177" s="143"/>
      <c r="J177" s="144"/>
      <c r="K177" s="144"/>
      <c r="L177" s="144"/>
      <c r="M177" s="144">
        <v>2</v>
      </c>
      <c r="N177" s="144">
        <v>5</v>
      </c>
      <c r="O177" s="144">
        <v>10</v>
      </c>
      <c r="P177" s="144">
        <v>10</v>
      </c>
      <c r="Q177" s="144">
        <v>5</v>
      </c>
      <c r="R177" s="144"/>
      <c r="S177" s="144"/>
      <c r="T177" s="144"/>
      <c r="U177" s="144"/>
      <c r="V177" s="144"/>
      <c r="W177" s="144"/>
      <c r="X177" s="144"/>
      <c r="Y177" s="144"/>
      <c r="Z177" s="14" t="s">
        <v>76</v>
      </c>
      <c r="AA177" s="119" t="s">
        <v>393</v>
      </c>
      <c r="AB177" s="14"/>
      <c r="AC177" s="93">
        <f t="shared" si="18"/>
        <v>32</v>
      </c>
      <c r="AD177" s="14">
        <f t="shared" si="16"/>
        <v>48.35</v>
      </c>
      <c r="AE177" s="93" t="e">
        <f>IF(OR(#REF!=0,#REF!="Ślubna"),0,ROUNDUP(AC177/5,0)*0.6)+IF(OR(#REF!="I",#REF!="PW"),ROUNDUP(AC177/20,0)*0.5,0)</f>
        <v>#REF!</v>
      </c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1:44" s="74" customFormat="1" ht="47.25" customHeight="1">
      <c r="A178" s="93">
        <v>29</v>
      </c>
      <c r="B178" s="93" t="s">
        <v>476</v>
      </c>
      <c r="C178" s="121"/>
      <c r="D178" s="93" t="s">
        <v>2</v>
      </c>
      <c r="E178" s="93" t="s">
        <v>61</v>
      </c>
      <c r="F178" s="116" t="s">
        <v>4</v>
      </c>
      <c r="G178" s="14" t="s">
        <v>122</v>
      </c>
      <c r="H178" s="93" t="s">
        <v>46</v>
      </c>
      <c r="I178" s="146"/>
      <c r="J178" s="147"/>
      <c r="K178" s="147"/>
      <c r="L178" s="147">
        <v>2</v>
      </c>
      <c r="M178" s="147">
        <v>2</v>
      </c>
      <c r="N178" s="147">
        <v>4</v>
      </c>
      <c r="O178" s="147">
        <v>4</v>
      </c>
      <c r="P178" s="147">
        <v>4</v>
      </c>
      <c r="Q178" s="147">
        <v>2</v>
      </c>
      <c r="R178" s="147"/>
      <c r="S178" s="147"/>
      <c r="T178" s="147"/>
      <c r="U178" s="147"/>
      <c r="V178" s="147"/>
      <c r="W178" s="147"/>
      <c r="X178" s="147"/>
      <c r="Y178" s="147"/>
      <c r="Z178" s="93" t="s">
        <v>75</v>
      </c>
      <c r="AA178" s="93" t="s">
        <v>76</v>
      </c>
      <c r="AB178" s="93"/>
      <c r="AC178" s="93">
        <f t="shared" si="18"/>
        <v>18</v>
      </c>
      <c r="AD178" s="14">
        <f t="shared" si="16"/>
        <v>26.619999999999997</v>
      </c>
      <c r="AE178" s="93" t="e">
        <f>IF(OR(#REF!=0,#REF!="Ślubna"),0,ROUNDUP(AC178/5,0)*0.6)+IF(OR(#REF!="I",#REF!="PW"),ROUNDUP(AC178/20,0)*0.5,0)</f>
        <v>#REF!</v>
      </c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</row>
    <row r="179" spans="1:44" s="74" customFormat="1" ht="47.25" customHeight="1">
      <c r="A179" s="93">
        <v>29</v>
      </c>
      <c r="B179" s="93" t="s">
        <v>477</v>
      </c>
      <c r="C179" s="121"/>
      <c r="D179" s="93" t="s">
        <v>2</v>
      </c>
      <c r="E179" s="93" t="s">
        <v>61</v>
      </c>
      <c r="F179" s="116" t="s">
        <v>4</v>
      </c>
      <c r="G179" s="14" t="s">
        <v>122</v>
      </c>
      <c r="H179" s="93" t="s">
        <v>46</v>
      </c>
      <c r="I179" s="146"/>
      <c r="J179" s="147"/>
      <c r="K179" s="147"/>
      <c r="L179" s="147">
        <v>2</v>
      </c>
      <c r="M179" s="147">
        <v>2</v>
      </c>
      <c r="N179" s="147">
        <v>4</v>
      </c>
      <c r="O179" s="147">
        <v>4</v>
      </c>
      <c r="P179" s="147">
        <v>4</v>
      </c>
      <c r="Q179" s="147">
        <v>2</v>
      </c>
      <c r="R179" s="147"/>
      <c r="S179" s="147"/>
      <c r="T179" s="147"/>
      <c r="U179" s="147"/>
      <c r="V179" s="147"/>
      <c r="W179" s="147"/>
      <c r="X179" s="147"/>
      <c r="Y179" s="147"/>
      <c r="Z179" s="93" t="s">
        <v>114</v>
      </c>
      <c r="AA179" s="122" t="s">
        <v>451</v>
      </c>
      <c r="AB179" s="93"/>
      <c r="AC179" s="93">
        <f t="shared" si="18"/>
        <v>18</v>
      </c>
      <c r="AD179" s="14">
        <f t="shared" si="16"/>
        <v>26.619999999999997</v>
      </c>
      <c r="AE179" s="93" t="e">
        <f>IF(OR(#REF!=0,#REF!="Ślubna"),0,ROUNDUP(AC179/5,0)*0.6)+IF(OR(#REF!="I",#REF!="PW"),ROUNDUP(AC179/20,0)*0.5,0)</f>
        <v>#REF!</v>
      </c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</row>
    <row r="180" spans="1:44" s="74" customFormat="1" ht="47.25" customHeight="1">
      <c r="A180" s="93">
        <v>29</v>
      </c>
      <c r="B180" s="93" t="s">
        <v>478</v>
      </c>
      <c r="C180" s="121"/>
      <c r="D180" s="93" t="s">
        <v>2</v>
      </c>
      <c r="E180" s="93" t="s">
        <v>61</v>
      </c>
      <c r="F180" s="116" t="s">
        <v>4</v>
      </c>
      <c r="G180" s="14" t="s">
        <v>122</v>
      </c>
      <c r="H180" s="93" t="s">
        <v>46</v>
      </c>
      <c r="I180" s="146"/>
      <c r="J180" s="147"/>
      <c r="K180" s="147"/>
      <c r="L180" s="147">
        <v>2</v>
      </c>
      <c r="M180" s="147">
        <v>2</v>
      </c>
      <c r="N180" s="147">
        <v>4</v>
      </c>
      <c r="O180" s="147">
        <v>4</v>
      </c>
      <c r="P180" s="147">
        <v>4</v>
      </c>
      <c r="Q180" s="147">
        <v>2</v>
      </c>
      <c r="R180" s="147"/>
      <c r="S180" s="147"/>
      <c r="T180" s="147"/>
      <c r="U180" s="147"/>
      <c r="V180" s="147"/>
      <c r="W180" s="147"/>
      <c r="X180" s="147"/>
      <c r="Y180" s="147"/>
      <c r="Z180" s="93" t="s">
        <v>88</v>
      </c>
      <c r="AA180" s="93" t="s">
        <v>72</v>
      </c>
      <c r="AB180" s="93"/>
      <c r="AC180" s="93">
        <f t="shared" si="18"/>
        <v>18</v>
      </c>
      <c r="AD180" s="14">
        <f t="shared" si="16"/>
        <v>26.619999999999997</v>
      </c>
      <c r="AE180" s="93" t="e">
        <f>IF(OR(#REF!=0,#REF!="Ślubna"),0,ROUNDUP(AC180/5,0)*0.6)+IF(OR(#REF!="I",#REF!="PW"),ROUNDUP(AC180/20,0)*0.5,0)</f>
        <v>#REF!</v>
      </c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</row>
    <row r="181" spans="1:44" s="74" customFormat="1" ht="47.25" customHeight="1">
      <c r="A181" s="93">
        <v>29</v>
      </c>
      <c r="B181" s="93" t="s">
        <v>479</v>
      </c>
      <c r="C181" s="121"/>
      <c r="D181" s="93" t="s">
        <v>2</v>
      </c>
      <c r="E181" s="93" t="s">
        <v>61</v>
      </c>
      <c r="F181" s="116" t="s">
        <v>4</v>
      </c>
      <c r="G181" s="14" t="s">
        <v>122</v>
      </c>
      <c r="H181" s="93" t="s">
        <v>46</v>
      </c>
      <c r="I181" s="146"/>
      <c r="J181" s="147"/>
      <c r="K181" s="147"/>
      <c r="L181" s="147">
        <v>2</v>
      </c>
      <c r="M181" s="147">
        <v>2</v>
      </c>
      <c r="N181" s="147">
        <v>4</v>
      </c>
      <c r="O181" s="147">
        <v>4</v>
      </c>
      <c r="P181" s="147">
        <v>4</v>
      </c>
      <c r="Q181" s="147">
        <v>2</v>
      </c>
      <c r="R181" s="147"/>
      <c r="S181" s="147"/>
      <c r="T181" s="147"/>
      <c r="U181" s="147"/>
      <c r="V181" s="147"/>
      <c r="W181" s="147"/>
      <c r="X181" s="147"/>
      <c r="Y181" s="147"/>
      <c r="Z181" s="93" t="s">
        <v>269</v>
      </c>
      <c r="AA181" s="93" t="s">
        <v>76</v>
      </c>
      <c r="AB181" s="93"/>
      <c r="AC181" s="93">
        <f t="shared" si="18"/>
        <v>18</v>
      </c>
      <c r="AD181" s="14">
        <f t="shared" si="16"/>
        <v>26.619999999999997</v>
      </c>
      <c r="AE181" s="93" t="e">
        <f>IF(OR(#REF!=0,#REF!="Ślubna"),0,ROUNDUP(AC181/5,0)*0.6)+IF(OR(#REF!="I",#REF!="PW"),ROUNDUP(AC181/20,0)*0.5,0)</f>
        <v>#REF!</v>
      </c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</row>
    <row r="182" spans="1:44" s="74" customFormat="1" ht="47.25" customHeight="1">
      <c r="A182" s="93">
        <v>29</v>
      </c>
      <c r="B182" s="93" t="s">
        <v>482</v>
      </c>
      <c r="C182" s="121"/>
      <c r="D182" s="93" t="s">
        <v>2</v>
      </c>
      <c r="E182" s="93" t="s">
        <v>61</v>
      </c>
      <c r="F182" s="116" t="s">
        <v>5</v>
      </c>
      <c r="G182" s="14" t="s">
        <v>122</v>
      </c>
      <c r="H182" s="93" t="s">
        <v>46</v>
      </c>
      <c r="I182" s="146"/>
      <c r="J182" s="147"/>
      <c r="K182" s="147"/>
      <c r="L182" s="147">
        <v>1</v>
      </c>
      <c r="M182" s="147">
        <v>2</v>
      </c>
      <c r="N182" s="147">
        <v>3</v>
      </c>
      <c r="O182" s="147">
        <v>4</v>
      </c>
      <c r="P182" s="147">
        <v>4</v>
      </c>
      <c r="Q182" s="147">
        <v>3</v>
      </c>
      <c r="R182" s="147">
        <v>1</v>
      </c>
      <c r="S182" s="147">
        <v>1</v>
      </c>
      <c r="T182" s="147"/>
      <c r="U182" s="147"/>
      <c r="V182" s="147"/>
      <c r="W182" s="147"/>
      <c r="X182" s="147"/>
      <c r="Y182" s="147"/>
      <c r="Z182" s="93" t="s">
        <v>75</v>
      </c>
      <c r="AA182" s="93" t="s">
        <v>76</v>
      </c>
      <c r="AB182" s="93"/>
      <c r="AC182" s="93">
        <f t="shared" si="18"/>
        <v>19</v>
      </c>
      <c r="AD182" s="14">
        <f t="shared" si="16"/>
        <v>29.549999999999997</v>
      </c>
      <c r="AE182" s="93" t="e">
        <f>IF(OR(#REF!=0,#REF!="Ślubna"),0,ROUNDUP(AC182/5,0)*0.6)+IF(OR(#REF!="I",#REF!="PW"),ROUNDUP(AC182/20,0)*0.5,0)</f>
        <v>#REF!</v>
      </c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</row>
    <row r="183" spans="1:44" s="74" customFormat="1" ht="47.25" customHeight="1">
      <c r="A183" s="93">
        <v>29</v>
      </c>
      <c r="B183" s="93" t="s">
        <v>483</v>
      </c>
      <c r="C183" s="121"/>
      <c r="D183" s="93" t="s">
        <v>2</v>
      </c>
      <c r="E183" s="93" t="s">
        <v>61</v>
      </c>
      <c r="F183" s="116" t="s">
        <v>5</v>
      </c>
      <c r="G183" s="14" t="s">
        <v>122</v>
      </c>
      <c r="H183" s="93" t="s">
        <v>46</v>
      </c>
      <c r="I183" s="146"/>
      <c r="J183" s="147"/>
      <c r="K183" s="147"/>
      <c r="L183" s="147">
        <v>1</v>
      </c>
      <c r="M183" s="147">
        <v>2</v>
      </c>
      <c r="N183" s="147">
        <v>3</v>
      </c>
      <c r="O183" s="147">
        <v>4</v>
      </c>
      <c r="P183" s="147">
        <v>4</v>
      </c>
      <c r="Q183" s="147">
        <v>3</v>
      </c>
      <c r="R183" s="147">
        <v>1</v>
      </c>
      <c r="S183" s="147">
        <v>1</v>
      </c>
      <c r="T183" s="147"/>
      <c r="U183" s="147"/>
      <c r="V183" s="147"/>
      <c r="W183" s="147"/>
      <c r="X183" s="147"/>
      <c r="Y183" s="147"/>
      <c r="Z183" s="93" t="s">
        <v>114</v>
      </c>
      <c r="AA183" s="122" t="s">
        <v>451</v>
      </c>
      <c r="AB183" s="93"/>
      <c r="AC183" s="93">
        <f t="shared" si="18"/>
        <v>19</v>
      </c>
      <c r="AD183" s="14">
        <f t="shared" ref="AD183:AD217" si="19">IF(H183="DŁ",(I183*$I$2)+(J183*$J$2)+(K183*$K$2)+(L183*$L$2)+(M183*$M$2)+(N183*$N$2)+(O183*$O$2)+(P183*$P$2)+(Q183*$Q$2)+(R183*$R$2)+(S183*$S$2)+(T183*$T$2)+(U183*$U$2)+(V183*$V$2)+(W183*$W$2)+(X183*$X$2)+(Y183*$Y$2),(I183*$I$3)+(J183*$J$3)+(K183*$K$3)+(L183*$L$3)+(M183*$M$3)+(N183*$N$3)+(O183*$O$3)+(P183*$P$3)+(Q183*$Q$3)+(R183*$R$3)+(S183*$S$3)+(T183*$T$3)+(U183*$U$3)+(V183*$V$3)+(W183*$W$3)+(X183*$X$3)+(Y183*$Y$3))</f>
        <v>29.549999999999997</v>
      </c>
      <c r="AE183" s="93" t="e">
        <f>IF(OR(#REF!=0,#REF!="Ślubna"),0,ROUNDUP(AC183/5,0)*0.6)+IF(OR(#REF!="I",#REF!="PW"),ROUNDUP(AC183/20,0)*0.5,0)</f>
        <v>#REF!</v>
      </c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</row>
    <row r="184" spans="1:44" s="74" customFormat="1" ht="47.25" customHeight="1">
      <c r="A184" s="93">
        <v>29</v>
      </c>
      <c r="B184" s="93" t="s">
        <v>484</v>
      </c>
      <c r="C184" s="121"/>
      <c r="D184" s="93" t="s">
        <v>2</v>
      </c>
      <c r="E184" s="93" t="s">
        <v>61</v>
      </c>
      <c r="F184" s="116" t="s">
        <v>5</v>
      </c>
      <c r="G184" s="14" t="s">
        <v>122</v>
      </c>
      <c r="H184" s="93" t="s">
        <v>46</v>
      </c>
      <c r="I184" s="146"/>
      <c r="J184" s="147"/>
      <c r="K184" s="147"/>
      <c r="L184" s="147">
        <v>1</v>
      </c>
      <c r="M184" s="147">
        <v>2</v>
      </c>
      <c r="N184" s="147">
        <v>3</v>
      </c>
      <c r="O184" s="147">
        <v>4</v>
      </c>
      <c r="P184" s="147">
        <v>4</v>
      </c>
      <c r="Q184" s="147">
        <v>3</v>
      </c>
      <c r="R184" s="147">
        <v>1</v>
      </c>
      <c r="S184" s="147">
        <v>1</v>
      </c>
      <c r="T184" s="147"/>
      <c r="U184" s="147"/>
      <c r="V184" s="147"/>
      <c r="W184" s="147"/>
      <c r="X184" s="147"/>
      <c r="Y184" s="147"/>
      <c r="Z184" s="93" t="s">
        <v>88</v>
      </c>
      <c r="AA184" s="93" t="s">
        <v>72</v>
      </c>
      <c r="AB184" s="93"/>
      <c r="AC184" s="93">
        <f t="shared" si="18"/>
        <v>19</v>
      </c>
      <c r="AD184" s="14">
        <f t="shared" si="19"/>
        <v>29.549999999999997</v>
      </c>
      <c r="AE184" s="93" t="e">
        <f>IF(OR(#REF!=0,#REF!="Ślubna"),0,ROUNDUP(AC184/5,0)*0.6)+IF(OR(#REF!="I",#REF!="PW"),ROUNDUP(AC184/20,0)*0.5,0)</f>
        <v>#REF!</v>
      </c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</row>
    <row r="185" spans="1:44" s="74" customFormat="1" ht="47.25" customHeight="1">
      <c r="A185" s="93">
        <v>29</v>
      </c>
      <c r="B185" s="93" t="s">
        <v>485</v>
      </c>
      <c r="C185" s="121"/>
      <c r="D185" s="93" t="s">
        <v>2</v>
      </c>
      <c r="E185" s="93" t="s">
        <v>61</v>
      </c>
      <c r="F185" s="116" t="s">
        <v>5</v>
      </c>
      <c r="G185" s="14" t="s">
        <v>122</v>
      </c>
      <c r="H185" s="93" t="s">
        <v>46</v>
      </c>
      <c r="I185" s="146"/>
      <c r="J185" s="147"/>
      <c r="K185" s="147"/>
      <c r="L185" s="147">
        <v>1</v>
      </c>
      <c r="M185" s="147">
        <v>2</v>
      </c>
      <c r="N185" s="147">
        <v>3</v>
      </c>
      <c r="O185" s="147">
        <v>4</v>
      </c>
      <c r="P185" s="147">
        <v>4</v>
      </c>
      <c r="Q185" s="147">
        <v>3</v>
      </c>
      <c r="R185" s="147">
        <v>1</v>
      </c>
      <c r="S185" s="147">
        <v>1</v>
      </c>
      <c r="T185" s="147"/>
      <c r="U185" s="147"/>
      <c r="V185" s="147"/>
      <c r="W185" s="147"/>
      <c r="X185" s="147"/>
      <c r="Y185" s="147"/>
      <c r="Z185" s="93" t="s">
        <v>269</v>
      </c>
      <c r="AA185" s="93" t="s">
        <v>76</v>
      </c>
      <c r="AB185" s="93"/>
      <c r="AC185" s="93">
        <f t="shared" si="18"/>
        <v>19</v>
      </c>
      <c r="AD185" s="14">
        <f t="shared" si="19"/>
        <v>29.549999999999997</v>
      </c>
      <c r="AE185" s="93" t="e">
        <f>IF(OR(#REF!=0,#REF!="Ślubna"),0,ROUNDUP(AC185/5,0)*0.6)+IF(OR(#REF!="I",#REF!="PW"),ROUNDUP(AC185/20,0)*0.5,0)</f>
        <v>#REF!</v>
      </c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</row>
    <row r="186" spans="1:44" s="74" customFormat="1" ht="47.25" customHeight="1">
      <c r="A186" s="93">
        <v>29</v>
      </c>
      <c r="B186" s="93" t="s">
        <v>491</v>
      </c>
      <c r="C186" s="121"/>
      <c r="D186" s="93" t="s">
        <v>2</v>
      </c>
      <c r="E186" s="93" t="s">
        <v>61</v>
      </c>
      <c r="F186" s="116" t="s">
        <v>5</v>
      </c>
      <c r="G186" s="14" t="s">
        <v>122</v>
      </c>
      <c r="H186" s="93" t="s">
        <v>46</v>
      </c>
      <c r="I186" s="146"/>
      <c r="J186" s="147"/>
      <c r="K186" s="147"/>
      <c r="L186" s="147">
        <v>1</v>
      </c>
      <c r="M186" s="147">
        <v>2</v>
      </c>
      <c r="N186" s="147">
        <v>3</v>
      </c>
      <c r="O186" s="147">
        <v>4</v>
      </c>
      <c r="P186" s="147">
        <v>4</v>
      </c>
      <c r="Q186" s="147">
        <v>3</v>
      </c>
      <c r="R186" s="147">
        <v>1</v>
      </c>
      <c r="S186" s="147">
        <v>1</v>
      </c>
      <c r="T186" s="147"/>
      <c r="U186" s="147"/>
      <c r="V186" s="147"/>
      <c r="W186" s="147"/>
      <c r="X186" s="147"/>
      <c r="Y186" s="147"/>
      <c r="Z186" s="122" t="s">
        <v>493</v>
      </c>
      <c r="AA186" s="93"/>
      <c r="AB186" s="93"/>
      <c r="AC186" s="93">
        <f t="shared" si="18"/>
        <v>19</v>
      </c>
      <c r="AD186" s="14">
        <f t="shared" si="19"/>
        <v>29.549999999999997</v>
      </c>
      <c r="AE186" s="93" t="e">
        <f>IF(OR(#REF!=0,#REF!="Ślubna"),0,ROUNDUP(AC186/5,0)*0.6)+IF(OR(#REF!="I",#REF!="PW"),ROUNDUP(AC186/20,0)*0.5,0)</f>
        <v>#REF!</v>
      </c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</row>
    <row r="187" spans="1:44" s="74" customFormat="1" ht="47.25" customHeight="1">
      <c r="A187" s="14">
        <v>109</v>
      </c>
      <c r="B187" s="14" t="s">
        <v>109</v>
      </c>
      <c r="C187" s="114">
        <v>41897.75</v>
      </c>
      <c r="D187" s="14" t="s">
        <v>2</v>
      </c>
      <c r="E187" s="14" t="s">
        <v>48</v>
      </c>
      <c r="F187" s="116" t="s">
        <v>5</v>
      </c>
      <c r="G187" s="14" t="s">
        <v>122</v>
      </c>
      <c r="H187" s="14" t="s">
        <v>46</v>
      </c>
      <c r="I187" s="143"/>
      <c r="J187" s="144"/>
      <c r="K187" s="144">
        <v>3</v>
      </c>
      <c r="L187" s="144"/>
      <c r="M187" s="144">
        <v>5</v>
      </c>
      <c r="N187" s="144"/>
      <c r="O187" s="144">
        <v>5</v>
      </c>
      <c r="P187" s="144"/>
      <c r="Q187" s="144">
        <v>4</v>
      </c>
      <c r="R187" s="144"/>
      <c r="S187" s="144">
        <v>2</v>
      </c>
      <c r="T187" s="144"/>
      <c r="U187" s="144"/>
      <c r="V187" s="144"/>
      <c r="W187" s="144"/>
      <c r="X187" s="144"/>
      <c r="Y187" s="144"/>
      <c r="Z187" s="14" t="s">
        <v>121</v>
      </c>
      <c r="AA187" s="145" t="s">
        <v>123</v>
      </c>
      <c r="AB187" s="116"/>
      <c r="AC187" s="14">
        <f t="shared" ref="AC187:AC194" si="20">SUM(J187:U187)</f>
        <v>19</v>
      </c>
      <c r="AD187" s="14">
        <f t="shared" si="19"/>
        <v>29.240000000000002</v>
      </c>
      <c r="AE187" s="93" t="e">
        <f>IF(OR(#REF!=0,#REF!="Ślubna"),0,ROUNDUP(AC187/5,0)*0.6)+IF(OR(#REF!="I",#REF!="PW"),ROUNDUP(AC187/20,0)*0.5,0)</f>
        <v>#REF!</v>
      </c>
      <c r="AF187" s="14">
        <v>19</v>
      </c>
      <c r="AG187" s="113">
        <v>41891</v>
      </c>
      <c r="AH187" s="14"/>
      <c r="AI187" s="14"/>
      <c r="AJ187" s="14"/>
      <c r="AK187" s="14"/>
      <c r="AL187" s="14">
        <v>41</v>
      </c>
      <c r="AM187" s="14"/>
      <c r="AN187" s="14"/>
      <c r="AO187" s="14"/>
      <c r="AP187" s="14"/>
      <c r="AQ187" s="142"/>
      <c r="AR187" s="14"/>
    </row>
    <row r="188" spans="1:44" s="74" customFormat="1" ht="47.25" customHeight="1">
      <c r="A188" s="14">
        <v>109</v>
      </c>
      <c r="B188" s="14" t="s">
        <v>110</v>
      </c>
      <c r="C188" s="114">
        <v>41897.75</v>
      </c>
      <c r="D188" s="14" t="s">
        <v>2</v>
      </c>
      <c r="E188" s="14" t="s">
        <v>48</v>
      </c>
      <c r="F188" s="116" t="s">
        <v>5</v>
      </c>
      <c r="G188" s="14" t="s">
        <v>122</v>
      </c>
      <c r="H188" s="14" t="s">
        <v>46</v>
      </c>
      <c r="I188" s="143"/>
      <c r="J188" s="144"/>
      <c r="K188" s="144">
        <v>3</v>
      </c>
      <c r="L188" s="144"/>
      <c r="M188" s="144">
        <v>5</v>
      </c>
      <c r="N188" s="144"/>
      <c r="O188" s="144">
        <v>5</v>
      </c>
      <c r="P188" s="144"/>
      <c r="Q188" s="144">
        <v>4</v>
      </c>
      <c r="R188" s="144"/>
      <c r="S188" s="144">
        <v>2</v>
      </c>
      <c r="T188" s="144"/>
      <c r="U188" s="144"/>
      <c r="V188" s="144"/>
      <c r="W188" s="144"/>
      <c r="X188" s="144"/>
      <c r="Y188" s="144"/>
      <c r="Z188" s="14" t="s">
        <v>121</v>
      </c>
      <c r="AA188" s="145" t="s">
        <v>123</v>
      </c>
      <c r="AB188" s="116"/>
      <c r="AC188" s="14">
        <f t="shared" si="20"/>
        <v>19</v>
      </c>
      <c r="AD188" s="14">
        <f t="shared" si="19"/>
        <v>29.240000000000002</v>
      </c>
      <c r="AE188" s="93" t="e">
        <f>IF(OR(#REF!=0,#REF!="Ślubna"),0,ROUNDUP(AC188/5,0)*0.6)+IF(OR(#REF!="I",#REF!="PW"),ROUNDUP(AC188/20,0)*0.5,0)</f>
        <v>#REF!</v>
      </c>
      <c r="AF188" s="14">
        <v>19</v>
      </c>
      <c r="AG188" s="113">
        <v>41891</v>
      </c>
      <c r="AH188" s="14"/>
      <c r="AI188" s="14"/>
      <c r="AJ188" s="14"/>
      <c r="AK188" s="14"/>
      <c r="AL188" s="14">
        <v>42</v>
      </c>
      <c r="AM188" s="14"/>
      <c r="AN188" s="14"/>
      <c r="AO188" s="14"/>
      <c r="AP188" s="14"/>
      <c r="AQ188" s="14"/>
      <c r="AR188" s="14"/>
    </row>
    <row r="189" spans="1:44" s="74" customFormat="1" ht="47.25" customHeight="1">
      <c r="A189" s="14">
        <v>109</v>
      </c>
      <c r="B189" s="14" t="s">
        <v>158</v>
      </c>
      <c r="C189" s="114">
        <v>41897.75</v>
      </c>
      <c r="D189" s="14" t="s">
        <v>2</v>
      </c>
      <c r="E189" s="14" t="s">
        <v>61</v>
      </c>
      <c r="F189" s="116" t="s">
        <v>59</v>
      </c>
      <c r="G189" s="14" t="s">
        <v>122</v>
      </c>
      <c r="H189" s="14" t="s">
        <v>46</v>
      </c>
      <c r="I189" s="143"/>
      <c r="J189" s="144"/>
      <c r="K189" s="144"/>
      <c r="L189" s="144"/>
      <c r="M189" s="144"/>
      <c r="N189" s="144">
        <v>3</v>
      </c>
      <c r="O189" s="144">
        <v>5</v>
      </c>
      <c r="P189" s="144">
        <v>5</v>
      </c>
      <c r="Q189" s="144">
        <v>4</v>
      </c>
      <c r="R189" s="144">
        <v>1</v>
      </c>
      <c r="S189" s="144">
        <v>1</v>
      </c>
      <c r="T189" s="144"/>
      <c r="U189" s="144"/>
      <c r="V189" s="144"/>
      <c r="W189" s="144"/>
      <c r="X189" s="144"/>
      <c r="Y189" s="144"/>
      <c r="Z189" s="14" t="s">
        <v>96</v>
      </c>
      <c r="AA189" s="14" t="s">
        <v>87</v>
      </c>
      <c r="AB189" s="14"/>
      <c r="AC189" s="14">
        <f t="shared" si="20"/>
        <v>19</v>
      </c>
      <c r="AD189" s="14">
        <f t="shared" si="19"/>
        <v>30.090000000000003</v>
      </c>
      <c r="AE189" s="93" t="e">
        <f>IF(OR(#REF!=0,#REF!="Ślubna"),0,ROUNDUP(AC189/5,0)*0.6)+IF(OR(#REF!="I",#REF!="PW"),ROUNDUP(AC189/20,0)*0.5,0)</f>
        <v>#REF!</v>
      </c>
      <c r="AF189" s="14">
        <v>19</v>
      </c>
      <c r="AG189" s="113">
        <v>41893</v>
      </c>
      <c r="AH189" s="14"/>
      <c r="AI189" s="14"/>
      <c r="AJ189" s="14"/>
      <c r="AK189" s="14"/>
      <c r="AL189" s="14">
        <v>66</v>
      </c>
      <c r="AM189" s="14"/>
      <c r="AN189" s="14"/>
      <c r="AO189" s="14"/>
      <c r="AP189" s="14"/>
      <c r="AQ189" s="14"/>
      <c r="AR189" s="14"/>
    </row>
    <row r="190" spans="1:44" s="74" customFormat="1" ht="47.25" customHeight="1">
      <c r="A190" s="14">
        <v>109</v>
      </c>
      <c r="B190" s="14" t="s">
        <v>159</v>
      </c>
      <c r="C190" s="114">
        <v>41897.75</v>
      </c>
      <c r="D190" s="14" t="s">
        <v>2</v>
      </c>
      <c r="E190" s="14" t="s">
        <v>61</v>
      </c>
      <c r="F190" s="116" t="s">
        <v>59</v>
      </c>
      <c r="G190" s="14" t="s">
        <v>122</v>
      </c>
      <c r="H190" s="14" t="s">
        <v>46</v>
      </c>
      <c r="I190" s="143"/>
      <c r="J190" s="144"/>
      <c r="K190" s="144"/>
      <c r="L190" s="144"/>
      <c r="M190" s="144"/>
      <c r="N190" s="144">
        <v>3</v>
      </c>
      <c r="O190" s="144">
        <v>5</v>
      </c>
      <c r="P190" s="144">
        <v>5</v>
      </c>
      <c r="Q190" s="144">
        <v>4</v>
      </c>
      <c r="R190" s="144">
        <v>1</v>
      </c>
      <c r="S190" s="144">
        <v>1</v>
      </c>
      <c r="T190" s="144"/>
      <c r="U190" s="144"/>
      <c r="V190" s="144"/>
      <c r="W190" s="144"/>
      <c r="X190" s="144"/>
      <c r="Y190" s="144"/>
      <c r="Z190" s="14" t="s">
        <v>94</v>
      </c>
      <c r="AA190" s="14" t="s">
        <v>72</v>
      </c>
      <c r="AB190" s="14"/>
      <c r="AC190" s="14">
        <f t="shared" si="20"/>
        <v>19</v>
      </c>
      <c r="AD190" s="14">
        <f t="shared" si="19"/>
        <v>30.090000000000003</v>
      </c>
      <c r="AE190" s="93" t="e">
        <f>IF(OR(#REF!=0,#REF!="Ślubna"),0,ROUNDUP(AC190/5,0)*0.6)+IF(OR(#REF!="I",#REF!="PW"),ROUNDUP(AC190/20,0)*0.5,0)</f>
        <v>#REF!</v>
      </c>
      <c r="AF190" s="14">
        <v>19</v>
      </c>
      <c r="AG190" s="113">
        <v>41893</v>
      </c>
      <c r="AH190" s="14"/>
      <c r="AI190" s="14"/>
      <c r="AJ190" s="14"/>
      <c r="AK190" s="14"/>
      <c r="AL190" s="14">
        <v>67</v>
      </c>
      <c r="AM190" s="14"/>
      <c r="AN190" s="14"/>
      <c r="AO190" s="14"/>
      <c r="AP190" s="14"/>
      <c r="AQ190" s="14"/>
      <c r="AR190" s="14"/>
    </row>
    <row r="191" spans="1:44" s="74" customFormat="1" ht="47.25" customHeight="1">
      <c r="A191" s="14">
        <v>109</v>
      </c>
      <c r="B191" s="14" t="s">
        <v>160</v>
      </c>
      <c r="C191" s="114">
        <v>41897.75</v>
      </c>
      <c r="D191" s="14" t="s">
        <v>2</v>
      </c>
      <c r="E191" s="14" t="s">
        <v>61</v>
      </c>
      <c r="F191" s="116" t="s">
        <v>59</v>
      </c>
      <c r="G191" s="14" t="s">
        <v>122</v>
      </c>
      <c r="H191" s="14" t="s">
        <v>46</v>
      </c>
      <c r="I191" s="143"/>
      <c r="J191" s="144"/>
      <c r="K191" s="144"/>
      <c r="L191" s="144"/>
      <c r="M191" s="144"/>
      <c r="N191" s="144">
        <v>3</v>
      </c>
      <c r="O191" s="144">
        <v>5</v>
      </c>
      <c r="P191" s="144">
        <v>5</v>
      </c>
      <c r="Q191" s="144">
        <v>4</v>
      </c>
      <c r="R191" s="144">
        <v>1</v>
      </c>
      <c r="S191" s="144">
        <v>1</v>
      </c>
      <c r="T191" s="144"/>
      <c r="U191" s="144"/>
      <c r="V191" s="144"/>
      <c r="W191" s="144"/>
      <c r="X191" s="144"/>
      <c r="Y191" s="144"/>
      <c r="Z191" s="116" t="s">
        <v>115</v>
      </c>
      <c r="AA191" s="14" t="s">
        <v>150</v>
      </c>
      <c r="AB191" s="14"/>
      <c r="AC191" s="14">
        <f t="shared" si="20"/>
        <v>19</v>
      </c>
      <c r="AD191" s="14">
        <f t="shared" si="19"/>
        <v>30.090000000000003</v>
      </c>
      <c r="AE191" s="93" t="e">
        <f>IF(OR(#REF!=0,#REF!="Ślubna"),0,ROUNDUP(AC191/5,0)*0.6)+IF(OR(#REF!="I",#REF!="PW"),ROUNDUP(AC191/20,0)*0.5,0)</f>
        <v>#REF!</v>
      </c>
      <c r="AF191" s="14">
        <v>19</v>
      </c>
      <c r="AG191" s="113">
        <v>41893</v>
      </c>
      <c r="AH191" s="14"/>
      <c r="AI191" s="14"/>
      <c r="AJ191" s="14"/>
      <c r="AK191" s="14"/>
      <c r="AL191" s="14">
        <v>68</v>
      </c>
      <c r="AM191" s="14"/>
      <c r="AN191" s="14"/>
      <c r="AO191" s="14"/>
      <c r="AP191" s="14"/>
      <c r="AQ191" s="14"/>
      <c r="AR191" s="14"/>
    </row>
    <row r="192" spans="1:44" s="74" customFormat="1" ht="47.25" customHeight="1">
      <c r="A192" s="14">
        <v>109</v>
      </c>
      <c r="B192" s="14" t="s">
        <v>161</v>
      </c>
      <c r="C192" s="114">
        <v>41897.75</v>
      </c>
      <c r="D192" s="14" t="s">
        <v>2</v>
      </c>
      <c r="E192" s="14" t="s">
        <v>61</v>
      </c>
      <c r="F192" s="116" t="s">
        <v>59</v>
      </c>
      <c r="G192" s="14" t="s">
        <v>122</v>
      </c>
      <c r="H192" s="14" t="s">
        <v>46</v>
      </c>
      <c r="I192" s="143"/>
      <c r="J192" s="144"/>
      <c r="K192" s="144"/>
      <c r="L192" s="144"/>
      <c r="M192" s="144"/>
      <c r="N192" s="144">
        <v>3</v>
      </c>
      <c r="O192" s="144">
        <v>5</v>
      </c>
      <c r="P192" s="144">
        <v>5</v>
      </c>
      <c r="Q192" s="144">
        <v>4</v>
      </c>
      <c r="R192" s="144">
        <v>1</v>
      </c>
      <c r="S192" s="144">
        <v>1</v>
      </c>
      <c r="T192" s="144"/>
      <c r="U192" s="144"/>
      <c r="V192" s="144"/>
      <c r="W192" s="144"/>
      <c r="X192" s="144"/>
      <c r="Y192" s="144"/>
      <c r="Z192" s="14" t="s">
        <v>75</v>
      </c>
      <c r="AA192" s="14" t="s">
        <v>150</v>
      </c>
      <c r="AB192" s="14"/>
      <c r="AC192" s="14">
        <f t="shared" si="20"/>
        <v>19</v>
      </c>
      <c r="AD192" s="14">
        <f t="shared" si="19"/>
        <v>30.090000000000003</v>
      </c>
      <c r="AE192" s="93" t="e">
        <f>IF(OR(#REF!=0,#REF!="Ślubna"),0,ROUNDUP(AC192/5,0)*0.6)+IF(OR(#REF!="I",#REF!="PW"),ROUNDUP(AC192/20,0)*0.5,0)</f>
        <v>#REF!</v>
      </c>
      <c r="AF192" s="14">
        <v>19</v>
      </c>
      <c r="AG192" s="113">
        <v>41893</v>
      </c>
      <c r="AH192" s="14"/>
      <c r="AI192" s="14"/>
      <c r="AJ192" s="14"/>
      <c r="AK192" s="14"/>
      <c r="AL192" s="14">
        <v>70</v>
      </c>
      <c r="AM192" s="14"/>
      <c r="AN192" s="14"/>
      <c r="AO192" s="14"/>
      <c r="AP192" s="14"/>
      <c r="AQ192" s="14"/>
      <c r="AR192" s="14"/>
    </row>
    <row r="193" spans="1:44" s="74" customFormat="1" ht="47.25" customHeight="1">
      <c r="A193" s="14">
        <v>109</v>
      </c>
      <c r="B193" s="14" t="s">
        <v>162</v>
      </c>
      <c r="C193" s="114">
        <v>41897.75</v>
      </c>
      <c r="D193" s="14" t="s">
        <v>2</v>
      </c>
      <c r="E193" s="14" t="s">
        <v>61</v>
      </c>
      <c r="F193" s="116" t="s">
        <v>59</v>
      </c>
      <c r="G193" s="14" t="s">
        <v>122</v>
      </c>
      <c r="H193" s="14" t="s">
        <v>46</v>
      </c>
      <c r="I193" s="143"/>
      <c r="J193" s="144"/>
      <c r="K193" s="144"/>
      <c r="L193" s="144"/>
      <c r="M193" s="144"/>
      <c r="N193" s="144">
        <v>3</v>
      </c>
      <c r="O193" s="144">
        <v>5</v>
      </c>
      <c r="P193" s="144">
        <v>5</v>
      </c>
      <c r="Q193" s="144">
        <v>4</v>
      </c>
      <c r="R193" s="144">
        <v>1</v>
      </c>
      <c r="S193" s="144">
        <v>1</v>
      </c>
      <c r="T193" s="144"/>
      <c r="U193" s="144"/>
      <c r="V193" s="144"/>
      <c r="W193" s="144"/>
      <c r="X193" s="144"/>
      <c r="Y193" s="144"/>
      <c r="Z193" s="14" t="s">
        <v>114</v>
      </c>
      <c r="AA193" s="14" t="s">
        <v>150</v>
      </c>
      <c r="AB193" s="14"/>
      <c r="AC193" s="14">
        <f t="shared" si="20"/>
        <v>19</v>
      </c>
      <c r="AD193" s="14">
        <f t="shared" si="19"/>
        <v>30.090000000000003</v>
      </c>
      <c r="AE193" s="93" t="e">
        <f>IF(OR(#REF!=0,#REF!="Ślubna"),0,ROUNDUP(AC193/5,0)*0.6)+IF(OR(#REF!="I",#REF!="PW"),ROUNDUP(AC193/20,0)*0.5,0)</f>
        <v>#REF!</v>
      </c>
      <c r="AF193" s="14">
        <v>19</v>
      </c>
      <c r="AG193" s="113">
        <v>41893</v>
      </c>
      <c r="AH193" s="14"/>
      <c r="AI193" s="14"/>
      <c r="AJ193" s="14"/>
      <c r="AK193" s="14"/>
      <c r="AL193" s="14">
        <v>64</v>
      </c>
      <c r="AM193" s="14"/>
      <c r="AN193" s="14"/>
      <c r="AO193" s="14"/>
      <c r="AP193" s="14"/>
      <c r="AQ193" s="14"/>
      <c r="AR193" s="14"/>
    </row>
    <row r="194" spans="1:44" s="74" customFormat="1" ht="47.25" customHeight="1">
      <c r="A194" s="14">
        <v>109</v>
      </c>
      <c r="B194" s="14" t="s">
        <v>163</v>
      </c>
      <c r="C194" s="114">
        <v>41897.75</v>
      </c>
      <c r="D194" s="14" t="s">
        <v>2</v>
      </c>
      <c r="E194" s="14" t="s">
        <v>61</v>
      </c>
      <c r="F194" s="116" t="s">
        <v>59</v>
      </c>
      <c r="G194" s="14" t="s">
        <v>122</v>
      </c>
      <c r="H194" s="14" t="s">
        <v>46</v>
      </c>
      <c r="I194" s="143"/>
      <c r="J194" s="144"/>
      <c r="K194" s="144"/>
      <c r="L194" s="144"/>
      <c r="M194" s="144"/>
      <c r="N194" s="144">
        <v>3</v>
      </c>
      <c r="O194" s="144">
        <v>5</v>
      </c>
      <c r="P194" s="144">
        <v>5</v>
      </c>
      <c r="Q194" s="144">
        <v>4</v>
      </c>
      <c r="R194" s="144">
        <v>1</v>
      </c>
      <c r="S194" s="144">
        <v>1</v>
      </c>
      <c r="T194" s="144"/>
      <c r="U194" s="144"/>
      <c r="V194" s="144"/>
      <c r="W194" s="144"/>
      <c r="X194" s="144"/>
      <c r="Y194" s="144"/>
      <c r="Z194" s="14" t="s">
        <v>184</v>
      </c>
      <c r="AA194" s="14" t="s">
        <v>72</v>
      </c>
      <c r="AB194" s="14"/>
      <c r="AC194" s="14">
        <f t="shared" si="20"/>
        <v>19</v>
      </c>
      <c r="AD194" s="14">
        <f t="shared" si="19"/>
        <v>30.090000000000003</v>
      </c>
      <c r="AE194" s="93" t="e">
        <f>IF(OR(#REF!=0,#REF!="Ślubna"),0,ROUNDUP(AC194/5,0)*0.6)+IF(OR(#REF!="I",#REF!="PW"),ROUNDUP(AC194/20,0)*0.5,0)</f>
        <v>#REF!</v>
      </c>
      <c r="AF194" s="14">
        <v>19</v>
      </c>
      <c r="AG194" s="113">
        <v>41893</v>
      </c>
      <c r="AH194" s="14"/>
      <c r="AI194" s="14"/>
      <c r="AJ194" s="14"/>
      <c r="AK194" s="14"/>
      <c r="AL194" s="14">
        <v>65</v>
      </c>
      <c r="AM194" s="14"/>
      <c r="AN194" s="14"/>
      <c r="AO194" s="14"/>
      <c r="AP194" s="14"/>
      <c r="AQ194" s="14"/>
      <c r="AR194" s="14"/>
    </row>
    <row r="195" spans="1:44" s="74" customFormat="1" ht="47.25" customHeight="1">
      <c r="A195" s="14">
        <v>116</v>
      </c>
      <c r="B195" s="14" t="s">
        <v>290</v>
      </c>
      <c r="C195" s="121">
        <v>41909.75</v>
      </c>
      <c r="D195" s="14" t="s">
        <v>9</v>
      </c>
      <c r="E195" s="14" t="s">
        <v>61</v>
      </c>
      <c r="F195" s="116" t="s">
        <v>5</v>
      </c>
      <c r="G195" s="14" t="s">
        <v>544</v>
      </c>
      <c r="H195" s="14" t="s">
        <v>46</v>
      </c>
      <c r="I195" s="143"/>
      <c r="J195" s="144"/>
      <c r="K195" s="144"/>
      <c r="L195" s="144">
        <v>1</v>
      </c>
      <c r="M195" s="144">
        <v>1</v>
      </c>
      <c r="N195" s="144">
        <v>1</v>
      </c>
      <c r="O195" s="144">
        <v>1</v>
      </c>
      <c r="P195" s="144">
        <v>1</v>
      </c>
      <c r="Q195" s="144">
        <v>1</v>
      </c>
      <c r="R195" s="144"/>
      <c r="S195" s="144"/>
      <c r="T195" s="144"/>
      <c r="U195" s="144"/>
      <c r="V195" s="144"/>
      <c r="W195" s="144"/>
      <c r="X195" s="144"/>
      <c r="Y195" s="144"/>
      <c r="Z195" s="14" t="s">
        <v>121</v>
      </c>
      <c r="AA195" s="123" t="s">
        <v>294</v>
      </c>
      <c r="AB195" s="14"/>
      <c r="AC195" s="93">
        <f>SUM(I195:Y195)</f>
        <v>6</v>
      </c>
      <c r="AD195" s="14">
        <f t="shared" si="19"/>
        <v>8.94</v>
      </c>
      <c r="AE195" s="93" t="e">
        <f>IF(OR(#REF!=0,#REF!="Ślubna"),0,ROUNDUP(AC195/5,0)*0.6)+IF(OR(#REF!="I",#REF!="PW"),ROUNDUP(AC195/20,0)*0.5,0)</f>
        <v>#REF!</v>
      </c>
      <c r="AF195" s="142">
        <v>41906</v>
      </c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1:44" s="74" customFormat="1" ht="47.25" customHeight="1">
      <c r="A196" s="14">
        <v>116</v>
      </c>
      <c r="B196" s="14" t="s">
        <v>300</v>
      </c>
      <c r="C196" s="121">
        <v>41909.75</v>
      </c>
      <c r="D196" s="14" t="s">
        <v>9</v>
      </c>
      <c r="E196" s="14" t="s">
        <v>61</v>
      </c>
      <c r="F196" s="116" t="s">
        <v>3</v>
      </c>
      <c r="G196" s="14" t="s">
        <v>544</v>
      </c>
      <c r="H196" s="14" t="s">
        <v>46</v>
      </c>
      <c r="I196" s="143"/>
      <c r="J196" s="144"/>
      <c r="K196" s="144"/>
      <c r="L196" s="144">
        <v>1</v>
      </c>
      <c r="M196" s="144">
        <v>1</v>
      </c>
      <c r="N196" s="144">
        <v>1</v>
      </c>
      <c r="O196" s="144">
        <v>1</v>
      </c>
      <c r="P196" s="144">
        <v>1</v>
      </c>
      <c r="Q196" s="144">
        <v>1</v>
      </c>
      <c r="R196" s="144"/>
      <c r="S196" s="144"/>
      <c r="T196" s="144"/>
      <c r="U196" s="144"/>
      <c r="V196" s="144"/>
      <c r="W196" s="144"/>
      <c r="X196" s="144"/>
      <c r="Y196" s="144"/>
      <c r="Z196" s="14" t="s">
        <v>121</v>
      </c>
      <c r="AA196" s="123" t="s">
        <v>294</v>
      </c>
      <c r="AB196" s="14"/>
      <c r="AC196" s="93">
        <f>SUM(I196:Y196)</f>
        <v>6</v>
      </c>
      <c r="AD196" s="14">
        <f t="shared" si="19"/>
        <v>8.94</v>
      </c>
      <c r="AE196" s="93" t="e">
        <f>IF(OR(#REF!=0,#REF!="Ślubna"),0,ROUNDUP(AC196/5,0)*0.6)+IF(OR(#REF!="I",#REF!="PW"),ROUNDUP(AC196/20,0)*0.5,0)</f>
        <v>#REF!</v>
      </c>
      <c r="AF196" s="142">
        <v>41906</v>
      </c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1:44" s="74" customFormat="1" ht="47.25" customHeight="1">
      <c r="A197" s="14">
        <v>116</v>
      </c>
      <c r="B197" s="14" t="s">
        <v>289</v>
      </c>
      <c r="C197" s="121">
        <v>41909.75</v>
      </c>
      <c r="D197" s="14" t="s">
        <v>9</v>
      </c>
      <c r="E197" s="14" t="s">
        <v>61</v>
      </c>
      <c r="F197" s="116" t="s">
        <v>5</v>
      </c>
      <c r="G197" s="14" t="s">
        <v>122</v>
      </c>
      <c r="H197" s="14" t="s">
        <v>46</v>
      </c>
      <c r="I197" s="143"/>
      <c r="J197" s="144"/>
      <c r="K197" s="144"/>
      <c r="L197" s="144"/>
      <c r="M197" s="144"/>
      <c r="N197" s="144">
        <v>1</v>
      </c>
      <c r="O197" s="144">
        <v>1</v>
      </c>
      <c r="P197" s="144">
        <v>1</v>
      </c>
      <c r="Q197" s="144">
        <v>1</v>
      </c>
      <c r="R197" s="144"/>
      <c r="S197" s="144"/>
      <c r="T197" s="144"/>
      <c r="U197" s="144"/>
      <c r="V197" s="144"/>
      <c r="W197" s="144"/>
      <c r="X197" s="144"/>
      <c r="Y197" s="144"/>
      <c r="Z197" s="123" t="s">
        <v>293</v>
      </c>
      <c r="AA197" s="14" t="s">
        <v>72</v>
      </c>
      <c r="AB197" s="14"/>
      <c r="AC197" s="93">
        <f>SUM(I197:Y197)</f>
        <v>4</v>
      </c>
      <c r="AD197" s="14">
        <f t="shared" si="19"/>
        <v>6.1400000000000006</v>
      </c>
      <c r="AE197" s="93" t="e">
        <f>IF(OR(#REF!=0,#REF!="Ślubna"),0,ROUNDUP(AC197/5,0)*0.6)+IF(OR(#REF!="I",#REF!="PW"),ROUNDUP(AC197/20,0)*0.5,0)</f>
        <v>#REF!</v>
      </c>
      <c r="AF197" s="142">
        <v>41906</v>
      </c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1:44" s="74" customFormat="1" ht="47.25" customHeight="1">
      <c r="A198" s="14">
        <v>116</v>
      </c>
      <c r="B198" s="14" t="s">
        <v>299</v>
      </c>
      <c r="C198" s="121">
        <v>41909.75</v>
      </c>
      <c r="D198" s="14" t="s">
        <v>9</v>
      </c>
      <c r="E198" s="14" t="s">
        <v>61</v>
      </c>
      <c r="F198" s="116" t="s">
        <v>3</v>
      </c>
      <c r="G198" s="14" t="s">
        <v>122</v>
      </c>
      <c r="H198" s="14" t="s">
        <v>46</v>
      </c>
      <c r="I198" s="143"/>
      <c r="J198" s="144"/>
      <c r="K198" s="144"/>
      <c r="L198" s="144"/>
      <c r="M198" s="144"/>
      <c r="N198" s="144">
        <v>1</v>
      </c>
      <c r="O198" s="144">
        <v>1</v>
      </c>
      <c r="P198" s="144">
        <v>1</v>
      </c>
      <c r="Q198" s="144">
        <v>1</v>
      </c>
      <c r="R198" s="144"/>
      <c r="S198" s="144"/>
      <c r="T198" s="144"/>
      <c r="U198" s="144"/>
      <c r="V198" s="144"/>
      <c r="W198" s="144"/>
      <c r="X198" s="144"/>
      <c r="Y198" s="144"/>
      <c r="Z198" s="123" t="s">
        <v>293</v>
      </c>
      <c r="AA198" s="14" t="s">
        <v>72</v>
      </c>
      <c r="AB198" s="14"/>
      <c r="AC198" s="93">
        <f>SUM(I198:Y198)</f>
        <v>4</v>
      </c>
      <c r="AD198" s="14">
        <f t="shared" si="19"/>
        <v>6.1400000000000006</v>
      </c>
      <c r="AE198" s="93" t="e">
        <f>IF(OR(#REF!=0,#REF!="Ślubna"),0,ROUNDUP(AC198/5,0)*0.6)+IF(OR(#REF!="I",#REF!="PW"),ROUNDUP(AC198/20,0)*0.5,0)</f>
        <v>#REF!</v>
      </c>
      <c r="AF198" s="142">
        <v>41906</v>
      </c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1:44" s="74" customFormat="1" ht="47.25" customHeight="1">
      <c r="A199" s="14">
        <v>116</v>
      </c>
      <c r="B199" s="14" t="s">
        <v>301</v>
      </c>
      <c r="C199" s="121">
        <v>41909.75</v>
      </c>
      <c r="D199" s="14" t="s">
        <v>9</v>
      </c>
      <c r="E199" s="14" t="s">
        <v>61</v>
      </c>
      <c r="F199" s="116" t="s">
        <v>3</v>
      </c>
      <c r="G199" s="14" t="s">
        <v>122</v>
      </c>
      <c r="H199" s="14" t="s">
        <v>46</v>
      </c>
      <c r="I199" s="143"/>
      <c r="J199" s="144"/>
      <c r="K199" s="144">
        <v>1</v>
      </c>
      <c r="L199" s="144">
        <v>1</v>
      </c>
      <c r="M199" s="144">
        <v>1</v>
      </c>
      <c r="N199" s="144">
        <v>1</v>
      </c>
      <c r="O199" s="144">
        <v>1</v>
      </c>
      <c r="P199" s="144">
        <v>1</v>
      </c>
      <c r="Q199" s="144"/>
      <c r="R199" s="144"/>
      <c r="S199" s="144"/>
      <c r="T199" s="144"/>
      <c r="U199" s="144"/>
      <c r="V199" s="144"/>
      <c r="W199" s="144"/>
      <c r="X199" s="144"/>
      <c r="Y199" s="144"/>
      <c r="Z199" s="123" t="s">
        <v>304</v>
      </c>
      <c r="AA199" s="14" t="s">
        <v>76</v>
      </c>
      <c r="AB199" s="14"/>
      <c r="AC199" s="93">
        <f>SUM(I199:Y199)</f>
        <v>6</v>
      </c>
      <c r="AD199" s="14">
        <f t="shared" si="19"/>
        <v>8.57</v>
      </c>
      <c r="AE199" s="93" t="e">
        <f>IF(OR(#REF!=0,#REF!="Ślubna"),0,ROUNDUP(AC199/5,0)*0.6)+IF(OR(#REF!="I",#REF!="PW"),ROUNDUP(AC199/20,0)*0.5,0)</f>
        <v>#REF!</v>
      </c>
      <c r="AF199" s="142">
        <v>41906</v>
      </c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1:44" s="74" customFormat="1" ht="47.25" customHeight="1">
      <c r="A200" s="14">
        <v>1015</v>
      </c>
      <c r="B200" s="14" t="s">
        <v>131</v>
      </c>
      <c r="C200" s="114">
        <v>41897.75</v>
      </c>
      <c r="D200" s="14" t="s">
        <v>2</v>
      </c>
      <c r="E200" s="14" t="s">
        <v>61</v>
      </c>
      <c r="F200" s="116" t="s">
        <v>5</v>
      </c>
      <c r="G200" s="14" t="s">
        <v>122</v>
      </c>
      <c r="H200" s="14" t="s">
        <v>46</v>
      </c>
      <c r="I200" s="143"/>
      <c r="J200" s="144"/>
      <c r="K200" s="144"/>
      <c r="L200" s="144">
        <v>1</v>
      </c>
      <c r="M200" s="144">
        <v>2</v>
      </c>
      <c r="N200" s="144">
        <v>3</v>
      </c>
      <c r="O200" s="144">
        <v>4</v>
      </c>
      <c r="P200" s="144">
        <v>4</v>
      </c>
      <c r="Q200" s="144">
        <v>3</v>
      </c>
      <c r="R200" s="144">
        <v>1</v>
      </c>
      <c r="S200" s="144">
        <v>1</v>
      </c>
      <c r="T200" s="144"/>
      <c r="U200" s="144"/>
      <c r="V200" s="144"/>
      <c r="W200" s="144"/>
      <c r="X200" s="144"/>
      <c r="Y200" s="144"/>
      <c r="Z200" s="14" t="s">
        <v>94</v>
      </c>
      <c r="AA200" s="14" t="s">
        <v>72</v>
      </c>
      <c r="AB200" s="116" t="s">
        <v>73</v>
      </c>
      <c r="AC200" s="14">
        <f t="shared" ref="AC200:AC210" si="21">SUM(J200:U200)</f>
        <v>19</v>
      </c>
      <c r="AD200" s="14">
        <f t="shared" si="19"/>
        <v>29.549999999999997</v>
      </c>
      <c r="AE200" s="93" t="e">
        <f>IF(OR(#REF!=0,#REF!="Ślubna"),0,ROUNDUP(AC200/5,0)*0.6)+IF(OR(#REF!="I",#REF!="PW"),ROUNDUP(AC200/20,0)*0.5,0)</f>
        <v>#REF!</v>
      </c>
      <c r="AF200" s="14">
        <v>19</v>
      </c>
      <c r="AG200" s="113">
        <v>41892</v>
      </c>
      <c r="AH200" s="14"/>
      <c r="AI200" s="14"/>
      <c r="AJ200" s="14"/>
      <c r="AK200" s="14"/>
      <c r="AL200" s="14" t="s">
        <v>195</v>
      </c>
      <c r="AM200" s="14"/>
      <c r="AN200" s="14"/>
      <c r="AO200" s="14"/>
      <c r="AP200" s="14"/>
      <c r="AQ200" s="142">
        <v>41899</v>
      </c>
      <c r="AR200" s="14"/>
    </row>
    <row r="201" spans="1:44" s="74" customFormat="1" ht="47.25" customHeight="1">
      <c r="A201" s="14">
        <v>1015</v>
      </c>
      <c r="B201" s="14" t="s">
        <v>132</v>
      </c>
      <c r="C201" s="114">
        <v>41897.75</v>
      </c>
      <c r="D201" s="14" t="s">
        <v>2</v>
      </c>
      <c r="E201" s="14" t="s">
        <v>61</v>
      </c>
      <c r="F201" s="116" t="s">
        <v>5</v>
      </c>
      <c r="G201" s="14" t="s">
        <v>122</v>
      </c>
      <c r="H201" s="14" t="s">
        <v>46</v>
      </c>
      <c r="I201" s="143"/>
      <c r="J201" s="144"/>
      <c r="K201" s="144"/>
      <c r="L201" s="144">
        <v>1</v>
      </c>
      <c r="M201" s="144">
        <v>2</v>
      </c>
      <c r="N201" s="144">
        <v>3</v>
      </c>
      <c r="O201" s="144">
        <v>4</v>
      </c>
      <c r="P201" s="144">
        <v>4</v>
      </c>
      <c r="Q201" s="144">
        <v>3</v>
      </c>
      <c r="R201" s="144">
        <v>1</v>
      </c>
      <c r="S201" s="144">
        <v>1</v>
      </c>
      <c r="T201" s="144"/>
      <c r="U201" s="144"/>
      <c r="V201" s="144"/>
      <c r="W201" s="144"/>
      <c r="X201" s="144"/>
      <c r="Y201" s="144"/>
      <c r="Z201" s="14" t="s">
        <v>96</v>
      </c>
      <c r="AA201" s="14" t="s">
        <v>87</v>
      </c>
      <c r="AB201" s="116" t="s">
        <v>73</v>
      </c>
      <c r="AC201" s="14">
        <f t="shared" si="21"/>
        <v>19</v>
      </c>
      <c r="AD201" s="14">
        <f t="shared" si="19"/>
        <v>29.549999999999997</v>
      </c>
      <c r="AE201" s="93" t="e">
        <f>IF(OR(#REF!=0,#REF!="Ślubna"),0,ROUNDUP(AC201/5,0)*0.6)+IF(OR(#REF!="I",#REF!="PW"),ROUNDUP(AC201/20,0)*0.5,0)</f>
        <v>#REF!</v>
      </c>
      <c r="AF201" s="14">
        <v>19</v>
      </c>
      <c r="AG201" s="113">
        <v>41892</v>
      </c>
      <c r="AH201" s="14"/>
      <c r="AI201" s="14"/>
      <c r="AJ201" s="14"/>
      <c r="AK201" s="14"/>
      <c r="AL201" s="14" t="s">
        <v>194</v>
      </c>
      <c r="AM201" s="14"/>
      <c r="AN201" s="14"/>
      <c r="AO201" s="14"/>
      <c r="AP201" s="14"/>
      <c r="AQ201" s="142">
        <v>41899</v>
      </c>
      <c r="AR201" s="14"/>
    </row>
    <row r="202" spans="1:44" s="74" customFormat="1" ht="47.25" customHeight="1">
      <c r="A202" s="14">
        <v>1015</v>
      </c>
      <c r="B202" s="14" t="s">
        <v>133</v>
      </c>
      <c r="C202" s="114">
        <v>41897.75</v>
      </c>
      <c r="D202" s="14" t="s">
        <v>2</v>
      </c>
      <c r="E202" s="14" t="s">
        <v>61</v>
      </c>
      <c r="F202" s="116" t="s">
        <v>5</v>
      </c>
      <c r="G202" s="14" t="s">
        <v>122</v>
      </c>
      <c r="H202" s="14" t="s">
        <v>46</v>
      </c>
      <c r="I202" s="143"/>
      <c r="J202" s="144"/>
      <c r="K202" s="144"/>
      <c r="L202" s="144">
        <v>1</v>
      </c>
      <c r="M202" s="144">
        <v>2</v>
      </c>
      <c r="N202" s="144">
        <v>3</v>
      </c>
      <c r="O202" s="144">
        <v>4</v>
      </c>
      <c r="P202" s="144">
        <v>4</v>
      </c>
      <c r="Q202" s="144">
        <v>3</v>
      </c>
      <c r="R202" s="144">
        <v>1</v>
      </c>
      <c r="S202" s="144">
        <v>1</v>
      </c>
      <c r="T202" s="144"/>
      <c r="U202" s="144"/>
      <c r="V202" s="144"/>
      <c r="W202" s="144"/>
      <c r="X202" s="144"/>
      <c r="Y202" s="144"/>
      <c r="Z202" s="116" t="s">
        <v>115</v>
      </c>
      <c r="AA202" s="14" t="s">
        <v>76</v>
      </c>
      <c r="AB202" s="116"/>
      <c r="AC202" s="14">
        <f t="shared" si="21"/>
        <v>19</v>
      </c>
      <c r="AD202" s="14">
        <f t="shared" si="19"/>
        <v>29.549999999999997</v>
      </c>
      <c r="AE202" s="93" t="e">
        <f>IF(OR(#REF!=0,#REF!="Ślubna"),0,ROUNDUP(AC202/5,0)*0.6)+IF(OR(#REF!="I",#REF!="PW"),ROUNDUP(AC202/20,0)*0.5,0)</f>
        <v>#REF!</v>
      </c>
      <c r="AF202" s="14">
        <v>19</v>
      </c>
      <c r="AG202" s="113">
        <v>41892</v>
      </c>
      <c r="AH202" s="14"/>
      <c r="AI202" s="14"/>
      <c r="AJ202" s="14"/>
      <c r="AK202" s="14"/>
      <c r="AL202" s="14" t="s">
        <v>193</v>
      </c>
      <c r="AM202" s="14"/>
      <c r="AN202" s="14"/>
      <c r="AO202" s="14"/>
      <c r="AP202" s="14"/>
      <c r="AQ202" s="142">
        <v>41899</v>
      </c>
      <c r="AR202" s="14"/>
    </row>
    <row r="203" spans="1:44" s="74" customFormat="1" ht="47.25" customHeight="1">
      <c r="A203" s="14">
        <v>1015</v>
      </c>
      <c r="B203" s="14" t="s">
        <v>135</v>
      </c>
      <c r="C203" s="114">
        <v>41897.75</v>
      </c>
      <c r="D203" s="14" t="s">
        <v>2</v>
      </c>
      <c r="E203" s="14" t="s">
        <v>61</v>
      </c>
      <c r="F203" s="116" t="s">
        <v>5</v>
      </c>
      <c r="G203" s="14" t="s">
        <v>122</v>
      </c>
      <c r="H203" s="14" t="s">
        <v>46</v>
      </c>
      <c r="I203" s="143"/>
      <c r="J203" s="144"/>
      <c r="K203" s="144"/>
      <c r="L203" s="144">
        <v>1</v>
      </c>
      <c r="M203" s="144">
        <v>2</v>
      </c>
      <c r="N203" s="144">
        <v>3</v>
      </c>
      <c r="O203" s="144">
        <v>4</v>
      </c>
      <c r="P203" s="144">
        <v>4</v>
      </c>
      <c r="Q203" s="144">
        <v>3</v>
      </c>
      <c r="R203" s="144">
        <v>1</v>
      </c>
      <c r="S203" s="144">
        <v>1</v>
      </c>
      <c r="T203" s="144"/>
      <c r="U203" s="144"/>
      <c r="V203" s="144"/>
      <c r="W203" s="144"/>
      <c r="X203" s="144"/>
      <c r="Y203" s="144"/>
      <c r="Z203" s="14" t="s">
        <v>75</v>
      </c>
      <c r="AA203" s="14" t="s">
        <v>76</v>
      </c>
      <c r="AB203" s="116" t="s">
        <v>73</v>
      </c>
      <c r="AC203" s="14">
        <f t="shared" si="21"/>
        <v>19</v>
      </c>
      <c r="AD203" s="14">
        <f t="shared" si="19"/>
        <v>29.549999999999997</v>
      </c>
      <c r="AE203" s="93" t="e">
        <f>IF(OR(#REF!=0,#REF!="Ślubna"),0,ROUNDUP(AC203/5,0)*0.6)+IF(OR(#REF!="I",#REF!="PW"),ROUNDUP(AC203/20,0)*0.5,0)</f>
        <v>#REF!</v>
      </c>
      <c r="AF203" s="14">
        <v>20</v>
      </c>
      <c r="AG203" s="113">
        <v>41892</v>
      </c>
      <c r="AH203" s="14"/>
      <c r="AI203" s="14"/>
      <c r="AJ203" s="14"/>
      <c r="AK203" s="14"/>
      <c r="AL203" s="14" t="s">
        <v>191</v>
      </c>
      <c r="AM203" s="14"/>
      <c r="AN203" s="14"/>
      <c r="AO203" s="14"/>
      <c r="AP203" s="14"/>
      <c r="AQ203" s="142">
        <v>41899</v>
      </c>
      <c r="AR203" s="14"/>
    </row>
    <row r="204" spans="1:44" s="74" customFormat="1" ht="47.25" customHeight="1">
      <c r="A204" s="14">
        <v>1015</v>
      </c>
      <c r="B204" s="14" t="s">
        <v>136</v>
      </c>
      <c r="C204" s="114">
        <v>41897.75</v>
      </c>
      <c r="D204" s="14" t="s">
        <v>2</v>
      </c>
      <c r="E204" s="14" t="s">
        <v>61</v>
      </c>
      <c r="F204" s="116" t="s">
        <v>5</v>
      </c>
      <c r="G204" s="14" t="s">
        <v>122</v>
      </c>
      <c r="H204" s="14" t="s">
        <v>46</v>
      </c>
      <c r="I204" s="143"/>
      <c r="J204" s="144"/>
      <c r="K204" s="144"/>
      <c r="L204" s="144">
        <v>1</v>
      </c>
      <c r="M204" s="144">
        <v>2</v>
      </c>
      <c r="N204" s="144">
        <v>3</v>
      </c>
      <c r="O204" s="144">
        <v>4</v>
      </c>
      <c r="P204" s="144">
        <v>4</v>
      </c>
      <c r="Q204" s="144">
        <v>3</v>
      </c>
      <c r="R204" s="144">
        <v>1</v>
      </c>
      <c r="S204" s="144">
        <v>1</v>
      </c>
      <c r="T204" s="144"/>
      <c r="U204" s="144"/>
      <c r="V204" s="144"/>
      <c r="W204" s="144"/>
      <c r="X204" s="144"/>
      <c r="Y204" s="144"/>
      <c r="Z204" s="14" t="s">
        <v>114</v>
      </c>
      <c r="AA204" s="116" t="s">
        <v>141</v>
      </c>
      <c r="AB204" s="116" t="s">
        <v>73</v>
      </c>
      <c r="AC204" s="14">
        <f t="shared" si="21"/>
        <v>19</v>
      </c>
      <c r="AD204" s="14">
        <f t="shared" si="19"/>
        <v>29.549999999999997</v>
      </c>
      <c r="AE204" s="93" t="e">
        <f>IF(OR(#REF!=0,#REF!="Ślubna"),0,ROUNDUP(AC204/5,0)*0.6)+IF(OR(#REF!="I",#REF!="PW"),ROUNDUP(AC204/20,0)*0.5,0)</f>
        <v>#REF!</v>
      </c>
      <c r="AF204" s="14">
        <v>19</v>
      </c>
      <c r="AG204" s="113">
        <v>41892</v>
      </c>
      <c r="AH204" s="14"/>
      <c r="AI204" s="14"/>
      <c r="AJ204" s="14"/>
      <c r="AK204" s="14"/>
      <c r="AL204" s="14" t="s">
        <v>192</v>
      </c>
      <c r="AM204" s="14"/>
      <c r="AN204" s="14"/>
      <c r="AO204" s="14"/>
      <c r="AP204" s="14"/>
      <c r="AQ204" s="142">
        <v>41899</v>
      </c>
      <c r="AR204" s="14"/>
    </row>
    <row r="205" spans="1:44" s="74" customFormat="1" ht="47.25" customHeight="1">
      <c r="A205" s="14">
        <v>1015</v>
      </c>
      <c r="B205" s="14" t="s">
        <v>142</v>
      </c>
      <c r="C205" s="114">
        <v>41897.75</v>
      </c>
      <c r="D205" s="14" t="s">
        <v>2</v>
      </c>
      <c r="E205" s="14" t="s">
        <v>61</v>
      </c>
      <c r="F205" s="116" t="s">
        <v>4</v>
      </c>
      <c r="G205" s="14" t="s">
        <v>122</v>
      </c>
      <c r="H205" s="14" t="s">
        <v>46</v>
      </c>
      <c r="I205" s="143"/>
      <c r="J205" s="144"/>
      <c r="K205" s="144"/>
      <c r="L205" s="144">
        <v>2</v>
      </c>
      <c r="M205" s="144">
        <v>2</v>
      </c>
      <c r="N205" s="144">
        <v>4</v>
      </c>
      <c r="O205" s="144">
        <v>4</v>
      </c>
      <c r="P205" s="144">
        <v>4</v>
      </c>
      <c r="Q205" s="144">
        <v>2</v>
      </c>
      <c r="R205" s="144"/>
      <c r="S205" s="144"/>
      <c r="T205" s="144"/>
      <c r="U205" s="144"/>
      <c r="V205" s="144"/>
      <c r="W205" s="144"/>
      <c r="X205" s="144"/>
      <c r="Y205" s="144"/>
      <c r="Z205" s="14" t="s">
        <v>94</v>
      </c>
      <c r="AA205" s="14" t="s">
        <v>72</v>
      </c>
      <c r="AB205" s="116" t="s">
        <v>73</v>
      </c>
      <c r="AC205" s="14">
        <f t="shared" si="21"/>
        <v>18</v>
      </c>
      <c r="AD205" s="14">
        <f t="shared" si="19"/>
        <v>26.619999999999997</v>
      </c>
      <c r="AE205" s="93" t="e">
        <f>IF(OR(#REF!=0,#REF!="Ślubna"),0,ROUNDUP(AC205/5,0)*0.6)+IF(OR(#REF!="I",#REF!="PW"),ROUNDUP(AC205/20,0)*0.5,0)</f>
        <v>#REF!</v>
      </c>
      <c r="AF205" s="14">
        <v>19</v>
      </c>
      <c r="AG205" s="113">
        <v>41892</v>
      </c>
      <c r="AH205" s="14"/>
      <c r="AI205" s="14"/>
      <c r="AJ205" s="14"/>
      <c r="AK205" s="14"/>
      <c r="AL205" s="14" t="s">
        <v>190</v>
      </c>
      <c r="AM205" s="14"/>
      <c r="AN205" s="14"/>
      <c r="AO205" s="14"/>
      <c r="AP205" s="14"/>
      <c r="AQ205" s="142">
        <v>41899</v>
      </c>
      <c r="AR205" s="14"/>
    </row>
    <row r="206" spans="1:44" s="74" customFormat="1" ht="47.25" customHeight="1">
      <c r="A206" s="14">
        <v>1015</v>
      </c>
      <c r="B206" s="14" t="s">
        <v>143</v>
      </c>
      <c r="C206" s="114">
        <v>41897.75</v>
      </c>
      <c r="D206" s="14" t="s">
        <v>2</v>
      </c>
      <c r="E206" s="14" t="s">
        <v>61</v>
      </c>
      <c r="F206" s="116" t="s">
        <v>4</v>
      </c>
      <c r="G206" s="14" t="s">
        <v>122</v>
      </c>
      <c r="H206" s="14" t="s">
        <v>46</v>
      </c>
      <c r="I206" s="143"/>
      <c r="J206" s="144"/>
      <c r="K206" s="144"/>
      <c r="L206" s="144">
        <v>2</v>
      </c>
      <c r="M206" s="144">
        <v>2</v>
      </c>
      <c r="N206" s="144">
        <v>4</v>
      </c>
      <c r="O206" s="144">
        <v>4</v>
      </c>
      <c r="P206" s="144">
        <v>4</v>
      </c>
      <c r="Q206" s="144">
        <v>2</v>
      </c>
      <c r="R206" s="144"/>
      <c r="S206" s="144"/>
      <c r="T206" s="144"/>
      <c r="U206" s="144"/>
      <c r="V206" s="144"/>
      <c r="W206" s="144"/>
      <c r="X206" s="144"/>
      <c r="Y206" s="144"/>
      <c r="Z206" s="14" t="s">
        <v>96</v>
      </c>
      <c r="AA206" s="14" t="s">
        <v>87</v>
      </c>
      <c r="AB206" s="116" t="s">
        <v>73</v>
      </c>
      <c r="AC206" s="14">
        <f t="shared" si="21"/>
        <v>18</v>
      </c>
      <c r="AD206" s="14">
        <f t="shared" si="19"/>
        <v>26.619999999999997</v>
      </c>
      <c r="AE206" s="93" t="e">
        <f>IF(OR(#REF!=0,#REF!="Ślubna"),0,ROUNDUP(AC206/5,0)*0.6)+IF(OR(#REF!="I",#REF!="PW"),ROUNDUP(AC206/20,0)*0.5,0)</f>
        <v>#REF!</v>
      </c>
      <c r="AF206" s="14">
        <v>19</v>
      </c>
      <c r="AG206" s="113">
        <v>41892</v>
      </c>
      <c r="AH206" s="14"/>
      <c r="AI206" s="14"/>
      <c r="AJ206" s="14"/>
      <c r="AK206" s="14"/>
      <c r="AL206" s="14" t="s">
        <v>186</v>
      </c>
      <c r="AM206" s="14"/>
      <c r="AN206" s="14"/>
      <c r="AO206" s="14"/>
      <c r="AP206" s="14"/>
      <c r="AQ206" s="142">
        <v>41899</v>
      </c>
      <c r="AR206" s="14"/>
    </row>
    <row r="207" spans="1:44" s="74" customFormat="1" ht="47.25" customHeight="1">
      <c r="A207" s="14">
        <v>1015</v>
      </c>
      <c r="B207" s="14" t="s">
        <v>144</v>
      </c>
      <c r="C207" s="114">
        <v>41897.75</v>
      </c>
      <c r="D207" s="14" t="s">
        <v>2</v>
      </c>
      <c r="E207" s="14" t="s">
        <v>61</v>
      </c>
      <c r="F207" s="116" t="s">
        <v>4</v>
      </c>
      <c r="G207" s="14" t="s">
        <v>122</v>
      </c>
      <c r="H207" s="14" t="s">
        <v>46</v>
      </c>
      <c r="I207" s="143"/>
      <c r="J207" s="144"/>
      <c r="K207" s="144"/>
      <c r="L207" s="144">
        <v>2</v>
      </c>
      <c r="M207" s="144">
        <v>2</v>
      </c>
      <c r="N207" s="144">
        <v>4</v>
      </c>
      <c r="O207" s="144">
        <v>4</v>
      </c>
      <c r="P207" s="144">
        <v>4</v>
      </c>
      <c r="Q207" s="144">
        <v>2</v>
      </c>
      <c r="R207" s="144"/>
      <c r="S207" s="144"/>
      <c r="T207" s="144"/>
      <c r="U207" s="144"/>
      <c r="V207" s="144"/>
      <c r="W207" s="144"/>
      <c r="X207" s="144"/>
      <c r="Y207" s="144"/>
      <c r="Z207" s="116" t="s">
        <v>115</v>
      </c>
      <c r="AA207" s="14" t="s">
        <v>150</v>
      </c>
      <c r="AB207" s="14"/>
      <c r="AC207" s="14">
        <f t="shared" si="21"/>
        <v>18</v>
      </c>
      <c r="AD207" s="14">
        <f t="shared" si="19"/>
        <v>26.619999999999997</v>
      </c>
      <c r="AE207" s="93" t="e">
        <f>IF(OR(#REF!=0,#REF!="Ślubna"),0,ROUNDUP(AC207/5,0)*0.6)+IF(OR(#REF!="I",#REF!="PW"),ROUNDUP(AC207/20,0)*0.5,0)</f>
        <v>#REF!</v>
      </c>
      <c r="AF207" s="14">
        <v>19</v>
      </c>
      <c r="AG207" s="113">
        <v>41892</v>
      </c>
      <c r="AH207" s="14"/>
      <c r="AI207" s="14"/>
      <c r="AJ207" s="14"/>
      <c r="AK207" s="14"/>
      <c r="AL207" s="14" t="s">
        <v>187</v>
      </c>
      <c r="AM207" s="14"/>
      <c r="AN207" s="14"/>
      <c r="AO207" s="14"/>
      <c r="AP207" s="14"/>
      <c r="AQ207" s="142">
        <v>41899</v>
      </c>
      <c r="AR207" s="14"/>
    </row>
    <row r="208" spans="1:44" s="74" customFormat="1" ht="47.25" customHeight="1">
      <c r="A208" s="14">
        <v>1015</v>
      </c>
      <c r="B208" s="14" t="s">
        <v>145</v>
      </c>
      <c r="C208" s="114">
        <v>41897.75</v>
      </c>
      <c r="D208" s="14" t="s">
        <v>2</v>
      </c>
      <c r="E208" s="14" t="s">
        <v>61</v>
      </c>
      <c r="F208" s="116" t="s">
        <v>4</v>
      </c>
      <c r="G208" s="14" t="s">
        <v>122</v>
      </c>
      <c r="H208" s="14" t="s">
        <v>46</v>
      </c>
      <c r="I208" s="143"/>
      <c r="J208" s="144"/>
      <c r="K208" s="144"/>
      <c r="L208" s="144">
        <v>2</v>
      </c>
      <c r="M208" s="144">
        <v>2</v>
      </c>
      <c r="N208" s="144">
        <v>4</v>
      </c>
      <c r="O208" s="144">
        <v>4</v>
      </c>
      <c r="P208" s="144">
        <v>4</v>
      </c>
      <c r="Q208" s="144">
        <v>2</v>
      </c>
      <c r="R208" s="144"/>
      <c r="S208" s="144"/>
      <c r="T208" s="144"/>
      <c r="U208" s="144"/>
      <c r="V208" s="144"/>
      <c r="W208" s="144"/>
      <c r="X208" s="144"/>
      <c r="Y208" s="144"/>
      <c r="Z208" s="14" t="s">
        <v>75</v>
      </c>
      <c r="AA208" s="14" t="s">
        <v>150</v>
      </c>
      <c r="AB208" s="116" t="s">
        <v>73</v>
      </c>
      <c r="AC208" s="14">
        <f t="shared" si="21"/>
        <v>18</v>
      </c>
      <c r="AD208" s="14">
        <f t="shared" si="19"/>
        <v>26.619999999999997</v>
      </c>
      <c r="AE208" s="93" t="e">
        <f>IF(OR(#REF!=0,#REF!="Ślubna"),0,ROUNDUP(AC208/5,0)*0.6)+IF(OR(#REF!="I",#REF!="PW"),ROUNDUP(AC208/20,0)*0.5,0)</f>
        <v>#REF!</v>
      </c>
      <c r="AF208" s="14">
        <v>19</v>
      </c>
      <c r="AG208" s="113">
        <v>41892</v>
      </c>
      <c r="AH208" s="14"/>
      <c r="AI208" s="14"/>
      <c r="AJ208" s="14"/>
      <c r="AK208" s="14"/>
      <c r="AL208" s="14" t="s">
        <v>188</v>
      </c>
      <c r="AM208" s="14"/>
      <c r="AN208" s="14"/>
      <c r="AO208" s="14"/>
      <c r="AP208" s="14"/>
      <c r="AQ208" s="142">
        <v>41899</v>
      </c>
      <c r="AR208" s="14"/>
    </row>
    <row r="209" spans="1:86" s="74" customFormat="1" ht="47.25" customHeight="1">
      <c r="A209" s="14">
        <v>1015</v>
      </c>
      <c r="B209" s="14" t="s">
        <v>146</v>
      </c>
      <c r="C209" s="114">
        <v>41897.75</v>
      </c>
      <c r="D209" s="14" t="s">
        <v>2</v>
      </c>
      <c r="E209" s="14" t="s">
        <v>61</v>
      </c>
      <c r="F209" s="116" t="s">
        <v>4</v>
      </c>
      <c r="G209" s="14" t="s">
        <v>122</v>
      </c>
      <c r="H209" s="14" t="s">
        <v>46</v>
      </c>
      <c r="I209" s="143"/>
      <c r="J209" s="144"/>
      <c r="K209" s="144"/>
      <c r="L209" s="144">
        <v>2</v>
      </c>
      <c r="M209" s="144">
        <v>2</v>
      </c>
      <c r="N209" s="144">
        <v>4</v>
      </c>
      <c r="O209" s="144">
        <v>4</v>
      </c>
      <c r="P209" s="144">
        <v>4</v>
      </c>
      <c r="Q209" s="144">
        <v>2</v>
      </c>
      <c r="R209" s="144"/>
      <c r="S209" s="144"/>
      <c r="T209" s="144"/>
      <c r="U209" s="144"/>
      <c r="V209" s="144"/>
      <c r="W209" s="144"/>
      <c r="X209" s="144"/>
      <c r="Y209" s="144"/>
      <c r="Z209" s="14" t="s">
        <v>114</v>
      </c>
      <c r="AA209" s="116" t="s">
        <v>151</v>
      </c>
      <c r="AB209" s="116" t="s">
        <v>73</v>
      </c>
      <c r="AC209" s="14">
        <f t="shared" si="21"/>
        <v>18</v>
      </c>
      <c r="AD209" s="14">
        <f t="shared" si="19"/>
        <v>26.619999999999997</v>
      </c>
      <c r="AE209" s="93" t="e">
        <f>IF(OR(#REF!=0,#REF!="Ślubna"),0,ROUNDUP(AC209/5,0)*0.6)+IF(OR(#REF!="I",#REF!="PW"),ROUNDUP(AC209/20,0)*0.5,0)</f>
        <v>#REF!</v>
      </c>
      <c r="AF209" s="14">
        <v>19</v>
      </c>
      <c r="AG209" s="113">
        <v>41892</v>
      </c>
      <c r="AH209" s="14"/>
      <c r="AI209" s="14"/>
      <c r="AJ209" s="14"/>
      <c r="AK209" s="14"/>
      <c r="AL209" s="14" t="s">
        <v>189</v>
      </c>
      <c r="AM209" s="14"/>
      <c r="AN209" s="14"/>
      <c r="AO209" s="14"/>
      <c r="AP209" s="14"/>
      <c r="AQ209" s="142">
        <v>41899</v>
      </c>
      <c r="AR209" s="14"/>
    </row>
    <row r="210" spans="1:86" s="74" customFormat="1" ht="47.25" customHeight="1">
      <c r="A210" s="14">
        <v>1015</v>
      </c>
      <c r="B210" s="14" t="s">
        <v>147</v>
      </c>
      <c r="C210" s="114">
        <v>41897.75</v>
      </c>
      <c r="D210" s="14" t="s">
        <v>2</v>
      </c>
      <c r="E210" s="14" t="s">
        <v>61</v>
      </c>
      <c r="F210" s="116" t="s">
        <v>4</v>
      </c>
      <c r="G210" s="14" t="s">
        <v>122</v>
      </c>
      <c r="H210" s="14" t="s">
        <v>46</v>
      </c>
      <c r="I210" s="143"/>
      <c r="J210" s="144"/>
      <c r="K210" s="144"/>
      <c r="L210" s="144">
        <v>2</v>
      </c>
      <c r="M210" s="144">
        <v>2</v>
      </c>
      <c r="N210" s="144">
        <v>4</v>
      </c>
      <c r="O210" s="144">
        <v>4</v>
      </c>
      <c r="P210" s="144">
        <v>4</v>
      </c>
      <c r="Q210" s="144">
        <v>2</v>
      </c>
      <c r="R210" s="144"/>
      <c r="S210" s="144"/>
      <c r="T210" s="144"/>
      <c r="U210" s="144"/>
      <c r="V210" s="144"/>
      <c r="W210" s="144"/>
      <c r="X210" s="144"/>
      <c r="Y210" s="144"/>
      <c r="Z210" s="14" t="s">
        <v>183</v>
      </c>
      <c r="AA210" s="14" t="s">
        <v>72</v>
      </c>
      <c r="AB210" s="116" t="s">
        <v>73</v>
      </c>
      <c r="AC210" s="14">
        <f t="shared" si="21"/>
        <v>18</v>
      </c>
      <c r="AD210" s="14">
        <f t="shared" si="19"/>
        <v>26.619999999999997</v>
      </c>
      <c r="AE210" s="93" t="e">
        <f>IF(OR(#REF!=0,#REF!="Ślubna"),0,ROUNDUP(AC210/5,0)*0.6)+IF(OR(#REF!="I",#REF!="PW"),ROUNDUP(AC210/20,0)*0.5,0)</f>
        <v>#REF!</v>
      </c>
      <c r="AF210" s="14">
        <v>19</v>
      </c>
      <c r="AG210" s="113">
        <v>41892</v>
      </c>
      <c r="AH210" s="14"/>
      <c r="AI210" s="14"/>
      <c r="AJ210" s="14"/>
      <c r="AK210" s="14"/>
      <c r="AL210" s="14" t="s">
        <v>185</v>
      </c>
      <c r="AM210" s="14"/>
      <c r="AN210" s="14"/>
      <c r="AO210" s="14"/>
      <c r="AP210" s="14"/>
      <c r="AQ210" s="142">
        <v>41899</v>
      </c>
      <c r="AR210" s="14"/>
    </row>
    <row r="211" spans="1:86" s="74" customFormat="1" ht="47.25" customHeight="1">
      <c r="A211" s="14" t="s">
        <v>534</v>
      </c>
      <c r="B211" s="14" t="s">
        <v>362</v>
      </c>
      <c r="C211" s="114"/>
      <c r="D211" s="14" t="s">
        <v>2</v>
      </c>
      <c r="E211" s="14" t="s">
        <v>48</v>
      </c>
      <c r="F211" s="116" t="s">
        <v>5</v>
      </c>
      <c r="G211" s="14" t="s">
        <v>122</v>
      </c>
      <c r="H211" s="14" t="s">
        <v>46</v>
      </c>
      <c r="I211" s="143"/>
      <c r="J211" s="144"/>
      <c r="K211" s="144">
        <v>2</v>
      </c>
      <c r="L211" s="144"/>
      <c r="M211" s="144">
        <v>5</v>
      </c>
      <c r="N211" s="144"/>
      <c r="O211" s="144">
        <v>6</v>
      </c>
      <c r="P211" s="144"/>
      <c r="Q211" s="144">
        <v>4</v>
      </c>
      <c r="R211" s="144"/>
      <c r="S211" s="144">
        <v>2</v>
      </c>
      <c r="T211" s="144"/>
      <c r="U211" s="144"/>
      <c r="V211" s="144"/>
      <c r="W211" s="144"/>
      <c r="X211" s="144"/>
      <c r="Y211" s="144"/>
      <c r="Z211" s="14" t="s">
        <v>363</v>
      </c>
      <c r="AA211" s="14" t="s">
        <v>87</v>
      </c>
      <c r="AB211" s="14"/>
      <c r="AC211" s="93">
        <f t="shared" ref="AC211:AC217" si="22">SUM(I211:Y211)</f>
        <v>19</v>
      </c>
      <c r="AD211" s="14">
        <f t="shared" si="19"/>
        <v>29.240000000000002</v>
      </c>
      <c r="AE211" s="93" t="e">
        <f>IF(OR(#REF!=0,#REF!="Ślubna"),0,ROUNDUP(AC211/5,0)*0.6)+IF(OR(#REF!="I",#REF!="PW"),ROUNDUP(AC211/20,0)*0.5,0)</f>
        <v>#REF!</v>
      </c>
      <c r="AF211" s="14">
        <f>AC211</f>
        <v>19</v>
      </c>
      <c r="AG211" s="142">
        <v>41912</v>
      </c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1:86" s="74" customFormat="1" ht="47.25" customHeight="1">
      <c r="A212" s="14" t="s">
        <v>534</v>
      </c>
      <c r="B212" s="14" t="s">
        <v>364</v>
      </c>
      <c r="C212" s="114"/>
      <c r="D212" s="14" t="s">
        <v>2</v>
      </c>
      <c r="E212" s="14" t="s">
        <v>48</v>
      </c>
      <c r="F212" s="116" t="s">
        <v>5</v>
      </c>
      <c r="G212" s="14" t="s">
        <v>122</v>
      </c>
      <c r="H212" s="14" t="s">
        <v>46</v>
      </c>
      <c r="I212" s="143"/>
      <c r="J212" s="144"/>
      <c r="K212" s="144">
        <v>2</v>
      </c>
      <c r="L212" s="144"/>
      <c r="M212" s="144">
        <v>5</v>
      </c>
      <c r="N212" s="144"/>
      <c r="O212" s="144">
        <v>6</v>
      </c>
      <c r="P212" s="144"/>
      <c r="Q212" s="144">
        <v>4</v>
      </c>
      <c r="R212" s="144"/>
      <c r="S212" s="144">
        <v>2</v>
      </c>
      <c r="T212" s="144"/>
      <c r="U212" s="144"/>
      <c r="V212" s="144"/>
      <c r="W212" s="144"/>
      <c r="X212" s="144"/>
      <c r="Y212" s="144"/>
      <c r="Z212" s="14" t="s">
        <v>371</v>
      </c>
      <c r="AA212" s="123" t="s">
        <v>372</v>
      </c>
      <c r="AB212" s="14"/>
      <c r="AC212" s="93">
        <f t="shared" si="22"/>
        <v>19</v>
      </c>
      <c r="AD212" s="14">
        <f t="shared" si="19"/>
        <v>29.240000000000002</v>
      </c>
      <c r="AE212" s="93" t="e">
        <f>IF(OR(#REF!=0,#REF!="Ślubna"),0,ROUNDUP(AC212/5,0)*0.6)+IF(OR(#REF!="I",#REF!="PW"),ROUNDUP(AC212/20,0)*0.5,0)</f>
        <v>#REF!</v>
      </c>
      <c r="AF212" s="14">
        <f>AC212</f>
        <v>19</v>
      </c>
      <c r="AG212" s="142">
        <v>41912</v>
      </c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1:86" s="74" customFormat="1" ht="47.25" customHeight="1">
      <c r="A213" s="14" t="s">
        <v>534</v>
      </c>
      <c r="B213" s="14" t="s">
        <v>366</v>
      </c>
      <c r="C213" s="114"/>
      <c r="D213" s="14" t="s">
        <v>2</v>
      </c>
      <c r="E213" s="14" t="s">
        <v>48</v>
      </c>
      <c r="F213" s="116" t="s">
        <v>5</v>
      </c>
      <c r="G213" s="14" t="s">
        <v>122</v>
      </c>
      <c r="H213" s="14" t="s">
        <v>46</v>
      </c>
      <c r="I213" s="143"/>
      <c r="J213" s="144"/>
      <c r="K213" s="144">
        <v>2</v>
      </c>
      <c r="L213" s="144"/>
      <c r="M213" s="144">
        <v>5</v>
      </c>
      <c r="N213" s="144"/>
      <c r="O213" s="144">
        <v>6</v>
      </c>
      <c r="P213" s="144"/>
      <c r="Q213" s="144">
        <v>4</v>
      </c>
      <c r="R213" s="144"/>
      <c r="S213" s="144">
        <v>2</v>
      </c>
      <c r="T213" s="144"/>
      <c r="U213" s="144"/>
      <c r="V213" s="144"/>
      <c r="W213" s="144"/>
      <c r="X213" s="144"/>
      <c r="Y213" s="144"/>
      <c r="Z213" s="14" t="s">
        <v>269</v>
      </c>
      <c r="AA213" s="14" t="s">
        <v>374</v>
      </c>
      <c r="AB213" s="14"/>
      <c r="AC213" s="93">
        <f t="shared" si="22"/>
        <v>19</v>
      </c>
      <c r="AD213" s="14">
        <f t="shared" si="19"/>
        <v>29.240000000000002</v>
      </c>
      <c r="AE213" s="93" t="e">
        <f>IF(OR(#REF!=0,#REF!="Ślubna"),0,ROUNDUP(AC213/5,0)*0.6)+IF(OR(#REF!="I",#REF!="PW"),ROUNDUP(AC213/20,0)*0.5,0)</f>
        <v>#REF!</v>
      </c>
      <c r="AF213" s="14">
        <f>AC213</f>
        <v>19</v>
      </c>
      <c r="AG213" s="142">
        <v>41912</v>
      </c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1:86" s="74" customFormat="1" ht="47.25" customHeight="1">
      <c r="A214" s="14" t="s">
        <v>534</v>
      </c>
      <c r="B214" s="14" t="s">
        <v>382</v>
      </c>
      <c r="C214" s="114"/>
      <c r="D214" s="14" t="s">
        <v>7</v>
      </c>
      <c r="E214" s="14" t="s">
        <v>48</v>
      </c>
      <c r="F214" s="116" t="s">
        <v>4</v>
      </c>
      <c r="G214" s="14" t="s">
        <v>122</v>
      </c>
      <c r="H214" s="14" t="s">
        <v>46</v>
      </c>
      <c r="I214" s="143"/>
      <c r="J214" s="144">
        <v>2</v>
      </c>
      <c r="K214" s="144">
        <v>5</v>
      </c>
      <c r="L214" s="144">
        <v>7</v>
      </c>
      <c r="M214" s="144">
        <v>7</v>
      </c>
      <c r="N214" s="144">
        <v>7</v>
      </c>
      <c r="O214" s="144">
        <v>10</v>
      </c>
      <c r="P214" s="144">
        <v>10</v>
      </c>
      <c r="Q214" s="144">
        <v>5</v>
      </c>
      <c r="R214" s="144"/>
      <c r="S214" s="144"/>
      <c r="T214" s="144"/>
      <c r="U214" s="144"/>
      <c r="V214" s="144"/>
      <c r="W214" s="144"/>
      <c r="X214" s="144"/>
      <c r="Y214" s="144"/>
      <c r="Z214" s="14" t="s">
        <v>76</v>
      </c>
      <c r="AA214" s="116" t="s">
        <v>227</v>
      </c>
      <c r="AB214" s="14"/>
      <c r="AC214" s="93">
        <f t="shared" si="22"/>
        <v>53</v>
      </c>
      <c r="AD214" s="14">
        <f t="shared" si="19"/>
        <v>77.749999999999986</v>
      </c>
      <c r="AE214" s="93" t="e">
        <f>IF(OR(#REF!=0,#REF!="Ślubna"),0,ROUNDUP(AC214/5,0)*0.6)+IF(OR(#REF!="I",#REF!="PW"),ROUNDUP(AC214/20,0)*0.5,0)</f>
        <v>#REF!</v>
      </c>
      <c r="AF214" s="14">
        <f>AC214</f>
        <v>53</v>
      </c>
      <c r="AG214" s="142">
        <v>41912</v>
      </c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1:86" s="74" customFormat="1" ht="47.25" customHeight="1">
      <c r="A215" s="14" t="s">
        <v>534</v>
      </c>
      <c r="B215" s="14" t="s">
        <v>383</v>
      </c>
      <c r="C215" s="114"/>
      <c r="D215" s="14" t="s">
        <v>7</v>
      </c>
      <c r="E215" s="14" t="s">
        <v>48</v>
      </c>
      <c r="F215" s="116" t="s">
        <v>5</v>
      </c>
      <c r="G215" s="14" t="s">
        <v>122</v>
      </c>
      <c r="H215" s="14" t="s">
        <v>46</v>
      </c>
      <c r="I215" s="143"/>
      <c r="J215" s="144">
        <v>2</v>
      </c>
      <c r="K215" s="144">
        <v>5</v>
      </c>
      <c r="L215" s="144">
        <v>7</v>
      </c>
      <c r="M215" s="144">
        <v>7</v>
      </c>
      <c r="N215" s="144">
        <v>7</v>
      </c>
      <c r="O215" s="144">
        <v>10</v>
      </c>
      <c r="P215" s="144">
        <v>10</v>
      </c>
      <c r="Q215" s="144">
        <v>5</v>
      </c>
      <c r="R215" s="144"/>
      <c r="S215" s="144"/>
      <c r="T215" s="144"/>
      <c r="U215" s="144"/>
      <c r="V215" s="144"/>
      <c r="W215" s="144"/>
      <c r="X215" s="144"/>
      <c r="Y215" s="144"/>
      <c r="Z215" s="14" t="s">
        <v>76</v>
      </c>
      <c r="AA215" s="116" t="s">
        <v>227</v>
      </c>
      <c r="AB215" s="14"/>
      <c r="AC215" s="93">
        <f t="shared" si="22"/>
        <v>53</v>
      </c>
      <c r="AD215" s="14">
        <f t="shared" si="19"/>
        <v>77.749999999999986</v>
      </c>
      <c r="AE215" s="93" t="e">
        <f>IF(OR(#REF!=0,#REF!="Ślubna"),0,ROUNDUP(AC215/5,0)*0.6)+IF(OR(#REF!="I",#REF!="PW"),ROUNDUP(AC215/20,0)*0.5,0)</f>
        <v>#REF!</v>
      </c>
      <c r="AF215" s="14">
        <f>AC215</f>
        <v>53</v>
      </c>
      <c r="AG215" s="142">
        <v>41912</v>
      </c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1:86" s="74" customFormat="1" ht="47.25" customHeight="1">
      <c r="A216" s="14">
        <v>109</v>
      </c>
      <c r="B216" s="14" t="s">
        <v>255</v>
      </c>
      <c r="C216" s="121">
        <v>41905.75</v>
      </c>
      <c r="D216" s="14" t="s">
        <v>7</v>
      </c>
      <c r="E216" s="14" t="s">
        <v>48</v>
      </c>
      <c r="F216" s="116" t="s">
        <v>5</v>
      </c>
      <c r="G216" s="14" t="s">
        <v>122</v>
      </c>
      <c r="H216" s="93" t="s">
        <v>46</v>
      </c>
      <c r="I216" s="154"/>
      <c r="J216" s="144"/>
      <c r="K216" s="144"/>
      <c r="L216" s="144"/>
      <c r="M216" s="144">
        <v>2</v>
      </c>
      <c r="N216" s="144">
        <v>4</v>
      </c>
      <c r="O216" s="144">
        <v>7</v>
      </c>
      <c r="P216" s="144">
        <v>7</v>
      </c>
      <c r="Q216" s="144">
        <v>7</v>
      </c>
      <c r="R216" s="144">
        <v>4</v>
      </c>
      <c r="S216" s="144">
        <v>4</v>
      </c>
      <c r="T216" s="144">
        <v>4</v>
      </c>
      <c r="U216" s="144">
        <v>4</v>
      </c>
      <c r="V216" s="144"/>
      <c r="W216" s="144"/>
      <c r="X216" s="144"/>
      <c r="Y216" s="144"/>
      <c r="Z216" s="14" t="s">
        <v>76</v>
      </c>
      <c r="AA216" s="123" t="s">
        <v>228</v>
      </c>
      <c r="AB216" s="14"/>
      <c r="AC216" s="93">
        <f t="shared" si="22"/>
        <v>43</v>
      </c>
      <c r="AD216" s="14">
        <f t="shared" si="19"/>
        <v>73.98</v>
      </c>
      <c r="AE216" s="93" t="e">
        <f>IF(OR(#REF!=0,#REF!="Ślubna"),0,ROUNDUP(AC216/5,0)*0.6)+IF(OR(#REF!="I",#REF!="PW"),ROUNDUP(AC216/20,0)*0.5,0)</f>
        <v>#REF!</v>
      </c>
      <c r="AF216" s="14"/>
      <c r="AG216" s="142">
        <v>41898</v>
      </c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1:86" s="74" customFormat="1" ht="47.25" customHeight="1">
      <c r="A217" s="54">
        <v>116</v>
      </c>
      <c r="B217" s="87" t="s">
        <v>303</v>
      </c>
      <c r="C217" s="89">
        <v>41909.75</v>
      </c>
      <c r="D217" s="87" t="s">
        <v>9</v>
      </c>
      <c r="E217" s="87" t="s">
        <v>61</v>
      </c>
      <c r="F217" s="116" t="s">
        <v>5</v>
      </c>
      <c r="G217" s="14" t="s">
        <v>306</v>
      </c>
      <c r="H217" s="87" t="s">
        <v>46</v>
      </c>
      <c r="I217" s="138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>
        <v>1</v>
      </c>
      <c r="X217" s="139"/>
      <c r="Y217" s="139"/>
      <c r="Z217" s="87" t="s">
        <v>307</v>
      </c>
      <c r="AA217" s="87"/>
      <c r="AB217" s="91" t="s">
        <v>308</v>
      </c>
      <c r="AC217" s="87">
        <f t="shared" si="22"/>
        <v>1</v>
      </c>
      <c r="AD217" s="14">
        <f t="shared" si="19"/>
        <v>2.0699999999999998</v>
      </c>
      <c r="AE217" s="93" t="e">
        <f>IF(OR(#REF!=0,#REF!="Ślubna"),0,ROUNDUP(AC217/5,0)*0.6)+IF(OR(#REF!="I",#REF!="PW"),ROUNDUP(AC217/20,0)*0.5,0)</f>
        <v>#REF!</v>
      </c>
      <c r="AF217" s="92">
        <v>41904</v>
      </c>
      <c r="AG217" s="75"/>
      <c r="AH217" s="75">
        <f>SUM(L217:AB217)</f>
        <v>1</v>
      </c>
      <c r="AI217" s="75">
        <f>SUM(M217:AC217)</f>
        <v>2</v>
      </c>
      <c r="AJ217" s="75" t="e">
        <f>SUM(N217:AF217)</f>
        <v>#REF!</v>
      </c>
      <c r="AK217" s="75" t="e">
        <f>SUM(O217:AG217)</f>
        <v>#REF!</v>
      </c>
      <c r="AL217" s="75"/>
      <c r="AM217" s="75"/>
      <c r="AN217" s="75" t="e">
        <f>SUM(R217:AJ217)</f>
        <v>#REF!</v>
      </c>
      <c r="AO217" s="75" t="e">
        <f>SUM(S217:AK217)</f>
        <v>#REF!</v>
      </c>
      <c r="AP217" s="75" t="e">
        <f>SUM(T217:AL217)</f>
        <v>#REF!</v>
      </c>
      <c r="AQ217" s="75"/>
      <c r="AR217" s="75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</row>
    <row r="218" spans="1:86" s="74" customFormat="1" ht="47.25" customHeight="1">
      <c r="A218" s="14">
        <v>30</v>
      </c>
      <c r="B218" s="14" t="s">
        <v>530</v>
      </c>
      <c r="C218" s="114"/>
      <c r="D218" s="14" t="s">
        <v>8</v>
      </c>
      <c r="E218" s="14" t="s">
        <v>48</v>
      </c>
      <c r="F218" s="116" t="s">
        <v>4</v>
      </c>
      <c r="G218" s="14" t="s">
        <v>531</v>
      </c>
      <c r="H218" s="14" t="s">
        <v>46</v>
      </c>
      <c r="I218" s="143"/>
      <c r="J218" s="144">
        <v>5</v>
      </c>
      <c r="K218" s="144">
        <v>10</v>
      </c>
      <c r="L218" s="144">
        <v>10</v>
      </c>
      <c r="M218" s="144">
        <v>10</v>
      </c>
      <c r="N218" s="144"/>
      <c r="O218" s="144"/>
      <c r="P218" s="144"/>
      <c r="Q218" s="144"/>
      <c r="R218" s="144"/>
      <c r="S218" s="144"/>
      <c r="T218" s="144"/>
      <c r="U218" s="143"/>
      <c r="V218" s="143"/>
      <c r="W218" s="143"/>
      <c r="X218" s="143"/>
      <c r="Y218" s="143"/>
      <c r="Z218" s="116" t="s">
        <v>121</v>
      </c>
      <c r="AA218" s="14"/>
      <c r="AB218" s="14"/>
      <c r="AC218" s="14">
        <f>SUM(J218:U218)</f>
        <v>35</v>
      </c>
      <c r="AD218" s="14"/>
      <c r="AE218" s="93"/>
      <c r="AF218" s="141"/>
      <c r="AG218" s="142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2"/>
      <c r="AR218" s="142"/>
    </row>
    <row r="219" spans="1:86" s="74" customFormat="1" ht="47.25" customHeight="1">
      <c r="A219" s="14">
        <v>1015</v>
      </c>
      <c r="B219" s="14" t="s">
        <v>111</v>
      </c>
      <c r="C219" s="114">
        <v>41897.75</v>
      </c>
      <c r="D219" s="14" t="s">
        <v>2</v>
      </c>
      <c r="E219" s="14" t="s">
        <v>61</v>
      </c>
      <c r="F219" s="116" t="s">
        <v>59</v>
      </c>
      <c r="G219" s="14" t="s">
        <v>531</v>
      </c>
      <c r="H219" s="14" t="s">
        <v>46</v>
      </c>
      <c r="I219" s="143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>
        <v>2</v>
      </c>
      <c r="V219" s="144"/>
      <c r="W219" s="144"/>
      <c r="X219" s="144"/>
      <c r="Y219" s="144"/>
      <c r="Z219" s="14" t="s">
        <v>121</v>
      </c>
      <c r="AA219" s="116"/>
      <c r="AB219" s="116" t="s">
        <v>126</v>
      </c>
      <c r="AC219" s="14">
        <f>SUM(J219:U219)</f>
        <v>2</v>
      </c>
      <c r="AD219" s="14">
        <f t="shared" ref="AD219:AD238" si="23">IF(H219="DŁ",(I219*$I$2)+(J219*$J$2)+(K219*$K$2)+(L219*$L$2)+(M219*$M$2)+(N219*$N$2)+(O219*$O$2)+(P219*$P$2)+(Q219*$Q$2)+(R219*$R$2)+(S219*$S$2)+(T219*$T$2)+(U219*$U$2)+(V219*$V$2)+(W219*$W$2)+(X219*$X$2)+(Y219*$Y$2),(I219*$I$3)+(J219*$J$3)+(K219*$K$3)+(L219*$L$3)+(M219*$M$3)+(N219*$N$3)+(O219*$O$3)+(P219*$P$3)+(Q219*$Q$3)+(R219*$R$3)+(S219*$S$3)+(T219*$T$3)+(U219*$U$3)+(V219*$V$3)+(W219*$W$3)+(X219*$X$3)+(Y219*$Y$3))</f>
        <v>4.1399999999999997</v>
      </c>
      <c r="AE219" s="93" t="e">
        <f>IF(OR(#REF!=0,#REF!="Ślubna"),0,ROUNDUP(AC219/5,0)*0.6)+IF(OR(#REF!="I",#REF!="PW"),ROUNDUP(AC219/20,0)*0.5,0)</f>
        <v>#REF!</v>
      </c>
      <c r="AF219" s="14">
        <v>2</v>
      </c>
      <c r="AG219" s="113">
        <v>41892</v>
      </c>
      <c r="AH219" s="14"/>
      <c r="AI219" s="14"/>
      <c r="AJ219" s="14"/>
      <c r="AK219" s="14"/>
      <c r="AL219" s="14" t="s">
        <v>181</v>
      </c>
      <c r="AM219" s="14"/>
      <c r="AN219" s="14"/>
      <c r="AO219" s="14"/>
      <c r="AP219" s="14"/>
      <c r="AQ219" s="142">
        <v>41897</v>
      </c>
      <c r="AR219" s="14"/>
    </row>
    <row r="220" spans="1:86" s="74" customFormat="1" ht="47.25" customHeight="1">
      <c r="A220" s="14" t="s">
        <v>534</v>
      </c>
      <c r="B220" s="14" t="s">
        <v>357</v>
      </c>
      <c r="C220" s="114"/>
      <c r="D220" s="14" t="s">
        <v>2</v>
      </c>
      <c r="E220" s="14" t="s">
        <v>48</v>
      </c>
      <c r="F220" s="116" t="s">
        <v>4</v>
      </c>
      <c r="G220" s="14" t="s">
        <v>531</v>
      </c>
      <c r="H220" s="14" t="s">
        <v>46</v>
      </c>
      <c r="I220" s="143"/>
      <c r="J220" s="144"/>
      <c r="K220" s="144">
        <v>6</v>
      </c>
      <c r="L220" s="144">
        <v>6</v>
      </c>
      <c r="M220" s="144">
        <v>4</v>
      </c>
      <c r="N220" s="144">
        <v>2</v>
      </c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" t="s">
        <v>121</v>
      </c>
      <c r="AA220" s="14"/>
      <c r="AB220" s="14"/>
      <c r="AC220" s="93">
        <f t="shared" ref="AC220:AC229" si="24">SUM(I220:Y220)</f>
        <v>18</v>
      </c>
      <c r="AD220" s="14">
        <f t="shared" si="23"/>
        <v>25.2</v>
      </c>
      <c r="AE220" s="93" t="e">
        <f>IF(OR(#REF!=0,#REF!="Ślubna"),0,ROUNDUP(AC220/5,0)*0.6)+IF(OR(#REF!="I",#REF!="PW"),ROUNDUP(AC220/20,0)*0.5,0)</f>
        <v>#REF!</v>
      </c>
      <c r="AF220" s="14">
        <f>AC220</f>
        <v>18</v>
      </c>
      <c r="AG220" s="142">
        <v>41912</v>
      </c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1:86" s="74" customFormat="1" ht="47.25" customHeight="1">
      <c r="A221" s="14" t="s">
        <v>534</v>
      </c>
      <c r="B221" s="14" t="s">
        <v>353</v>
      </c>
      <c r="C221" s="114"/>
      <c r="D221" s="14" t="s">
        <v>2</v>
      </c>
      <c r="E221" s="14" t="s">
        <v>48</v>
      </c>
      <c r="F221" s="116" t="s">
        <v>5</v>
      </c>
      <c r="G221" s="14" t="s">
        <v>531</v>
      </c>
      <c r="H221" s="14" t="s">
        <v>46</v>
      </c>
      <c r="I221" s="143"/>
      <c r="J221" s="144"/>
      <c r="K221" s="144">
        <v>2</v>
      </c>
      <c r="L221" s="144">
        <v>4</v>
      </c>
      <c r="M221" s="144">
        <v>4</v>
      </c>
      <c r="N221" s="144">
        <v>4</v>
      </c>
      <c r="O221" s="144">
        <v>3</v>
      </c>
      <c r="P221" s="144">
        <v>2</v>
      </c>
      <c r="Q221" s="144">
        <v>1</v>
      </c>
      <c r="R221" s="144"/>
      <c r="S221" s="144"/>
      <c r="T221" s="144"/>
      <c r="U221" s="144"/>
      <c r="V221" s="144"/>
      <c r="W221" s="144"/>
      <c r="X221" s="144"/>
      <c r="Y221" s="144"/>
      <c r="Z221" s="14" t="s">
        <v>121</v>
      </c>
      <c r="AA221" s="14"/>
      <c r="AB221" s="14"/>
      <c r="AC221" s="93">
        <f t="shared" si="24"/>
        <v>20</v>
      </c>
      <c r="AD221" s="14">
        <f t="shared" si="23"/>
        <v>28.709999999999997</v>
      </c>
      <c r="AE221" s="93" t="e">
        <f>IF(OR(#REF!=0,#REF!="Ślubna"),0,ROUNDUP(AC221/5,0)*0.6)+IF(OR(#REF!="I",#REF!="PW"),ROUNDUP(AC221/20,0)*0.5,0)</f>
        <v>#REF!</v>
      </c>
      <c r="AF221" s="14">
        <f>AC221</f>
        <v>20</v>
      </c>
      <c r="AG221" s="142">
        <v>41912</v>
      </c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1:86" s="74" customFormat="1" ht="51" customHeight="1">
      <c r="A222" s="14" t="s">
        <v>534</v>
      </c>
      <c r="B222" s="14" t="s">
        <v>354</v>
      </c>
      <c r="C222" s="114"/>
      <c r="D222" s="14" t="s">
        <v>2</v>
      </c>
      <c r="E222" s="14" t="s">
        <v>48</v>
      </c>
      <c r="F222" s="116" t="s">
        <v>5</v>
      </c>
      <c r="G222" s="14" t="s">
        <v>531</v>
      </c>
      <c r="H222" s="14" t="s">
        <v>46</v>
      </c>
      <c r="I222" s="143"/>
      <c r="J222" s="144"/>
      <c r="K222" s="144">
        <v>2</v>
      </c>
      <c r="L222" s="144">
        <v>4</v>
      </c>
      <c r="M222" s="144">
        <v>4</v>
      </c>
      <c r="N222" s="144">
        <v>4</v>
      </c>
      <c r="O222" s="144">
        <v>3</v>
      </c>
      <c r="P222" s="144">
        <v>2</v>
      </c>
      <c r="Q222" s="144">
        <v>1</v>
      </c>
      <c r="R222" s="144"/>
      <c r="S222" s="144"/>
      <c r="T222" s="144"/>
      <c r="U222" s="144"/>
      <c r="V222" s="144"/>
      <c r="W222" s="144"/>
      <c r="X222" s="144"/>
      <c r="Y222" s="144"/>
      <c r="Z222" s="14" t="s">
        <v>121</v>
      </c>
      <c r="AA222" s="14"/>
      <c r="AB222" s="14"/>
      <c r="AC222" s="93">
        <f t="shared" si="24"/>
        <v>20</v>
      </c>
      <c r="AD222" s="14">
        <f t="shared" si="23"/>
        <v>28.709999999999997</v>
      </c>
      <c r="AE222" s="93" t="e">
        <f>IF(OR(#REF!=0,#REF!="Ślubna"),0,ROUNDUP(AC222/5,0)*0.6)+IF(OR(#REF!="I",#REF!="PW"),ROUNDUP(AC222/20,0)*0.5,0)</f>
        <v>#REF!</v>
      </c>
      <c r="AF222" s="14">
        <f>AC222</f>
        <v>20</v>
      </c>
      <c r="AG222" s="142">
        <v>41912</v>
      </c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1:86" s="74" customFormat="1" ht="47.25" customHeight="1">
      <c r="A223" s="14" t="s">
        <v>534</v>
      </c>
      <c r="B223" s="14" t="s">
        <v>355</v>
      </c>
      <c r="C223" s="114"/>
      <c r="D223" s="14" t="s">
        <v>2</v>
      </c>
      <c r="E223" s="14" t="s">
        <v>48</v>
      </c>
      <c r="F223" s="116" t="s">
        <v>5</v>
      </c>
      <c r="G223" s="14" t="s">
        <v>531</v>
      </c>
      <c r="H223" s="14" t="s">
        <v>46</v>
      </c>
      <c r="I223" s="143"/>
      <c r="J223" s="144"/>
      <c r="K223" s="144">
        <v>2</v>
      </c>
      <c r="L223" s="144">
        <v>4</v>
      </c>
      <c r="M223" s="144">
        <v>4</v>
      </c>
      <c r="N223" s="144">
        <v>4</v>
      </c>
      <c r="O223" s="144">
        <v>3</v>
      </c>
      <c r="P223" s="144">
        <v>2</v>
      </c>
      <c r="Q223" s="144">
        <v>1</v>
      </c>
      <c r="R223" s="144"/>
      <c r="S223" s="144"/>
      <c r="T223" s="144"/>
      <c r="U223" s="144"/>
      <c r="V223" s="144"/>
      <c r="W223" s="144"/>
      <c r="X223" s="144"/>
      <c r="Y223" s="144"/>
      <c r="Z223" s="14" t="s">
        <v>121</v>
      </c>
      <c r="AA223" s="14"/>
      <c r="AB223" s="14"/>
      <c r="AC223" s="93">
        <f t="shared" si="24"/>
        <v>20</v>
      </c>
      <c r="AD223" s="14">
        <f t="shared" si="23"/>
        <v>28.709999999999997</v>
      </c>
      <c r="AE223" s="93" t="e">
        <f>IF(OR(#REF!=0,#REF!="Ślubna"),0,ROUNDUP(AC223/5,0)*0.6)+IF(OR(#REF!="I",#REF!="PW"),ROUNDUP(AC223/20,0)*0.5,0)</f>
        <v>#REF!</v>
      </c>
      <c r="AF223" s="14">
        <f>AC223</f>
        <v>20</v>
      </c>
      <c r="AG223" s="142">
        <v>41912</v>
      </c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1:86" s="74" customFormat="1" ht="47.25" customHeight="1">
      <c r="A224" s="14" t="s">
        <v>534</v>
      </c>
      <c r="B224" s="14" t="s">
        <v>356</v>
      </c>
      <c r="C224" s="114"/>
      <c r="D224" s="14" t="s">
        <v>2</v>
      </c>
      <c r="E224" s="14" t="s">
        <v>48</v>
      </c>
      <c r="F224" s="116" t="s">
        <v>5</v>
      </c>
      <c r="G224" s="14" t="s">
        <v>531</v>
      </c>
      <c r="H224" s="14" t="s">
        <v>46</v>
      </c>
      <c r="I224" s="143"/>
      <c r="J224" s="144"/>
      <c r="K224" s="144">
        <v>1</v>
      </c>
      <c r="L224" s="144">
        <v>1</v>
      </c>
      <c r="M224" s="144">
        <v>1</v>
      </c>
      <c r="N224" s="144">
        <v>1</v>
      </c>
      <c r="O224" s="144">
        <v>1</v>
      </c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" t="s">
        <v>360</v>
      </c>
      <c r="AA224" s="14"/>
      <c r="AB224" s="14"/>
      <c r="AC224" s="93">
        <f t="shared" si="24"/>
        <v>5</v>
      </c>
      <c r="AD224" s="14">
        <f t="shared" si="23"/>
        <v>7</v>
      </c>
      <c r="AE224" s="93" t="e">
        <f>IF(OR(#REF!=0,#REF!="Ślubna"),0,ROUNDUP(AC224/5,0)*0.6)+IF(OR(#REF!="I",#REF!="PW"),ROUNDUP(AC224/20,0)*0.5,0)</f>
        <v>#REF!</v>
      </c>
      <c r="AF224" s="14">
        <f>AC224</f>
        <v>5</v>
      </c>
      <c r="AG224" s="142">
        <v>41912</v>
      </c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1:44" s="74" customFormat="1" ht="47.25" customHeight="1">
      <c r="A225" s="14">
        <v>109</v>
      </c>
      <c r="B225" s="14" t="s">
        <v>250</v>
      </c>
      <c r="C225" s="121">
        <v>41905.75</v>
      </c>
      <c r="D225" s="14" t="s">
        <v>7</v>
      </c>
      <c r="E225" s="14" t="s">
        <v>61</v>
      </c>
      <c r="F225" s="116" t="s">
        <v>5</v>
      </c>
      <c r="G225" s="14" t="s">
        <v>531</v>
      </c>
      <c r="H225" s="93" t="s">
        <v>46</v>
      </c>
      <c r="I225" s="154"/>
      <c r="J225" s="144"/>
      <c r="K225" s="144"/>
      <c r="L225" s="144"/>
      <c r="M225" s="144"/>
      <c r="N225" s="144"/>
      <c r="O225" s="144"/>
      <c r="P225" s="144"/>
      <c r="Q225" s="144">
        <v>7</v>
      </c>
      <c r="R225" s="144"/>
      <c r="S225" s="144"/>
      <c r="T225" s="144"/>
      <c r="U225" s="144"/>
      <c r="V225" s="144"/>
      <c r="W225" s="144"/>
      <c r="X225" s="144"/>
      <c r="Y225" s="144"/>
      <c r="Z225" s="14" t="s">
        <v>121</v>
      </c>
      <c r="AA225" s="14"/>
      <c r="AB225" s="14"/>
      <c r="AC225" s="93">
        <f t="shared" si="24"/>
        <v>7</v>
      </c>
      <c r="AD225" s="14">
        <f t="shared" si="23"/>
        <v>12.39</v>
      </c>
      <c r="AE225" s="93" t="e">
        <f>IF(OR(#REF!=0,#REF!="Ślubna"),0,ROUNDUP(AC225/5,0)*0.6)+IF(OR(#REF!="I",#REF!="PW"),ROUNDUP(AC225/20,0)*0.5,0)</f>
        <v>#REF!</v>
      </c>
      <c r="AF225" s="14"/>
      <c r="AG225" s="142">
        <v>41899</v>
      </c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1:44" s="74" customFormat="1" ht="47.25" customHeight="1">
      <c r="A226" s="14">
        <v>109</v>
      </c>
      <c r="B226" s="14" t="s">
        <v>251</v>
      </c>
      <c r="C226" s="121">
        <v>41905.75</v>
      </c>
      <c r="D226" s="14" t="s">
        <v>7</v>
      </c>
      <c r="E226" s="14" t="s">
        <v>48</v>
      </c>
      <c r="F226" s="116" t="s">
        <v>5</v>
      </c>
      <c r="G226" s="14" t="s">
        <v>531</v>
      </c>
      <c r="H226" s="93" t="s">
        <v>46</v>
      </c>
      <c r="I226" s="154"/>
      <c r="J226" s="144"/>
      <c r="K226" s="144"/>
      <c r="L226" s="144">
        <v>5</v>
      </c>
      <c r="M226" s="144">
        <v>5</v>
      </c>
      <c r="N226" s="144">
        <v>5</v>
      </c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" t="s">
        <v>121</v>
      </c>
      <c r="AA226" s="14"/>
      <c r="AB226" s="14"/>
      <c r="AC226" s="93">
        <f t="shared" si="24"/>
        <v>15</v>
      </c>
      <c r="AD226" s="14">
        <f t="shared" si="23"/>
        <v>21</v>
      </c>
      <c r="AE226" s="93" t="e">
        <f>IF(OR(#REF!=0,#REF!="Ślubna"),0,ROUNDUP(AC226/5,0)*0.6)+IF(OR(#REF!="I",#REF!="PW"),ROUNDUP(AC226/20,0)*0.5,0)</f>
        <v>#REF!</v>
      </c>
      <c r="AF226" s="14"/>
      <c r="AG226" s="142">
        <v>41897</v>
      </c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1:44" s="74" customFormat="1" ht="47.25" customHeight="1">
      <c r="A227" s="14">
        <v>109</v>
      </c>
      <c r="B227" s="14" t="s">
        <v>252</v>
      </c>
      <c r="C227" s="121">
        <v>41905.75</v>
      </c>
      <c r="D227" s="14" t="s">
        <v>7</v>
      </c>
      <c r="E227" s="14" t="s">
        <v>48</v>
      </c>
      <c r="F227" s="116" t="s">
        <v>59</v>
      </c>
      <c r="G227" s="14" t="s">
        <v>531</v>
      </c>
      <c r="H227" s="93" t="s">
        <v>46</v>
      </c>
      <c r="I227" s="154"/>
      <c r="J227" s="144"/>
      <c r="K227" s="144">
        <v>7</v>
      </c>
      <c r="L227" s="144">
        <v>7</v>
      </c>
      <c r="M227" s="144">
        <v>7</v>
      </c>
      <c r="N227" s="144">
        <v>7</v>
      </c>
      <c r="O227" s="144">
        <v>7</v>
      </c>
      <c r="P227" s="144">
        <v>7</v>
      </c>
      <c r="Q227" s="144">
        <v>5</v>
      </c>
      <c r="R227" s="144"/>
      <c r="S227" s="144"/>
      <c r="T227" s="144"/>
      <c r="U227" s="144"/>
      <c r="V227" s="144"/>
      <c r="W227" s="144"/>
      <c r="X227" s="144"/>
      <c r="Y227" s="144"/>
      <c r="Z227" s="14" t="s">
        <v>121</v>
      </c>
      <c r="AA227" s="14"/>
      <c r="AB227" s="14"/>
      <c r="AC227" s="93">
        <f t="shared" si="24"/>
        <v>47</v>
      </c>
      <c r="AD227" s="14">
        <f t="shared" si="23"/>
        <v>68.839999999999989</v>
      </c>
      <c r="AE227" s="93" t="e">
        <f>IF(OR(#REF!=0,#REF!="Ślubna"),0,ROUNDUP(AC227/5,0)*0.6)+IF(OR(#REF!="I",#REF!="PW"),ROUNDUP(AC227/20,0)*0.5,0)</f>
        <v>#REF!</v>
      </c>
      <c r="AF227" s="14"/>
      <c r="AG227" s="142">
        <v>41897</v>
      </c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1:44" s="74" customFormat="1" ht="47.25" customHeight="1">
      <c r="A228" s="14">
        <v>109</v>
      </c>
      <c r="B228" s="14" t="s">
        <v>238</v>
      </c>
      <c r="C228" s="121">
        <v>41905.75</v>
      </c>
      <c r="D228" s="14" t="s">
        <v>7</v>
      </c>
      <c r="E228" s="14" t="s">
        <v>48</v>
      </c>
      <c r="F228" s="116" t="s">
        <v>5</v>
      </c>
      <c r="G228" s="14" t="s">
        <v>539</v>
      </c>
      <c r="H228" s="14" t="s">
        <v>46</v>
      </c>
      <c r="I228" s="151"/>
      <c r="J228" s="144"/>
      <c r="K228" s="144">
        <v>4</v>
      </c>
      <c r="L228" s="144">
        <v>7</v>
      </c>
      <c r="M228" s="144">
        <v>4</v>
      </c>
      <c r="N228" s="144">
        <v>4</v>
      </c>
      <c r="O228" s="144">
        <v>4</v>
      </c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8" t="s">
        <v>121</v>
      </c>
      <c r="AA228" s="14" t="s">
        <v>223</v>
      </c>
      <c r="AB228" s="14"/>
      <c r="AC228" s="93">
        <f t="shared" si="24"/>
        <v>23</v>
      </c>
      <c r="AD228" s="14">
        <f t="shared" si="23"/>
        <v>32.200000000000003</v>
      </c>
      <c r="AE228" s="93" t="e">
        <f>IF(OR(#REF!=0,#REF!="Ślubna"),0,ROUNDUP(AC228/5,0)*0.6)+IF(OR(#REF!="I",#REF!="PW"),ROUNDUP(AC228/20,0)*0.5,0)</f>
        <v>#REF!</v>
      </c>
      <c r="AF228" s="14"/>
      <c r="AG228" s="142">
        <v>41899</v>
      </c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1:44" s="74" customFormat="1" ht="47.25" customHeight="1">
      <c r="A229" s="14">
        <v>29</v>
      </c>
      <c r="B229" s="14" t="s">
        <v>384</v>
      </c>
      <c r="C229" s="114"/>
      <c r="D229" s="14" t="s">
        <v>7</v>
      </c>
      <c r="E229" s="14" t="s">
        <v>61</v>
      </c>
      <c r="F229" s="116" t="s">
        <v>4</v>
      </c>
      <c r="G229" s="14" t="s">
        <v>344</v>
      </c>
      <c r="H229" s="14" t="s">
        <v>46</v>
      </c>
      <c r="I229" s="143"/>
      <c r="J229" s="144"/>
      <c r="K229" s="144"/>
      <c r="L229" s="144"/>
      <c r="M229" s="144"/>
      <c r="N229" s="144">
        <v>4</v>
      </c>
      <c r="O229" s="144">
        <v>7</v>
      </c>
      <c r="P229" s="144">
        <v>7</v>
      </c>
      <c r="Q229" s="144">
        <v>7</v>
      </c>
      <c r="R229" s="144">
        <v>7</v>
      </c>
      <c r="S229" s="144"/>
      <c r="T229" s="144"/>
      <c r="U229" s="144"/>
      <c r="V229" s="144"/>
      <c r="W229" s="144"/>
      <c r="X229" s="144"/>
      <c r="Y229" s="144"/>
      <c r="Z229" s="14">
        <v>2</v>
      </c>
      <c r="AA229" s="14" t="s">
        <v>390</v>
      </c>
      <c r="AB229" s="116" t="s">
        <v>73</v>
      </c>
      <c r="AC229" s="93">
        <f t="shared" si="24"/>
        <v>32</v>
      </c>
      <c r="AD229" s="14">
        <f t="shared" si="23"/>
        <v>52.64</v>
      </c>
      <c r="AE229" s="93" t="e">
        <f>IF(OR(#REF!=0,#REF!="Ślubna"),0,ROUNDUP(AC229/5,0)*0.6)+IF(OR(#REF!="I",#REF!="PW"),ROUNDUP(AC229/20,0)*0.5,0)</f>
        <v>#REF!</v>
      </c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1:44" s="74" customFormat="1" ht="47.25" customHeight="1">
      <c r="A230" s="14">
        <v>109</v>
      </c>
      <c r="B230" s="14" t="s">
        <v>102</v>
      </c>
      <c r="C230" s="114">
        <v>41897.75</v>
      </c>
      <c r="D230" s="14" t="s">
        <v>2</v>
      </c>
      <c r="E230" s="14" t="s">
        <v>48</v>
      </c>
      <c r="F230" s="116" t="s">
        <v>5</v>
      </c>
      <c r="G230" s="14" t="s">
        <v>344</v>
      </c>
      <c r="H230" s="14" t="s">
        <v>46</v>
      </c>
      <c r="I230" s="143"/>
      <c r="J230" s="144"/>
      <c r="K230" s="144">
        <v>2</v>
      </c>
      <c r="L230" s="144"/>
      <c r="M230" s="144">
        <v>5</v>
      </c>
      <c r="N230" s="144"/>
      <c r="O230" s="144">
        <v>6</v>
      </c>
      <c r="P230" s="144"/>
      <c r="Q230" s="144">
        <v>4</v>
      </c>
      <c r="R230" s="144"/>
      <c r="S230" s="144">
        <v>2</v>
      </c>
      <c r="T230" s="144"/>
      <c r="U230" s="144"/>
      <c r="V230" s="144"/>
      <c r="W230" s="144"/>
      <c r="X230" s="144"/>
      <c r="Y230" s="144"/>
      <c r="Z230" s="14" t="s">
        <v>114</v>
      </c>
      <c r="AA230" s="116" t="s">
        <v>115</v>
      </c>
      <c r="AB230" s="116" t="s">
        <v>73</v>
      </c>
      <c r="AC230" s="14">
        <f>SUM(J230:U230)</f>
        <v>19</v>
      </c>
      <c r="AD230" s="14">
        <f t="shared" si="23"/>
        <v>29.240000000000002</v>
      </c>
      <c r="AE230" s="93" t="e">
        <f>IF(OR(#REF!=0,#REF!="Ślubna"),0,ROUNDUP(AC230/5,0)*0.6)+IF(OR(#REF!="I",#REF!="PW"),ROUNDUP(AC230/20,0)*0.5,0)</f>
        <v>#REF!</v>
      </c>
      <c r="AF230" s="14">
        <v>20</v>
      </c>
      <c r="AG230" s="113">
        <v>41891</v>
      </c>
      <c r="AH230" s="14"/>
      <c r="AI230" s="14"/>
      <c r="AJ230" s="14"/>
      <c r="AK230" s="14"/>
      <c r="AL230" s="14" t="s">
        <v>197</v>
      </c>
      <c r="AM230" s="14"/>
      <c r="AN230" s="14"/>
      <c r="AO230" s="14"/>
      <c r="AP230" s="14"/>
      <c r="AQ230" s="14"/>
      <c r="AR230" s="14"/>
    </row>
    <row r="231" spans="1:44" s="74" customFormat="1" ht="47.25" customHeight="1">
      <c r="A231" s="14">
        <v>122</v>
      </c>
      <c r="B231" s="14" t="s">
        <v>336</v>
      </c>
      <c r="C231" s="114"/>
      <c r="D231" s="93" t="s">
        <v>9</v>
      </c>
      <c r="E231" s="14" t="s">
        <v>48</v>
      </c>
      <c r="F231" s="116" t="s">
        <v>59</v>
      </c>
      <c r="G231" s="14" t="s">
        <v>344</v>
      </c>
      <c r="H231" s="14" t="s">
        <v>46</v>
      </c>
      <c r="I231" s="143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>
        <v>2</v>
      </c>
      <c r="T231" s="144">
        <v>1</v>
      </c>
      <c r="U231" s="144">
        <v>2</v>
      </c>
      <c r="V231" s="144"/>
      <c r="W231" s="144"/>
      <c r="X231" s="144"/>
      <c r="Y231" s="144"/>
      <c r="Z231" s="14"/>
      <c r="AA231" s="14"/>
      <c r="AB231" s="123" t="s">
        <v>333</v>
      </c>
      <c r="AC231" s="93">
        <f>SUM(I231:Y231)</f>
        <v>5</v>
      </c>
      <c r="AD231" s="14">
        <f t="shared" si="23"/>
        <v>10.169999999999998</v>
      </c>
      <c r="AE231" s="93" t="e">
        <f>IF(OR(#REF!=0,#REF!="Ślubna"),0,ROUNDUP(AC231/5,0)*0.6)+IF(OR(#REF!="I",#REF!="PW"),ROUNDUP(AC231/20,0)*0.5,0)</f>
        <v>#REF!</v>
      </c>
      <c r="AF231" s="93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1:44" s="74" customFormat="1" ht="47.25" customHeight="1">
      <c r="A232" s="14">
        <v>122</v>
      </c>
      <c r="B232" s="14" t="s">
        <v>341</v>
      </c>
      <c r="C232" s="114"/>
      <c r="D232" s="93" t="s">
        <v>9</v>
      </c>
      <c r="E232" s="14" t="s">
        <v>48</v>
      </c>
      <c r="F232" s="116" t="s">
        <v>328</v>
      </c>
      <c r="G232" s="14" t="s">
        <v>344</v>
      </c>
      <c r="H232" s="14" t="s">
        <v>46</v>
      </c>
      <c r="I232" s="143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>
        <v>2</v>
      </c>
      <c r="T232" s="144">
        <v>1</v>
      </c>
      <c r="U232" s="144">
        <v>2</v>
      </c>
      <c r="V232" s="144"/>
      <c r="W232" s="144"/>
      <c r="X232" s="144"/>
      <c r="Y232" s="144"/>
      <c r="Z232" s="14"/>
      <c r="AA232" s="14"/>
      <c r="AB232" s="123" t="s">
        <v>333</v>
      </c>
      <c r="AC232" s="93">
        <f>SUM(I232:Y232)</f>
        <v>5</v>
      </c>
      <c r="AD232" s="14">
        <f t="shared" si="23"/>
        <v>10.169999999999998</v>
      </c>
      <c r="AE232" s="93" t="e">
        <f>IF(OR(#REF!=0,#REF!="Ślubna"),0,ROUNDUP(AC232/5,0)*0.6)+IF(OR(#REF!="I",#REF!="PW"),ROUNDUP(AC232/20,0)*0.5,0)</f>
        <v>#REF!</v>
      </c>
      <c r="AF232" s="93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1:44" s="74" customFormat="1" ht="47.25" customHeight="1">
      <c r="A233" s="14">
        <v>122</v>
      </c>
      <c r="B233" s="14" t="s">
        <v>348</v>
      </c>
      <c r="C233" s="114"/>
      <c r="D233" s="93" t="s">
        <v>9</v>
      </c>
      <c r="E233" s="14" t="s">
        <v>61</v>
      </c>
      <c r="F233" s="116" t="s">
        <v>5</v>
      </c>
      <c r="G233" s="14" t="s">
        <v>344</v>
      </c>
      <c r="H233" s="14" t="s">
        <v>46</v>
      </c>
      <c r="I233" s="143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>
        <v>1</v>
      </c>
      <c r="U233" s="144"/>
      <c r="V233" s="144"/>
      <c r="W233" s="144"/>
      <c r="X233" s="144"/>
      <c r="Y233" s="144"/>
      <c r="Z233" s="14"/>
      <c r="AA233" s="14"/>
      <c r="AB233" s="123" t="s">
        <v>352</v>
      </c>
      <c r="AC233" s="93">
        <f>SUM(I233:Y233)</f>
        <v>1</v>
      </c>
      <c r="AD233" s="14">
        <f t="shared" si="23"/>
        <v>2.0699999999999998</v>
      </c>
      <c r="AE233" s="93" t="e">
        <f>IF(OR(#REF!=0,#REF!="Ślubna"),0,ROUNDUP(AC233/5,0)*0.6)+IF(OR(#REF!="I",#REF!="PW"),ROUNDUP(AC233/20,0)*0.5,0)</f>
        <v>#REF!</v>
      </c>
      <c r="AF233" s="150">
        <v>41905</v>
      </c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1:44" s="74" customFormat="1" ht="47.25" customHeight="1">
      <c r="A234" s="14">
        <v>122</v>
      </c>
      <c r="B234" s="14" t="s">
        <v>349</v>
      </c>
      <c r="C234" s="114"/>
      <c r="D234" s="93" t="s">
        <v>9</v>
      </c>
      <c r="E234" s="14" t="s">
        <v>61</v>
      </c>
      <c r="F234" s="116" t="s">
        <v>5</v>
      </c>
      <c r="G234" s="14" t="s">
        <v>344</v>
      </c>
      <c r="H234" s="14" t="s">
        <v>46</v>
      </c>
      <c r="I234" s="143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>
        <v>1</v>
      </c>
      <c r="U234" s="144"/>
      <c r="V234" s="144"/>
      <c r="W234" s="144"/>
      <c r="X234" s="144"/>
      <c r="Y234" s="144"/>
      <c r="Z234" s="14"/>
      <c r="AA234" s="14"/>
      <c r="AB234" s="123" t="s">
        <v>352</v>
      </c>
      <c r="AC234" s="93">
        <f>SUM(I234:Y234)</f>
        <v>1</v>
      </c>
      <c r="AD234" s="14">
        <f t="shared" si="23"/>
        <v>2.0699999999999998</v>
      </c>
      <c r="AE234" s="93" t="e">
        <f>IF(OR(#REF!=0,#REF!="Ślubna"),0,ROUNDUP(AC234/5,0)*0.6)+IF(OR(#REF!="I",#REF!="PW"),ROUNDUP(AC234/20,0)*0.5,0)</f>
        <v>#REF!</v>
      </c>
      <c r="AF234" s="150">
        <v>41905</v>
      </c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1:44" s="74" customFormat="1" ht="47.25" customHeight="1">
      <c r="A235" s="14">
        <v>122</v>
      </c>
      <c r="B235" s="14" t="s">
        <v>350</v>
      </c>
      <c r="C235" s="114"/>
      <c r="D235" s="93" t="s">
        <v>9</v>
      </c>
      <c r="E235" s="14" t="s">
        <v>61</v>
      </c>
      <c r="F235" s="116" t="s">
        <v>5</v>
      </c>
      <c r="G235" s="14" t="s">
        <v>344</v>
      </c>
      <c r="H235" s="14" t="s">
        <v>46</v>
      </c>
      <c r="I235" s="143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>
        <v>1</v>
      </c>
      <c r="U235" s="144"/>
      <c r="V235" s="144"/>
      <c r="W235" s="144"/>
      <c r="X235" s="144"/>
      <c r="Y235" s="144"/>
      <c r="Z235" s="14"/>
      <c r="AA235" s="14"/>
      <c r="AB235" s="123" t="s">
        <v>352</v>
      </c>
      <c r="AC235" s="93">
        <f>SUM(I235:Y235)</f>
        <v>1</v>
      </c>
      <c r="AD235" s="14">
        <f t="shared" si="23"/>
        <v>2.0699999999999998</v>
      </c>
      <c r="AE235" s="93" t="e">
        <f>IF(OR(#REF!=0,#REF!="Ślubna"),0,ROUNDUP(AC235/5,0)*0.6)+IF(OR(#REF!="I",#REF!="PW"),ROUNDUP(AC235/20,0)*0.5,0)</f>
        <v>#REF!</v>
      </c>
      <c r="AF235" s="150">
        <v>41905</v>
      </c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1:44" s="74" customFormat="1" ht="47.25" customHeight="1">
      <c r="A236" s="14">
        <v>1015</v>
      </c>
      <c r="B236" s="14" t="s">
        <v>100</v>
      </c>
      <c r="C236" s="114">
        <v>41897.75</v>
      </c>
      <c r="D236" s="14" t="s">
        <v>2</v>
      </c>
      <c r="E236" s="14" t="s">
        <v>48</v>
      </c>
      <c r="F236" s="116" t="s">
        <v>5</v>
      </c>
      <c r="G236" s="14" t="s">
        <v>344</v>
      </c>
      <c r="H236" s="14" t="s">
        <v>46</v>
      </c>
      <c r="I236" s="143"/>
      <c r="J236" s="144"/>
      <c r="K236" s="144">
        <v>2</v>
      </c>
      <c r="L236" s="144"/>
      <c r="M236" s="144">
        <v>5</v>
      </c>
      <c r="N236" s="144"/>
      <c r="O236" s="144">
        <v>6</v>
      </c>
      <c r="P236" s="144"/>
      <c r="Q236" s="144">
        <v>4</v>
      </c>
      <c r="R236" s="144"/>
      <c r="S236" s="144">
        <v>2</v>
      </c>
      <c r="T236" s="144"/>
      <c r="U236" s="144"/>
      <c r="V236" s="144"/>
      <c r="W236" s="144"/>
      <c r="X236" s="144"/>
      <c r="Y236" s="144"/>
      <c r="Z236" s="14" t="s">
        <v>85</v>
      </c>
      <c r="AA236" s="116" t="s">
        <v>76</v>
      </c>
      <c r="AB236" s="116" t="s">
        <v>73</v>
      </c>
      <c r="AC236" s="14">
        <f>SUM(J236:U236)</f>
        <v>19</v>
      </c>
      <c r="AD236" s="14">
        <f t="shared" si="23"/>
        <v>29.240000000000002</v>
      </c>
      <c r="AE236" s="93" t="e">
        <f>IF(OR(#REF!=0,#REF!="Ślubna"),0,ROUNDUP(AC236/5,0)*0.6)+IF(OR(#REF!="I",#REF!="PW"),ROUNDUP(AC236/20,0)*0.5,0)</f>
        <v>#REF!</v>
      </c>
      <c r="AF236" s="14">
        <v>20</v>
      </c>
      <c r="AG236" s="113">
        <v>41891</v>
      </c>
      <c r="AH236" s="14"/>
      <c r="AI236" s="14"/>
      <c r="AJ236" s="14"/>
      <c r="AK236" s="14"/>
      <c r="AL236" s="14" t="s">
        <v>174</v>
      </c>
      <c r="AM236" s="14"/>
      <c r="AN236" s="14"/>
      <c r="AO236" s="14"/>
      <c r="AP236" s="14"/>
      <c r="AQ236" s="142">
        <v>41895</v>
      </c>
      <c r="AR236" s="14"/>
    </row>
    <row r="237" spans="1:44" s="74" customFormat="1" ht="47.25" customHeight="1">
      <c r="A237" s="14">
        <v>1017</v>
      </c>
      <c r="B237" s="14" t="s">
        <v>101</v>
      </c>
      <c r="C237" s="114">
        <v>41897.75</v>
      </c>
      <c r="D237" s="14" t="s">
        <v>2</v>
      </c>
      <c r="E237" s="14" t="s">
        <v>48</v>
      </c>
      <c r="F237" s="116" t="s">
        <v>5</v>
      </c>
      <c r="G237" s="14" t="s">
        <v>344</v>
      </c>
      <c r="H237" s="14" t="s">
        <v>46</v>
      </c>
      <c r="I237" s="143"/>
      <c r="J237" s="144"/>
      <c r="K237" s="144">
        <v>2</v>
      </c>
      <c r="L237" s="144"/>
      <c r="M237" s="144">
        <v>5</v>
      </c>
      <c r="N237" s="144"/>
      <c r="O237" s="144">
        <v>6</v>
      </c>
      <c r="P237" s="144"/>
      <c r="Q237" s="144">
        <v>4</v>
      </c>
      <c r="R237" s="144"/>
      <c r="S237" s="144">
        <v>2</v>
      </c>
      <c r="T237" s="144"/>
      <c r="U237" s="144"/>
      <c r="V237" s="144"/>
      <c r="W237" s="144"/>
      <c r="X237" s="144"/>
      <c r="Y237" s="144"/>
      <c r="Z237" s="14" t="s">
        <v>88</v>
      </c>
      <c r="AA237" s="116" t="s">
        <v>116</v>
      </c>
      <c r="AB237" s="116" t="s">
        <v>73</v>
      </c>
      <c r="AC237" s="14">
        <f>SUM(J237:U237)</f>
        <v>19</v>
      </c>
      <c r="AD237" s="14">
        <f t="shared" si="23"/>
        <v>29.240000000000002</v>
      </c>
      <c r="AE237" s="93" t="e">
        <f>IF(OR(#REF!=0,#REF!="Ślubna"),0,ROUNDUP(AC237/5,0)*0.6)+IF(OR(#REF!="I",#REF!="PW"),ROUNDUP(AC237/20,0)*0.5,0)</f>
        <v>#REF!</v>
      </c>
      <c r="AF237" s="14">
        <v>20</v>
      </c>
      <c r="AG237" s="113">
        <v>41891</v>
      </c>
      <c r="AH237" s="14"/>
      <c r="AI237" s="14"/>
      <c r="AJ237" s="14"/>
      <c r="AK237" s="14"/>
      <c r="AL237" s="14" t="s">
        <v>196</v>
      </c>
      <c r="AM237" s="14"/>
      <c r="AN237" s="14"/>
      <c r="AO237" s="14"/>
      <c r="AP237" s="14"/>
      <c r="AQ237" s="142">
        <v>41899</v>
      </c>
      <c r="AR237" s="14"/>
    </row>
    <row r="238" spans="1:44" s="74" customFormat="1" ht="47.25" customHeight="1">
      <c r="A238" s="14">
        <v>11</v>
      </c>
      <c r="B238" s="14" t="s">
        <v>499</v>
      </c>
      <c r="C238" s="114"/>
      <c r="D238" s="14" t="s">
        <v>8</v>
      </c>
      <c r="E238" s="14" t="s">
        <v>48</v>
      </c>
      <c r="F238" s="116" t="s">
        <v>502</v>
      </c>
      <c r="G238" s="14">
        <v>0</v>
      </c>
      <c r="H238" s="14" t="s">
        <v>46</v>
      </c>
      <c r="I238" s="143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" t="s">
        <v>121</v>
      </c>
      <c r="AA238" s="14"/>
      <c r="AB238" s="115" t="s">
        <v>501</v>
      </c>
      <c r="AC238" s="93">
        <f>SUM(I238:Y238)</f>
        <v>0</v>
      </c>
      <c r="AD238" s="14">
        <f t="shared" si="23"/>
        <v>0</v>
      </c>
      <c r="AE238" s="93" t="e">
        <f>IF(OR(#REF!=0,#REF!="Ślubna"),0,ROUNDUP(AC238/5,0)*0.6)+IF(OR(#REF!="I",#REF!="PW"),ROUNDUP(AC238/20,0)*0.5,0)</f>
        <v>#REF!</v>
      </c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1:44" s="74" customFormat="1" ht="47.25" customHeight="1">
      <c r="A239" s="14"/>
      <c r="B239" s="14"/>
      <c r="C239" s="114"/>
      <c r="D239" s="14"/>
      <c r="E239" s="14"/>
      <c r="F239" s="116"/>
      <c r="G239" s="14"/>
      <c r="H239" s="14"/>
      <c r="I239" s="143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3"/>
      <c r="V239" s="143"/>
      <c r="W239" s="143"/>
      <c r="X239" s="143"/>
      <c r="Y239" s="143"/>
      <c r="Z239" s="116"/>
      <c r="AA239" s="14"/>
      <c r="AB239" s="14"/>
      <c r="AC239" s="14">
        <f>SUM(J239:U239)</f>
        <v>0</v>
      </c>
      <c r="AD239" s="14"/>
      <c r="AE239" s="93"/>
      <c r="AF239" s="141"/>
      <c r="AG239" s="142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2"/>
      <c r="AR239" s="142"/>
    </row>
    <row r="240" spans="1:44" s="74" customFormat="1" ht="47.25" customHeight="1">
      <c r="A240" s="14"/>
      <c r="B240" s="14"/>
      <c r="C240" s="114"/>
      <c r="D240" s="14"/>
      <c r="E240" s="14"/>
      <c r="F240" s="116"/>
      <c r="G240" s="14"/>
      <c r="H240" s="14"/>
      <c r="I240" s="143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3"/>
      <c r="V240" s="143"/>
      <c r="W240" s="143"/>
      <c r="X240" s="143"/>
      <c r="Y240" s="143"/>
      <c r="Z240" s="116"/>
      <c r="AA240" s="14"/>
      <c r="AB240" s="14"/>
      <c r="AC240" s="14"/>
      <c r="AD240" s="14"/>
      <c r="AE240" s="93"/>
      <c r="AF240" s="141"/>
      <c r="AG240" s="142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2"/>
      <c r="AR240" s="142"/>
    </row>
    <row r="241" spans="1:44" s="74" customFormat="1" ht="47.25" customHeight="1">
      <c r="A241" s="14"/>
      <c r="B241" s="14"/>
      <c r="C241" s="114"/>
      <c r="D241" s="14"/>
      <c r="E241" s="14"/>
      <c r="F241" s="116"/>
      <c r="G241" s="14"/>
      <c r="H241" s="14"/>
      <c r="I241" s="143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3"/>
      <c r="V241" s="143"/>
      <c r="W241" s="143"/>
      <c r="X241" s="143"/>
      <c r="Y241" s="143"/>
      <c r="Z241" s="116"/>
      <c r="AA241" s="14"/>
      <c r="AB241" s="14"/>
      <c r="AC241" s="14"/>
      <c r="AD241" s="14"/>
      <c r="AE241" s="93"/>
      <c r="AF241" s="141"/>
      <c r="AG241" s="142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2"/>
      <c r="AR241" s="142"/>
    </row>
    <row r="242" spans="1:44" s="74" customFormat="1" ht="47.25" customHeight="1">
      <c r="A242" s="14"/>
      <c r="B242" s="14"/>
      <c r="C242" s="114"/>
      <c r="D242" s="14"/>
      <c r="E242" s="14"/>
      <c r="F242" s="116"/>
      <c r="G242" s="14"/>
      <c r="H242" s="14"/>
      <c r="I242" s="143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3"/>
      <c r="V242" s="143"/>
      <c r="W242" s="143"/>
      <c r="X242" s="143"/>
      <c r="Y242" s="143"/>
      <c r="Z242" s="116"/>
      <c r="AA242" s="14"/>
      <c r="AB242" s="14"/>
      <c r="AC242" s="14"/>
      <c r="AD242" s="14"/>
      <c r="AE242" s="93"/>
      <c r="AF242" s="141"/>
      <c r="AG242" s="142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2"/>
      <c r="AR242" s="142"/>
    </row>
    <row r="243" spans="1:44" s="74" customFormat="1" ht="47.25" customHeight="1">
      <c r="A243" s="14"/>
      <c r="B243" s="14"/>
      <c r="C243" s="114"/>
      <c r="D243" s="14"/>
      <c r="E243" s="14"/>
      <c r="F243" s="116"/>
      <c r="G243" s="14"/>
      <c r="H243" s="14"/>
      <c r="I243" s="143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3"/>
      <c r="V243" s="143"/>
      <c r="W243" s="143"/>
      <c r="X243" s="143"/>
      <c r="Y243" s="143"/>
      <c r="Z243" s="116"/>
      <c r="AA243" s="14"/>
      <c r="AB243" s="14"/>
      <c r="AC243" s="14"/>
      <c r="AD243" s="14"/>
      <c r="AE243" s="93"/>
      <c r="AF243" s="141"/>
      <c r="AG243" s="142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2"/>
      <c r="AR243" s="142"/>
    </row>
    <row r="244" spans="1:44" s="74" customFormat="1" ht="47.25" customHeight="1">
      <c r="A244" s="14"/>
      <c r="B244" s="14"/>
      <c r="C244" s="114"/>
      <c r="D244" s="14"/>
      <c r="E244" s="14"/>
      <c r="F244" s="116"/>
      <c r="G244" s="14"/>
      <c r="H244" s="14"/>
      <c r="I244" s="143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3"/>
      <c r="V244" s="143"/>
      <c r="W244" s="143"/>
      <c r="X244" s="143"/>
      <c r="Y244" s="143"/>
      <c r="Z244" s="116"/>
      <c r="AA244" s="14"/>
      <c r="AB244" s="14"/>
      <c r="AC244" s="14"/>
      <c r="AD244" s="14"/>
      <c r="AE244" s="93"/>
      <c r="AF244" s="141"/>
      <c r="AG244" s="142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2"/>
      <c r="AR244" s="142"/>
    </row>
    <row r="245" spans="1:44" s="74" customFormat="1" ht="47.25" customHeight="1">
      <c r="A245" s="14"/>
      <c r="B245" s="14"/>
      <c r="C245" s="114"/>
      <c r="D245" s="14"/>
      <c r="E245" s="14"/>
      <c r="F245" s="116"/>
      <c r="G245" s="14"/>
      <c r="H245" s="14"/>
      <c r="I245" s="143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3"/>
      <c r="V245" s="143"/>
      <c r="W245" s="143"/>
      <c r="X245" s="143"/>
      <c r="Y245" s="143"/>
      <c r="Z245" s="116"/>
      <c r="AA245" s="14"/>
      <c r="AB245" s="14"/>
      <c r="AC245" s="14"/>
      <c r="AD245" s="14"/>
      <c r="AE245" s="93"/>
      <c r="AF245" s="141"/>
      <c r="AG245" s="142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2"/>
      <c r="AR245" s="142"/>
    </row>
    <row r="246" spans="1:44" s="74" customFormat="1" ht="47.25" customHeight="1">
      <c r="A246" s="14"/>
      <c r="B246" s="14"/>
      <c r="C246" s="114"/>
      <c r="D246" s="14"/>
      <c r="E246" s="14"/>
      <c r="F246" s="116"/>
      <c r="G246" s="14"/>
      <c r="H246" s="14"/>
      <c r="I246" s="143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3"/>
      <c r="V246" s="143"/>
      <c r="W246" s="143"/>
      <c r="X246" s="143"/>
      <c r="Y246" s="143"/>
      <c r="Z246" s="116"/>
      <c r="AA246" s="14"/>
      <c r="AB246" s="14"/>
      <c r="AC246" s="14"/>
      <c r="AD246" s="14"/>
      <c r="AE246" s="93"/>
      <c r="AF246" s="141"/>
      <c r="AG246" s="142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2"/>
      <c r="AR246" s="142"/>
    </row>
    <row r="247" spans="1:44" s="74" customFormat="1" ht="47.25" customHeight="1">
      <c r="A247" s="14"/>
      <c r="B247" s="14"/>
      <c r="C247" s="114"/>
      <c r="D247" s="14"/>
      <c r="E247" s="14"/>
      <c r="F247" s="116"/>
      <c r="G247" s="14"/>
      <c r="H247" s="14"/>
      <c r="I247" s="143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3"/>
      <c r="V247" s="143"/>
      <c r="W247" s="143"/>
      <c r="X247" s="143"/>
      <c r="Y247" s="143"/>
      <c r="Z247" s="116"/>
      <c r="AA247" s="14"/>
      <c r="AB247" s="14"/>
      <c r="AC247" s="14"/>
      <c r="AD247" s="14"/>
      <c r="AE247" s="93"/>
      <c r="AF247" s="141"/>
      <c r="AG247" s="142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2"/>
      <c r="AR247" s="142"/>
    </row>
    <row r="248" spans="1:44" s="74" customFormat="1" ht="47.25" customHeight="1">
      <c r="A248" s="14"/>
      <c r="B248" s="14"/>
      <c r="C248" s="114"/>
      <c r="D248" s="14"/>
      <c r="E248" s="14"/>
      <c r="F248" s="116"/>
      <c r="G248" s="14"/>
      <c r="H248" s="14"/>
      <c r="I248" s="143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3"/>
      <c r="V248" s="143"/>
      <c r="W248" s="143"/>
      <c r="X248" s="143"/>
      <c r="Y248" s="143"/>
      <c r="Z248" s="116"/>
      <c r="AA248" s="14"/>
      <c r="AB248" s="14"/>
      <c r="AC248" s="14"/>
      <c r="AD248" s="14"/>
      <c r="AE248" s="93"/>
      <c r="AF248" s="141"/>
      <c r="AG248" s="142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2"/>
      <c r="AR248" s="142"/>
    </row>
  </sheetData>
  <autoFilter ref="A8:CH239">
    <sortState ref="A11:CH239">
      <sortCondition ref="G8:G239"/>
    </sortState>
  </autoFilter>
  <mergeCells count="30">
    <mergeCell ref="F6:F8"/>
    <mergeCell ref="A6:A8"/>
    <mergeCell ref="B6:B8"/>
    <mergeCell ref="C6:C8"/>
    <mergeCell ref="D6:D8"/>
    <mergeCell ref="E6:E8"/>
    <mergeCell ref="AG6:AG8"/>
    <mergeCell ref="AH6:AH8"/>
    <mergeCell ref="G6:G8"/>
    <mergeCell ref="H6:H8"/>
    <mergeCell ref="I6:Y6"/>
    <mergeCell ref="Z6:Z8"/>
    <mergeCell ref="AA6:AA8"/>
    <mergeCell ref="AB6:AB8"/>
    <mergeCell ref="AQ6:AQ8"/>
    <mergeCell ref="AR6:AR8"/>
    <mergeCell ref="AS6:AS8"/>
    <mergeCell ref="J7:K7"/>
    <mergeCell ref="L7:M7"/>
    <mergeCell ref="N7:O7"/>
    <mergeCell ref="AI6:AI8"/>
    <mergeCell ref="AJ6:AK7"/>
    <mergeCell ref="AL6:AM7"/>
    <mergeCell ref="AN6:AN8"/>
    <mergeCell ref="AO6:AO8"/>
    <mergeCell ref="AP6:AP8"/>
    <mergeCell ref="AC6:AC8"/>
    <mergeCell ref="AD6:AD8"/>
    <mergeCell ref="AE6:AE8"/>
    <mergeCell ref="AF6:AF8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CK112"/>
  <sheetViews>
    <sheetView topLeftCell="C1" workbookViewId="0"/>
  </sheetViews>
  <sheetFormatPr defaultRowHeight="18.75"/>
  <cols>
    <col min="1" max="2" width="15.375" style="171" hidden="1" customWidth="1"/>
    <col min="3" max="3" width="8.75" style="2" customWidth="1"/>
    <col min="4" max="4" width="13.625" style="2" customWidth="1"/>
    <col min="5" max="5" width="19.5" style="9" customWidth="1"/>
    <col min="6" max="6" width="5.5" style="2" customWidth="1"/>
    <col min="7" max="7" width="6.625" style="171" customWidth="1"/>
    <col min="8" max="8" width="6" style="2" customWidth="1"/>
    <col min="9" max="9" width="10.75" style="2" customWidth="1"/>
    <col min="10" max="10" width="4.25" style="2" customWidth="1"/>
    <col min="11" max="11" width="4.25" style="140" customWidth="1"/>
    <col min="12" max="27" width="3.875" style="140" customWidth="1"/>
    <col min="28" max="29" width="12.375" style="2" customWidth="1"/>
    <col min="30" max="30" width="10.25" style="2" customWidth="1"/>
    <col min="31" max="31" width="9" style="2"/>
    <col min="32" max="32" width="11" style="169" bestFit="1" customWidth="1"/>
    <col min="33" max="33" width="7" style="2" customWidth="1"/>
    <col min="34" max="34" width="12.375" style="2" customWidth="1"/>
    <col min="35" max="35" width="12.625" style="2" customWidth="1"/>
    <col min="36" max="36" width="14.875" style="2" customWidth="1"/>
    <col min="37" max="40" width="6.75" style="2" hidden="1" customWidth="1"/>
    <col min="41" max="41" width="8.875" style="2" customWidth="1"/>
    <col min="42" max="42" width="6.75" style="2" customWidth="1"/>
    <col min="43" max="45" width="9" style="2" hidden="1" customWidth="1"/>
    <col min="46" max="47" width="15.875" style="2" customWidth="1"/>
    <col min="48" max="16384" width="9" style="2"/>
  </cols>
  <sheetData>
    <row r="1" spans="1:89">
      <c r="I1" s="176" t="s">
        <v>20</v>
      </c>
      <c r="J1" s="176" t="s">
        <v>0</v>
      </c>
      <c r="K1" s="124">
        <v>36</v>
      </c>
      <c r="L1" s="124">
        <v>37</v>
      </c>
      <c r="M1" s="124">
        <v>38</v>
      </c>
      <c r="N1" s="124">
        <v>39</v>
      </c>
      <c r="O1" s="124">
        <v>40</v>
      </c>
      <c r="P1" s="124">
        <v>41</v>
      </c>
      <c r="Q1" s="124">
        <v>42</v>
      </c>
      <c r="R1" s="124">
        <v>43</v>
      </c>
      <c r="S1" s="124">
        <v>44</v>
      </c>
      <c r="T1" s="124">
        <v>45</v>
      </c>
      <c r="U1" s="124">
        <v>46</v>
      </c>
      <c r="V1" s="124">
        <v>47</v>
      </c>
      <c r="W1" s="124">
        <v>48</v>
      </c>
      <c r="X1" s="124">
        <v>49</v>
      </c>
      <c r="Y1" s="124">
        <v>50</v>
      </c>
      <c r="Z1" s="124">
        <v>51</v>
      </c>
      <c r="AA1" s="124">
        <v>52</v>
      </c>
    </row>
    <row r="2" spans="1:89">
      <c r="I2" s="116" t="s">
        <v>48</v>
      </c>
      <c r="J2" s="181" t="s">
        <v>46</v>
      </c>
      <c r="K2" s="182">
        <v>1.4</v>
      </c>
      <c r="L2" s="182">
        <v>1.4</v>
      </c>
      <c r="M2" s="182">
        <v>1.4</v>
      </c>
      <c r="N2" s="182">
        <v>1.4</v>
      </c>
      <c r="O2" s="182">
        <v>1.4</v>
      </c>
      <c r="P2" s="182">
        <v>1.4</v>
      </c>
      <c r="Q2" s="182">
        <v>1.4</v>
      </c>
      <c r="R2" s="182">
        <v>1.57</v>
      </c>
      <c r="S2" s="182">
        <v>1.77</v>
      </c>
      <c r="T2" s="182">
        <v>1.98</v>
      </c>
      <c r="U2" s="182">
        <v>1.98</v>
      </c>
      <c r="V2" s="182">
        <v>2.0699999999999998</v>
      </c>
      <c r="W2" s="182">
        <v>2.0699999999999998</v>
      </c>
      <c r="X2" s="182">
        <v>2.0699999999999998</v>
      </c>
      <c r="Y2" s="182">
        <v>2.0699999999999998</v>
      </c>
      <c r="Z2" s="182">
        <v>2.0699999999999998</v>
      </c>
      <c r="AA2" s="182">
        <v>2.0699999999999998</v>
      </c>
    </row>
    <row r="3" spans="1:89">
      <c r="I3" s="116" t="s">
        <v>48</v>
      </c>
      <c r="J3" s="1" t="s">
        <v>475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89">
      <c r="I4" s="116" t="s">
        <v>61</v>
      </c>
      <c r="J4" s="179" t="s">
        <v>46</v>
      </c>
      <c r="K4" s="180"/>
      <c r="L4" s="180"/>
      <c r="M4" s="180"/>
      <c r="N4" s="180"/>
      <c r="O4" s="180"/>
      <c r="P4" s="180"/>
      <c r="Q4" s="180">
        <v>1.6</v>
      </c>
      <c r="R4" s="180">
        <v>1.6</v>
      </c>
      <c r="S4" s="180">
        <v>1.77</v>
      </c>
      <c r="T4" s="180">
        <v>1.91</v>
      </c>
      <c r="U4" s="180">
        <v>1.91</v>
      </c>
      <c r="V4" s="180"/>
      <c r="W4" s="180"/>
      <c r="X4" s="180"/>
      <c r="Y4" s="180"/>
      <c r="Z4" s="180"/>
      <c r="AA4" s="180"/>
    </row>
    <row r="5" spans="1:89">
      <c r="J5" s="161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1:89" ht="14.25" customHeight="1">
      <c r="A6" s="216" t="s">
        <v>51</v>
      </c>
      <c r="B6" s="216" t="s">
        <v>52</v>
      </c>
      <c r="C6" s="230" t="s">
        <v>47</v>
      </c>
      <c r="D6" s="233" t="s">
        <v>42</v>
      </c>
      <c r="E6" s="230" t="s">
        <v>41</v>
      </c>
      <c r="F6" s="236" t="s">
        <v>27</v>
      </c>
      <c r="G6" s="233" t="s">
        <v>20</v>
      </c>
      <c r="H6" s="233" t="s">
        <v>22</v>
      </c>
      <c r="I6" s="229" t="s">
        <v>21</v>
      </c>
      <c r="J6" s="226" t="s">
        <v>23</v>
      </c>
      <c r="K6" s="227" t="s">
        <v>43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16" t="s">
        <v>51</v>
      </c>
      <c r="AC6" s="216" t="s">
        <v>52</v>
      </c>
      <c r="AD6" s="228" t="s">
        <v>19</v>
      </c>
      <c r="AE6" s="216" t="s">
        <v>32</v>
      </c>
      <c r="AF6" s="243" t="s">
        <v>51</v>
      </c>
      <c r="AG6" s="223" t="s">
        <v>52</v>
      </c>
      <c r="AH6" s="244" t="s">
        <v>672</v>
      </c>
      <c r="AI6" s="244" t="s">
        <v>673</v>
      </c>
      <c r="AJ6" s="216" t="s">
        <v>117</v>
      </c>
      <c r="AK6" s="216" t="s">
        <v>30</v>
      </c>
      <c r="AL6" s="216" t="s">
        <v>31</v>
      </c>
      <c r="AM6" s="219" t="s">
        <v>33</v>
      </c>
      <c r="AN6" s="220"/>
      <c r="AO6" s="219" t="s">
        <v>34</v>
      </c>
      <c r="AP6" s="247"/>
      <c r="AQ6" s="216" t="s">
        <v>35</v>
      </c>
      <c r="AR6" s="216" t="s">
        <v>36</v>
      </c>
      <c r="AS6" s="216" t="s">
        <v>37</v>
      </c>
      <c r="AT6" s="216" t="s">
        <v>528</v>
      </c>
      <c r="AU6" s="216" t="s">
        <v>529</v>
      </c>
      <c r="AV6" s="217"/>
    </row>
    <row r="7" spans="1:89" ht="18" customHeight="1">
      <c r="A7" s="216"/>
      <c r="B7" s="216"/>
      <c r="C7" s="231"/>
      <c r="D7" s="234"/>
      <c r="E7" s="234"/>
      <c r="F7" s="234"/>
      <c r="G7" s="237"/>
      <c r="H7" s="239"/>
      <c r="I7" s="241"/>
      <c r="J7" s="226"/>
      <c r="K7" s="126"/>
      <c r="L7" s="218" t="s">
        <v>1</v>
      </c>
      <c r="M7" s="218"/>
      <c r="N7" s="218" t="s">
        <v>24</v>
      </c>
      <c r="O7" s="218"/>
      <c r="P7" s="218" t="s">
        <v>13</v>
      </c>
      <c r="Q7" s="218"/>
      <c r="R7" s="160" t="s">
        <v>25</v>
      </c>
      <c r="S7" s="160" t="s">
        <v>26</v>
      </c>
      <c r="T7" s="157"/>
      <c r="U7" s="157"/>
      <c r="V7" s="164"/>
      <c r="W7" s="164"/>
      <c r="X7" s="178"/>
      <c r="Y7" s="178"/>
      <c r="Z7" s="178"/>
      <c r="AA7" s="178"/>
      <c r="AB7" s="216"/>
      <c r="AC7" s="216"/>
      <c r="AD7" s="228"/>
      <c r="AE7" s="216"/>
      <c r="AF7" s="243"/>
      <c r="AG7" s="223"/>
      <c r="AH7" s="245"/>
      <c r="AI7" s="245"/>
      <c r="AJ7" s="216"/>
      <c r="AK7" s="216"/>
      <c r="AL7" s="216"/>
      <c r="AM7" s="221"/>
      <c r="AN7" s="222"/>
      <c r="AO7" s="248"/>
      <c r="AP7" s="249"/>
      <c r="AQ7" s="216"/>
      <c r="AR7" s="216"/>
      <c r="AS7" s="216"/>
      <c r="AT7" s="216"/>
      <c r="AU7" s="216"/>
      <c r="AV7" s="217"/>
    </row>
    <row r="8" spans="1:89" ht="25.5" customHeight="1">
      <c r="A8" s="216"/>
      <c r="B8" s="216"/>
      <c r="C8" s="232"/>
      <c r="D8" s="235"/>
      <c r="E8" s="235"/>
      <c r="F8" s="235"/>
      <c r="G8" s="238"/>
      <c r="H8" s="240"/>
      <c r="I8" s="242"/>
      <c r="J8" s="226"/>
      <c r="K8" s="126">
        <v>36</v>
      </c>
      <c r="L8" s="178">
        <v>37</v>
      </c>
      <c r="M8" s="178">
        <v>38</v>
      </c>
      <c r="N8" s="178">
        <v>39</v>
      </c>
      <c r="O8" s="178">
        <v>40</v>
      </c>
      <c r="P8" s="178">
        <v>41</v>
      </c>
      <c r="Q8" s="178">
        <v>42</v>
      </c>
      <c r="R8" s="178">
        <v>43</v>
      </c>
      <c r="S8" s="178">
        <v>44</v>
      </c>
      <c r="T8" s="178">
        <v>45</v>
      </c>
      <c r="U8" s="178">
        <v>46</v>
      </c>
      <c r="V8" s="178">
        <v>47</v>
      </c>
      <c r="W8" s="178">
        <v>48</v>
      </c>
      <c r="X8" s="178">
        <v>49</v>
      </c>
      <c r="Y8" s="178">
        <v>50</v>
      </c>
      <c r="Z8" s="178">
        <v>51</v>
      </c>
      <c r="AA8" s="178">
        <v>52</v>
      </c>
      <c r="AB8" s="216"/>
      <c r="AC8" s="216"/>
      <c r="AD8" s="228"/>
      <c r="AE8" s="216"/>
      <c r="AF8" s="243"/>
      <c r="AG8" s="223"/>
      <c r="AH8" s="246"/>
      <c r="AI8" s="246"/>
      <c r="AJ8" s="216"/>
      <c r="AK8" s="216"/>
      <c r="AL8" s="216"/>
      <c r="AM8" s="177" t="s">
        <v>44</v>
      </c>
      <c r="AN8" s="177" t="s">
        <v>45</v>
      </c>
      <c r="AO8" s="177" t="s">
        <v>44</v>
      </c>
      <c r="AP8" s="177" t="s">
        <v>45</v>
      </c>
      <c r="AQ8" s="216"/>
      <c r="AR8" s="216"/>
      <c r="AS8" s="216"/>
      <c r="AT8" s="216"/>
      <c r="AU8" s="216"/>
      <c r="AV8" s="217"/>
      <c r="AW8" s="2" t="s">
        <v>394</v>
      </c>
      <c r="AX8" s="2" t="s">
        <v>395</v>
      </c>
      <c r="AY8" s="2" t="s">
        <v>396</v>
      </c>
      <c r="AZ8" s="2" t="s">
        <v>394</v>
      </c>
      <c r="BA8" s="2" t="s">
        <v>395</v>
      </c>
      <c r="BB8" s="2" t="s">
        <v>396</v>
      </c>
      <c r="BC8" s="2" t="s">
        <v>394</v>
      </c>
      <c r="BD8" s="2" t="s">
        <v>395</v>
      </c>
      <c r="BE8" s="2" t="s">
        <v>396</v>
      </c>
      <c r="BF8" s="2" t="s">
        <v>394</v>
      </c>
      <c r="BG8" s="2" t="s">
        <v>395</v>
      </c>
      <c r="BH8" s="2" t="s">
        <v>396</v>
      </c>
      <c r="BI8" s="2" t="s">
        <v>394</v>
      </c>
      <c r="BJ8" s="2" t="s">
        <v>395</v>
      </c>
      <c r="BK8" s="2" t="s">
        <v>396</v>
      </c>
      <c r="BL8" s="2" t="s">
        <v>394</v>
      </c>
      <c r="BM8" s="2" t="s">
        <v>395</v>
      </c>
      <c r="BN8" s="2" t="s">
        <v>396</v>
      </c>
      <c r="BO8" s="2" t="s">
        <v>394</v>
      </c>
      <c r="BP8" s="2" t="s">
        <v>395</v>
      </c>
      <c r="BQ8" s="2" t="s">
        <v>396</v>
      </c>
      <c r="BR8" s="2" t="s">
        <v>394</v>
      </c>
      <c r="BS8" s="2" t="s">
        <v>395</v>
      </c>
      <c r="BT8" s="2" t="s">
        <v>396</v>
      </c>
      <c r="BU8" s="2" t="s">
        <v>394</v>
      </c>
      <c r="BV8" s="2" t="s">
        <v>395</v>
      </c>
      <c r="BW8" s="2" t="s">
        <v>396</v>
      </c>
      <c r="BX8" s="2" t="s">
        <v>394</v>
      </c>
      <c r="BY8" s="2" t="s">
        <v>395</v>
      </c>
      <c r="BZ8" s="2" t="s">
        <v>396</v>
      </c>
      <c r="CA8" s="2" t="s">
        <v>394</v>
      </c>
      <c r="CB8" s="2" t="s">
        <v>395</v>
      </c>
      <c r="CC8" s="2" t="s">
        <v>396</v>
      </c>
      <c r="CD8" s="2" t="s">
        <v>394</v>
      </c>
      <c r="CE8" s="2" t="s">
        <v>395</v>
      </c>
      <c r="CF8" s="2" t="s">
        <v>396</v>
      </c>
      <c r="CG8" s="2" t="s">
        <v>394</v>
      </c>
      <c r="CH8" s="2" t="s">
        <v>395</v>
      </c>
      <c r="CI8" s="2" t="s">
        <v>396</v>
      </c>
      <c r="CJ8" s="2" t="s">
        <v>394</v>
      </c>
      <c r="CK8" s="2" t="s">
        <v>395</v>
      </c>
    </row>
    <row r="9" spans="1:89" s="74" customFormat="1" ht="45" customHeight="1">
      <c r="A9" s="116" t="str">
        <f>AB9</f>
        <v>OXFORD JASNY POPIEL</v>
      </c>
      <c r="B9" s="116" t="str">
        <f>IF(AC9="","",AC9)</f>
        <v>PEPITO CZARNE</v>
      </c>
      <c r="C9" s="93">
        <v>29</v>
      </c>
      <c r="D9" s="14" t="s">
        <v>568</v>
      </c>
      <c r="E9" s="114"/>
      <c r="F9" s="14" t="s">
        <v>8</v>
      </c>
      <c r="G9" s="116" t="s">
        <v>48</v>
      </c>
      <c r="H9" s="116" t="s">
        <v>5</v>
      </c>
      <c r="I9" s="14" t="s">
        <v>344</v>
      </c>
      <c r="J9" s="93" t="s">
        <v>46</v>
      </c>
      <c r="K9" s="143"/>
      <c r="L9" s="144"/>
      <c r="M9" s="144">
        <v>2</v>
      </c>
      <c r="N9" s="144"/>
      <c r="O9" s="144">
        <v>3</v>
      </c>
      <c r="P9" s="144"/>
      <c r="Q9" s="144">
        <v>6</v>
      </c>
      <c r="R9" s="144">
        <v>5</v>
      </c>
      <c r="S9" s="144">
        <v>3</v>
      </c>
      <c r="T9" s="144"/>
      <c r="U9" s="144"/>
      <c r="V9" s="144"/>
      <c r="W9" s="144"/>
      <c r="X9" s="144"/>
      <c r="Y9" s="144"/>
      <c r="Z9" s="144"/>
      <c r="AA9" s="144"/>
      <c r="AB9" s="122" t="s">
        <v>533</v>
      </c>
      <c r="AC9" s="116" t="s">
        <v>469</v>
      </c>
      <c r="AD9" s="14"/>
      <c r="AE9" s="93">
        <f t="shared" ref="AE9:AE35" si="0">SUM(K9:AA9)</f>
        <v>19</v>
      </c>
      <c r="AF9" s="170">
        <f t="shared" ref="AF9:AF40" si="1">IF(J9="DŁ",(K9*$K$2)+(L9*$L$2)+(M9*$M$2)+(N9*$N$2)+(O9*$O$2)+(P9*$P$2)+(Q9*$Q$2)+(R9*$R$2)+(S9*$S$2)+(T9*$T$2)+(U9*$U$2)+(V9*$V$2)+(W9*$W$2)+(X9*$X$2)+(Y9*$Y$2)+(Z9*$Z$2)+(AA9*$AA$2),(K9*$K$3)+(L9*$L$3)+(M9*$M$3)+(N9*$N$3)+(O9*$O$3)+(P9*$P$3)+(Q9*$Q$3)+(R9*$R$3)+(S9*$S$3)+(T9*$T$3)+(U9*$U$3)+(V9*$V$3)+(W9*$W$3)+(X9*$X$3)+(Y9*$Y$3)+(Z9*$Z$3)+(AA9*$AA$3))</f>
        <v>28.560000000000002</v>
      </c>
      <c r="AG9" s="93">
        <f t="shared" ref="AG9:AG40" si="2">IF(OR(I9=0,I9="Ś*"),0,ROUNDUP(AE9/5,0)*0.6)+IF(OR(I9="I",I9="PW*"),ROUNDUP(AE9/20,0)*0.5,0)</f>
        <v>2.4</v>
      </c>
      <c r="AH9" s="14" t="e">
        <f>VLOOKUP(AB9,#REF!,8,FALSE)</f>
        <v>#REF!</v>
      </c>
      <c r="AI9" s="14" t="e">
        <f>VLOOKUP(AC9,#REF!,8,FALSE)</f>
        <v>#REF!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W9" s="74" t="e">
        <f>VLOOKUP(AB9,#REF!,8,FALSE)</f>
        <v>#REF!</v>
      </c>
    </row>
    <row r="10" spans="1:89" s="74" customFormat="1" ht="45" customHeight="1">
      <c r="A10" s="116"/>
      <c r="B10" s="116"/>
      <c r="C10" s="14">
        <v>66</v>
      </c>
      <c r="D10" s="14" t="s">
        <v>643</v>
      </c>
      <c r="E10" s="121">
        <v>41925.708333333336</v>
      </c>
      <c r="F10" s="14" t="s">
        <v>9</v>
      </c>
      <c r="G10" s="116" t="s">
        <v>547</v>
      </c>
      <c r="H10" s="116" t="s">
        <v>4</v>
      </c>
      <c r="I10" s="14" t="s">
        <v>544</v>
      </c>
      <c r="J10" s="14" t="s">
        <v>46</v>
      </c>
      <c r="K10" s="143"/>
      <c r="L10" s="144">
        <v>1</v>
      </c>
      <c r="M10" s="144">
        <v>2</v>
      </c>
      <c r="N10" s="144">
        <v>3</v>
      </c>
      <c r="O10" s="144">
        <v>3</v>
      </c>
      <c r="P10" s="144">
        <v>3</v>
      </c>
      <c r="Q10" s="144">
        <v>3</v>
      </c>
      <c r="R10" s="144">
        <v>2</v>
      </c>
      <c r="S10" s="144"/>
      <c r="T10" s="144"/>
      <c r="U10" s="144"/>
      <c r="V10" s="144"/>
      <c r="W10" s="143"/>
      <c r="X10" s="143"/>
      <c r="Y10" s="143"/>
      <c r="Z10" s="143"/>
      <c r="AA10" s="143"/>
      <c r="AB10" s="116" t="s">
        <v>605</v>
      </c>
      <c r="AC10" s="116" t="s">
        <v>603</v>
      </c>
      <c r="AD10" s="14" t="s">
        <v>649</v>
      </c>
      <c r="AE10" s="93">
        <f t="shared" si="0"/>
        <v>17</v>
      </c>
      <c r="AF10" s="170">
        <f t="shared" si="1"/>
        <v>24.139999999999997</v>
      </c>
      <c r="AG10" s="93">
        <f t="shared" si="2"/>
        <v>2.4</v>
      </c>
      <c r="AH10" s="14" t="e">
        <f>VLOOKUP(AB10,#REF!,8,FALSE)</f>
        <v>#REF!</v>
      </c>
      <c r="AI10" s="14" t="e">
        <f>VLOOKUP(AC10,#REF!,8,FALSE)</f>
        <v>#REF!</v>
      </c>
      <c r="AJ10" s="142"/>
      <c r="AK10" s="14"/>
      <c r="AL10" s="14"/>
      <c r="AM10" s="14"/>
      <c r="AN10" s="14"/>
      <c r="AO10" s="14"/>
      <c r="AP10" s="14"/>
      <c r="AQ10" s="14"/>
      <c r="AR10" s="14"/>
      <c r="AS10" s="14"/>
      <c r="AT10" s="142"/>
      <c r="AU10" s="142"/>
    </row>
    <row r="11" spans="1:89" s="74" customFormat="1" ht="45" customHeight="1">
      <c r="A11" s="116"/>
      <c r="B11" s="116"/>
      <c r="C11" s="14">
        <v>66</v>
      </c>
      <c r="D11" s="14" t="s">
        <v>645</v>
      </c>
      <c r="E11" s="121">
        <v>41925.708333333336</v>
      </c>
      <c r="F11" s="14" t="s">
        <v>9</v>
      </c>
      <c r="G11" s="116" t="s">
        <v>547</v>
      </c>
      <c r="H11" s="116" t="s">
        <v>4</v>
      </c>
      <c r="I11" s="14" t="s">
        <v>544</v>
      </c>
      <c r="J11" s="14" t="s">
        <v>46</v>
      </c>
      <c r="K11" s="143"/>
      <c r="L11" s="144">
        <v>1</v>
      </c>
      <c r="M11" s="144">
        <v>2</v>
      </c>
      <c r="N11" s="144">
        <v>3</v>
      </c>
      <c r="O11" s="144">
        <v>3</v>
      </c>
      <c r="P11" s="144">
        <v>3</v>
      </c>
      <c r="Q11" s="144">
        <v>3</v>
      </c>
      <c r="R11" s="144">
        <v>2</v>
      </c>
      <c r="S11" s="144"/>
      <c r="T11" s="144"/>
      <c r="U11" s="144"/>
      <c r="V11" s="144"/>
      <c r="W11" s="143"/>
      <c r="X11" s="143"/>
      <c r="Y11" s="143"/>
      <c r="Z11" s="143"/>
      <c r="AA11" s="143"/>
      <c r="AB11" s="116" t="s">
        <v>604</v>
      </c>
      <c r="AC11" s="116" t="s">
        <v>371</v>
      </c>
      <c r="AD11" s="14" t="s">
        <v>649</v>
      </c>
      <c r="AE11" s="93">
        <f t="shared" si="0"/>
        <v>17</v>
      </c>
      <c r="AF11" s="170">
        <f t="shared" si="1"/>
        <v>24.139999999999997</v>
      </c>
      <c r="AG11" s="93">
        <f t="shared" si="2"/>
        <v>2.4</v>
      </c>
      <c r="AH11" s="14" t="e">
        <f>VLOOKUP(AB11,#REF!,8,FALSE)</f>
        <v>#REF!</v>
      </c>
      <c r="AI11" s="14" t="e">
        <f>VLOOKUP(AC11,#REF!,8,FALSE)</f>
        <v>#REF!</v>
      </c>
      <c r="AJ11" s="142"/>
      <c r="AK11" s="14"/>
      <c r="AL11" s="14"/>
      <c r="AM11" s="14"/>
      <c r="AN11" s="14"/>
      <c r="AO11" s="14"/>
      <c r="AP11" s="14"/>
      <c r="AQ11" s="14"/>
      <c r="AR11" s="14"/>
      <c r="AS11" s="14"/>
      <c r="AT11" s="142"/>
      <c r="AU11" s="142"/>
    </row>
    <row r="12" spans="1:89" s="74" customFormat="1" ht="45" customHeight="1">
      <c r="A12" s="116"/>
      <c r="B12" s="116"/>
      <c r="C12" s="14">
        <v>66</v>
      </c>
      <c r="D12" s="14" t="s">
        <v>647</v>
      </c>
      <c r="E12" s="121">
        <v>41925.708333333336</v>
      </c>
      <c r="F12" s="14" t="s">
        <v>9</v>
      </c>
      <c r="G12" s="116" t="s">
        <v>547</v>
      </c>
      <c r="H12" s="116" t="s">
        <v>4</v>
      </c>
      <c r="I12" s="14" t="s">
        <v>544</v>
      </c>
      <c r="J12" s="14" t="s">
        <v>46</v>
      </c>
      <c r="K12" s="143"/>
      <c r="L12" s="144">
        <v>1</v>
      </c>
      <c r="M12" s="144">
        <v>2</v>
      </c>
      <c r="N12" s="144">
        <v>3</v>
      </c>
      <c r="O12" s="144">
        <v>3</v>
      </c>
      <c r="P12" s="144">
        <v>3</v>
      </c>
      <c r="Q12" s="144">
        <v>3</v>
      </c>
      <c r="R12" s="144">
        <v>2</v>
      </c>
      <c r="S12" s="144"/>
      <c r="T12" s="144"/>
      <c r="U12" s="144"/>
      <c r="V12" s="144"/>
      <c r="W12" s="143"/>
      <c r="X12" s="143"/>
      <c r="Y12" s="143"/>
      <c r="Z12" s="143"/>
      <c r="AA12" s="143"/>
      <c r="AB12" s="116" t="s">
        <v>606</v>
      </c>
      <c r="AC12" s="116" t="s">
        <v>447</v>
      </c>
      <c r="AD12" s="14" t="s">
        <v>649</v>
      </c>
      <c r="AE12" s="93">
        <f t="shared" si="0"/>
        <v>17</v>
      </c>
      <c r="AF12" s="170">
        <f t="shared" si="1"/>
        <v>24.139999999999997</v>
      </c>
      <c r="AG12" s="93">
        <f t="shared" si="2"/>
        <v>2.4</v>
      </c>
      <c r="AH12" s="14" t="e">
        <f>VLOOKUP(AB12,#REF!,8,FALSE)</f>
        <v>#REF!</v>
      </c>
      <c r="AI12" s="14" t="e">
        <f>VLOOKUP(AC12,#REF!,8,FALSE)</f>
        <v>#REF!</v>
      </c>
      <c r="AJ12" s="142"/>
      <c r="AK12" s="14"/>
      <c r="AL12" s="14"/>
      <c r="AM12" s="14"/>
      <c r="AN12" s="14"/>
      <c r="AO12" s="14"/>
      <c r="AP12" s="14"/>
      <c r="AQ12" s="14"/>
      <c r="AR12" s="14"/>
      <c r="AS12" s="14"/>
      <c r="AT12" s="142"/>
      <c r="AU12" s="142"/>
    </row>
    <row r="13" spans="1:89" s="74" customFormat="1" ht="45" customHeight="1">
      <c r="A13" s="116"/>
      <c r="B13" s="116"/>
      <c r="C13" s="14">
        <v>66</v>
      </c>
      <c r="D13" s="14" t="s">
        <v>650</v>
      </c>
      <c r="E13" s="121">
        <v>41925.708333333336</v>
      </c>
      <c r="F13" s="14" t="s">
        <v>9</v>
      </c>
      <c r="G13" s="116" t="s">
        <v>547</v>
      </c>
      <c r="H13" s="116" t="s">
        <v>4</v>
      </c>
      <c r="I13" s="14" t="s">
        <v>544</v>
      </c>
      <c r="J13" s="14" t="s">
        <v>46</v>
      </c>
      <c r="K13" s="143"/>
      <c r="L13" s="144">
        <v>1</v>
      </c>
      <c r="M13" s="144">
        <v>2</v>
      </c>
      <c r="N13" s="144">
        <v>3</v>
      </c>
      <c r="O13" s="144">
        <v>3</v>
      </c>
      <c r="P13" s="144">
        <v>3</v>
      </c>
      <c r="Q13" s="144">
        <v>3</v>
      </c>
      <c r="R13" s="144">
        <v>2</v>
      </c>
      <c r="S13" s="144"/>
      <c r="T13" s="144"/>
      <c r="U13" s="144"/>
      <c r="V13" s="144"/>
      <c r="W13" s="143"/>
      <c r="X13" s="143"/>
      <c r="Y13" s="143"/>
      <c r="Z13" s="143"/>
      <c r="AA13" s="143"/>
      <c r="AB13" s="116" t="s">
        <v>607</v>
      </c>
      <c r="AC13" s="116" t="s">
        <v>657</v>
      </c>
      <c r="AD13" s="14" t="s">
        <v>649</v>
      </c>
      <c r="AE13" s="93">
        <f t="shared" si="0"/>
        <v>17</v>
      </c>
      <c r="AF13" s="170">
        <f t="shared" si="1"/>
        <v>24.139999999999997</v>
      </c>
      <c r="AG13" s="93">
        <f t="shared" si="2"/>
        <v>2.4</v>
      </c>
      <c r="AH13" s="14" t="e">
        <f>VLOOKUP(AB13,#REF!,8,FALSE)</f>
        <v>#REF!</v>
      </c>
      <c r="AI13" s="14" t="e">
        <f>VLOOKUP(AC13,#REF!,8,FALSE)</f>
        <v>#REF!</v>
      </c>
      <c r="AJ13" s="142"/>
      <c r="AK13" s="14"/>
      <c r="AL13" s="14"/>
      <c r="AM13" s="14"/>
      <c r="AN13" s="14"/>
      <c r="AO13" s="14"/>
      <c r="AP13" s="14"/>
      <c r="AQ13" s="14"/>
      <c r="AR13" s="14"/>
      <c r="AS13" s="14"/>
      <c r="AT13" s="142"/>
      <c r="AU13" s="142"/>
    </row>
    <row r="14" spans="1:89" s="74" customFormat="1" ht="45" customHeight="1">
      <c r="A14" s="116"/>
      <c r="B14" s="116"/>
      <c r="C14" s="14">
        <v>66</v>
      </c>
      <c r="D14" s="14" t="s">
        <v>659</v>
      </c>
      <c r="E14" s="121">
        <v>41925.708333333336</v>
      </c>
      <c r="F14" s="14" t="s">
        <v>9</v>
      </c>
      <c r="G14" s="116" t="s">
        <v>547</v>
      </c>
      <c r="H14" s="116" t="s">
        <v>4</v>
      </c>
      <c r="I14" s="14" t="s">
        <v>540</v>
      </c>
      <c r="J14" s="14" t="s">
        <v>46</v>
      </c>
      <c r="K14" s="143"/>
      <c r="L14" s="144">
        <v>1</v>
      </c>
      <c r="M14" s="144">
        <v>2</v>
      </c>
      <c r="N14" s="144">
        <v>4</v>
      </c>
      <c r="O14" s="144">
        <v>4</v>
      </c>
      <c r="P14" s="144">
        <v>4</v>
      </c>
      <c r="Q14" s="144">
        <v>4</v>
      </c>
      <c r="R14" s="144">
        <v>2</v>
      </c>
      <c r="S14" s="144"/>
      <c r="T14" s="144"/>
      <c r="U14" s="144"/>
      <c r="V14" s="144"/>
      <c r="W14" s="143"/>
      <c r="X14" s="143"/>
      <c r="Y14" s="143"/>
      <c r="Z14" s="143"/>
      <c r="AA14" s="143"/>
      <c r="AB14" s="116" t="s">
        <v>89</v>
      </c>
      <c r="AC14" s="116" t="s">
        <v>87</v>
      </c>
      <c r="AD14" s="14"/>
      <c r="AE14" s="93">
        <f t="shared" si="0"/>
        <v>21</v>
      </c>
      <c r="AF14" s="170">
        <f t="shared" si="1"/>
        <v>29.740000000000002</v>
      </c>
      <c r="AG14" s="93">
        <f t="shared" si="2"/>
        <v>3</v>
      </c>
      <c r="AH14" s="14" t="e">
        <f>VLOOKUP(AB14,#REF!,8,FALSE)</f>
        <v>#REF!</v>
      </c>
      <c r="AI14" s="14" t="e">
        <f>VLOOKUP(AC14,#REF!,8,FALSE)</f>
        <v>#REF!</v>
      </c>
      <c r="AJ14" s="142"/>
      <c r="AK14" s="14"/>
      <c r="AL14" s="14"/>
      <c r="AM14" s="14"/>
      <c r="AN14" s="14"/>
      <c r="AO14" s="14"/>
      <c r="AP14" s="14"/>
      <c r="AQ14" s="14"/>
      <c r="AR14" s="14"/>
      <c r="AS14" s="14"/>
      <c r="AT14" s="142"/>
      <c r="AU14" s="142"/>
    </row>
    <row r="15" spans="1:89" s="74" customFormat="1" ht="45" customHeight="1">
      <c r="A15" s="116" t="str">
        <f>AB15</f>
        <v>162M MAGSPED GRAFIT</v>
      </c>
      <c r="B15" s="116" t="str">
        <f>IF(AC15="","",AC15)</f>
        <v>YI10900/0006</v>
      </c>
      <c r="C15" s="14">
        <v>77</v>
      </c>
      <c r="D15" s="14" t="s">
        <v>637</v>
      </c>
      <c r="E15" s="121">
        <v>41925.708333333336</v>
      </c>
      <c r="F15" s="14" t="s">
        <v>9</v>
      </c>
      <c r="G15" s="116" t="s">
        <v>48</v>
      </c>
      <c r="H15" s="116" t="s">
        <v>5</v>
      </c>
      <c r="I15" s="14" t="s">
        <v>544</v>
      </c>
      <c r="J15" s="14" t="s">
        <v>46</v>
      </c>
      <c r="K15" s="143"/>
      <c r="L15" s="144"/>
      <c r="M15" s="144"/>
      <c r="N15" s="144">
        <v>4</v>
      </c>
      <c r="O15" s="144">
        <v>4</v>
      </c>
      <c r="P15" s="144">
        <v>4</v>
      </c>
      <c r="Q15" s="144">
        <v>4</v>
      </c>
      <c r="R15" s="144">
        <v>4</v>
      </c>
      <c r="S15" s="144"/>
      <c r="T15" s="144"/>
      <c r="U15" s="144"/>
      <c r="V15" s="144"/>
      <c r="W15" s="143"/>
      <c r="X15" s="143"/>
      <c r="Y15" s="143"/>
      <c r="Z15" s="143"/>
      <c r="AA15" s="143"/>
      <c r="AB15" s="116" t="s">
        <v>623</v>
      </c>
      <c r="AC15" s="116" t="s">
        <v>602</v>
      </c>
      <c r="AD15" s="119" t="s">
        <v>642</v>
      </c>
      <c r="AE15" s="146">
        <f t="shared" si="0"/>
        <v>20</v>
      </c>
      <c r="AF15" s="170">
        <f t="shared" si="1"/>
        <v>28.68</v>
      </c>
      <c r="AG15" s="93">
        <f t="shared" si="2"/>
        <v>2.4</v>
      </c>
      <c r="AH15" s="14" t="e">
        <f>VLOOKUP(AB15,#REF!,8,FALSE)</f>
        <v>#REF!</v>
      </c>
      <c r="AI15" s="14" t="e">
        <f>VLOOKUP(AC15,#REF!,8,FALSE)</f>
        <v>#REF!</v>
      </c>
      <c r="AJ15" s="142"/>
      <c r="AK15" s="14"/>
      <c r="AL15" s="14"/>
      <c r="AM15" s="14"/>
      <c r="AN15" s="14"/>
      <c r="AO15" s="14"/>
      <c r="AP15" s="14"/>
      <c r="AQ15" s="14"/>
      <c r="AR15" s="14"/>
      <c r="AS15" s="14"/>
      <c r="AT15" s="142"/>
      <c r="AU15" s="142"/>
    </row>
    <row r="16" spans="1:89" s="74" customFormat="1" ht="45" customHeight="1">
      <c r="A16" s="116"/>
      <c r="B16" s="116"/>
      <c r="C16" s="14">
        <v>77</v>
      </c>
      <c r="D16" s="14" t="s">
        <v>644</v>
      </c>
      <c r="E16" s="121">
        <v>41925.708333333336</v>
      </c>
      <c r="F16" s="14" t="s">
        <v>9</v>
      </c>
      <c r="G16" s="116" t="s">
        <v>48</v>
      </c>
      <c r="H16" s="116" t="s">
        <v>5</v>
      </c>
      <c r="I16" s="14" t="s">
        <v>544</v>
      </c>
      <c r="J16" s="14" t="s">
        <v>46</v>
      </c>
      <c r="K16" s="143"/>
      <c r="L16" s="144"/>
      <c r="M16" s="144"/>
      <c r="N16" s="144">
        <v>4</v>
      </c>
      <c r="O16" s="144">
        <v>4</v>
      </c>
      <c r="P16" s="144">
        <v>4</v>
      </c>
      <c r="Q16" s="144">
        <v>4</v>
      </c>
      <c r="R16" s="144">
        <v>3</v>
      </c>
      <c r="S16" s="144">
        <v>2</v>
      </c>
      <c r="T16" s="144"/>
      <c r="U16" s="144"/>
      <c r="V16" s="144"/>
      <c r="W16" s="143"/>
      <c r="X16" s="143"/>
      <c r="Y16" s="143"/>
      <c r="Z16" s="143"/>
      <c r="AA16" s="143"/>
      <c r="AB16" s="116" t="s">
        <v>604</v>
      </c>
      <c r="AC16" s="116" t="s">
        <v>371</v>
      </c>
      <c r="AD16" s="14" t="s">
        <v>649</v>
      </c>
      <c r="AE16" s="93">
        <f t="shared" si="0"/>
        <v>21</v>
      </c>
      <c r="AF16" s="170">
        <f t="shared" si="1"/>
        <v>30.65</v>
      </c>
      <c r="AG16" s="93">
        <f t="shared" si="2"/>
        <v>3</v>
      </c>
      <c r="AH16" s="14" t="e">
        <f>VLOOKUP(AB16,#REF!,8,FALSE)</f>
        <v>#REF!</v>
      </c>
      <c r="AI16" s="14" t="e">
        <f>VLOOKUP(AC16,#REF!,8,FALSE)</f>
        <v>#REF!</v>
      </c>
      <c r="AJ16" s="142"/>
      <c r="AK16" s="14"/>
      <c r="AL16" s="14"/>
      <c r="AM16" s="14"/>
      <c r="AN16" s="14"/>
      <c r="AO16" s="14"/>
      <c r="AP16" s="14"/>
      <c r="AQ16" s="14"/>
      <c r="AR16" s="14"/>
      <c r="AS16" s="14"/>
      <c r="AT16" s="142"/>
      <c r="AU16" s="142"/>
    </row>
    <row r="17" spans="1:47" s="74" customFormat="1" ht="45" customHeight="1">
      <c r="A17" s="116" t="str">
        <f>AB17</f>
        <v>YI10900/0006</v>
      </c>
      <c r="B17" s="116" t="str">
        <f>IF(AC17="","",AC17)</f>
        <v>M5</v>
      </c>
      <c r="C17" s="14">
        <v>77</v>
      </c>
      <c r="D17" s="14" t="s">
        <v>634</v>
      </c>
      <c r="E17" s="121">
        <v>41925.708333333336</v>
      </c>
      <c r="F17" s="14" t="s">
        <v>9</v>
      </c>
      <c r="G17" s="116" t="s">
        <v>547</v>
      </c>
      <c r="H17" s="116" t="s">
        <v>5</v>
      </c>
      <c r="I17" s="14" t="s">
        <v>543</v>
      </c>
      <c r="J17" s="14" t="s">
        <v>46</v>
      </c>
      <c r="K17" s="143"/>
      <c r="L17" s="144">
        <v>1</v>
      </c>
      <c r="M17" s="144">
        <v>2</v>
      </c>
      <c r="N17" s="144">
        <v>4</v>
      </c>
      <c r="O17" s="144">
        <v>4</v>
      </c>
      <c r="P17" s="144">
        <v>4</v>
      </c>
      <c r="Q17" s="144">
        <v>4</v>
      </c>
      <c r="R17" s="144">
        <v>2</v>
      </c>
      <c r="S17" s="144"/>
      <c r="T17" s="144"/>
      <c r="U17" s="144"/>
      <c r="V17" s="144"/>
      <c r="W17" s="143"/>
      <c r="X17" s="143"/>
      <c r="Y17" s="143"/>
      <c r="Z17" s="143"/>
      <c r="AA17" s="143"/>
      <c r="AB17" s="116" t="s">
        <v>602</v>
      </c>
      <c r="AC17" s="119" t="s">
        <v>635</v>
      </c>
      <c r="AD17" s="145" t="s">
        <v>640</v>
      </c>
      <c r="AE17" s="93">
        <f t="shared" si="0"/>
        <v>21</v>
      </c>
      <c r="AF17" s="170">
        <f t="shared" si="1"/>
        <v>29.740000000000002</v>
      </c>
      <c r="AG17" s="93">
        <f t="shared" si="2"/>
        <v>3</v>
      </c>
      <c r="AH17" s="14" t="e">
        <f>VLOOKUP(AB17,#REF!,8,FALSE)</f>
        <v>#REF!</v>
      </c>
      <c r="AI17" s="14" t="e">
        <f>VLOOKUP(AC17,#REF!,8,FALSE)</f>
        <v>#REF!</v>
      </c>
      <c r="AJ17" s="142"/>
      <c r="AK17" s="14"/>
      <c r="AL17" s="14"/>
      <c r="AM17" s="14"/>
      <c r="AN17" s="14"/>
      <c r="AO17" s="14"/>
      <c r="AP17" s="14"/>
      <c r="AQ17" s="14"/>
      <c r="AR17" s="14"/>
      <c r="AS17" s="14"/>
      <c r="AT17" s="142"/>
      <c r="AU17" s="142"/>
    </row>
    <row r="18" spans="1:47" s="74" customFormat="1" ht="45" customHeight="1">
      <c r="A18" s="116" t="str">
        <f>AB18</f>
        <v>YI10900/0007</v>
      </c>
      <c r="B18" s="116" t="str">
        <f>IF(AC18="","",AC18)</f>
        <v>YI5613/000009</v>
      </c>
      <c r="C18" s="14">
        <v>77</v>
      </c>
      <c r="D18" s="14" t="s">
        <v>636</v>
      </c>
      <c r="E18" s="121">
        <v>41925.708333333336</v>
      </c>
      <c r="F18" s="14" t="s">
        <v>9</v>
      </c>
      <c r="G18" s="116" t="s">
        <v>547</v>
      </c>
      <c r="H18" s="116" t="s">
        <v>5</v>
      </c>
      <c r="I18" s="14" t="s">
        <v>543</v>
      </c>
      <c r="J18" s="14" t="s">
        <v>46</v>
      </c>
      <c r="K18" s="143"/>
      <c r="L18" s="144">
        <v>1</v>
      </c>
      <c r="M18" s="144">
        <v>2</v>
      </c>
      <c r="N18" s="144">
        <v>4</v>
      </c>
      <c r="O18" s="144">
        <v>4</v>
      </c>
      <c r="P18" s="144">
        <v>4</v>
      </c>
      <c r="Q18" s="144">
        <v>4</v>
      </c>
      <c r="R18" s="144">
        <v>2</v>
      </c>
      <c r="S18" s="144"/>
      <c r="T18" s="144"/>
      <c r="U18" s="144"/>
      <c r="V18" s="144"/>
      <c r="W18" s="143"/>
      <c r="X18" s="143"/>
      <c r="Y18" s="143"/>
      <c r="Z18" s="143"/>
      <c r="AA18" s="143"/>
      <c r="AB18" s="116" t="s">
        <v>603</v>
      </c>
      <c r="AC18" s="116" t="s">
        <v>608</v>
      </c>
      <c r="AD18" s="145" t="s">
        <v>641</v>
      </c>
      <c r="AE18" s="93">
        <f t="shared" si="0"/>
        <v>21</v>
      </c>
      <c r="AF18" s="170">
        <f t="shared" si="1"/>
        <v>29.740000000000002</v>
      </c>
      <c r="AG18" s="93">
        <f t="shared" si="2"/>
        <v>3</v>
      </c>
      <c r="AH18" s="14" t="e">
        <f>VLOOKUP(AB18,#REF!,8,FALSE)</f>
        <v>#REF!</v>
      </c>
      <c r="AI18" s="14" t="e">
        <f>VLOOKUP(AC18,#REF!,8,FALSE)</f>
        <v>#REF!</v>
      </c>
      <c r="AJ18" s="142"/>
      <c r="AK18" s="14"/>
      <c r="AL18" s="14"/>
      <c r="AM18" s="14"/>
      <c r="AN18" s="14"/>
      <c r="AO18" s="14"/>
      <c r="AP18" s="14"/>
      <c r="AQ18" s="14"/>
      <c r="AR18" s="14"/>
      <c r="AS18" s="14"/>
      <c r="AT18" s="142"/>
      <c r="AU18" s="142"/>
    </row>
    <row r="19" spans="1:47" s="74" customFormat="1" ht="45" customHeight="1">
      <c r="A19" s="116"/>
      <c r="B19" s="116"/>
      <c r="C19" s="14">
        <v>77</v>
      </c>
      <c r="D19" s="14" t="s">
        <v>651</v>
      </c>
      <c r="E19" s="121">
        <v>41925.708333333336</v>
      </c>
      <c r="F19" s="14" t="s">
        <v>9</v>
      </c>
      <c r="G19" s="116" t="s">
        <v>547</v>
      </c>
      <c r="H19" s="116" t="s">
        <v>5</v>
      </c>
      <c r="I19" s="14" t="s">
        <v>544</v>
      </c>
      <c r="J19" s="14" t="s">
        <v>46</v>
      </c>
      <c r="K19" s="143"/>
      <c r="L19" s="144"/>
      <c r="M19" s="144">
        <v>2</v>
      </c>
      <c r="N19" s="144">
        <v>4</v>
      </c>
      <c r="O19" s="144">
        <v>4</v>
      </c>
      <c r="P19" s="144">
        <v>4</v>
      </c>
      <c r="Q19" s="144">
        <v>4</v>
      </c>
      <c r="R19" s="144">
        <v>3</v>
      </c>
      <c r="S19" s="144"/>
      <c r="T19" s="144"/>
      <c r="U19" s="144"/>
      <c r="V19" s="144"/>
      <c r="W19" s="143"/>
      <c r="X19" s="143"/>
      <c r="Y19" s="143"/>
      <c r="Z19" s="143"/>
      <c r="AA19" s="143"/>
      <c r="AB19" s="116" t="s">
        <v>363</v>
      </c>
      <c r="AC19" s="116" t="s">
        <v>87</v>
      </c>
      <c r="AD19" s="119" t="s">
        <v>658</v>
      </c>
      <c r="AE19" s="93">
        <f t="shared" si="0"/>
        <v>21</v>
      </c>
      <c r="AF19" s="170">
        <f t="shared" si="1"/>
        <v>29.909999999999997</v>
      </c>
      <c r="AG19" s="93">
        <f t="shared" si="2"/>
        <v>3</v>
      </c>
      <c r="AH19" s="14" t="e">
        <f>VLOOKUP(AB19,#REF!,8,FALSE)</f>
        <v>#REF!</v>
      </c>
      <c r="AI19" s="14" t="e">
        <f>VLOOKUP(AC19,#REF!,8,FALSE)</f>
        <v>#REF!</v>
      </c>
      <c r="AJ19" s="142"/>
      <c r="AK19" s="14"/>
      <c r="AL19" s="14"/>
      <c r="AM19" s="14"/>
      <c r="AN19" s="14"/>
      <c r="AO19" s="14"/>
      <c r="AP19" s="14"/>
      <c r="AQ19" s="14"/>
      <c r="AR19" s="14"/>
      <c r="AS19" s="14"/>
      <c r="AT19" s="142"/>
      <c r="AU19" s="142"/>
    </row>
    <row r="20" spans="1:47" s="74" customFormat="1" ht="45" customHeight="1">
      <c r="A20" s="116"/>
      <c r="B20" s="116"/>
      <c r="C20" s="14">
        <v>77</v>
      </c>
      <c r="D20" s="14" t="s">
        <v>652</v>
      </c>
      <c r="E20" s="121">
        <v>41925.708333333336</v>
      </c>
      <c r="F20" s="14" t="s">
        <v>9</v>
      </c>
      <c r="G20" s="116" t="s">
        <v>547</v>
      </c>
      <c r="H20" s="116" t="s">
        <v>5</v>
      </c>
      <c r="I20" s="14" t="s">
        <v>544</v>
      </c>
      <c r="J20" s="14" t="s">
        <v>46</v>
      </c>
      <c r="K20" s="143"/>
      <c r="L20" s="144"/>
      <c r="M20" s="144">
        <v>2</v>
      </c>
      <c r="N20" s="144">
        <v>4</v>
      </c>
      <c r="O20" s="144">
        <v>4</v>
      </c>
      <c r="P20" s="144">
        <v>4</v>
      </c>
      <c r="Q20" s="144">
        <v>4</v>
      </c>
      <c r="R20" s="144">
        <v>3</v>
      </c>
      <c r="S20" s="144"/>
      <c r="T20" s="144"/>
      <c r="U20" s="144"/>
      <c r="V20" s="144"/>
      <c r="W20" s="143"/>
      <c r="X20" s="143"/>
      <c r="Y20" s="143"/>
      <c r="Z20" s="143"/>
      <c r="AA20" s="143"/>
      <c r="AB20" s="116" t="s">
        <v>371</v>
      </c>
      <c r="AC20" s="116" t="s">
        <v>608</v>
      </c>
      <c r="AD20" s="119" t="s">
        <v>658</v>
      </c>
      <c r="AE20" s="93">
        <f t="shared" si="0"/>
        <v>21</v>
      </c>
      <c r="AF20" s="170">
        <f t="shared" si="1"/>
        <v>29.909999999999997</v>
      </c>
      <c r="AG20" s="93">
        <f t="shared" si="2"/>
        <v>3</v>
      </c>
      <c r="AH20" s="14" t="e">
        <f>VLOOKUP(AB20,#REF!,8,FALSE)</f>
        <v>#REF!</v>
      </c>
      <c r="AI20" s="14" t="e">
        <f>VLOOKUP(AC20,#REF!,8,FALSE)</f>
        <v>#REF!</v>
      </c>
      <c r="AJ20" s="142"/>
      <c r="AK20" s="14"/>
      <c r="AL20" s="14"/>
      <c r="AM20" s="14"/>
      <c r="AN20" s="14"/>
      <c r="AO20" s="14"/>
      <c r="AP20" s="14"/>
      <c r="AQ20" s="14"/>
      <c r="AR20" s="14"/>
      <c r="AS20" s="14"/>
      <c r="AT20" s="142"/>
      <c r="AU20" s="142"/>
    </row>
    <row r="21" spans="1:47" s="74" customFormat="1" ht="45" customHeight="1">
      <c r="A21" s="116"/>
      <c r="B21" s="116"/>
      <c r="C21" s="14">
        <v>77</v>
      </c>
      <c r="D21" s="14" t="s">
        <v>653</v>
      </c>
      <c r="E21" s="121">
        <v>41925.708333333336</v>
      </c>
      <c r="F21" s="14" t="s">
        <v>9</v>
      </c>
      <c r="G21" s="116" t="s">
        <v>547</v>
      </c>
      <c r="H21" s="116" t="s">
        <v>5</v>
      </c>
      <c r="I21" s="14" t="s">
        <v>544</v>
      </c>
      <c r="J21" s="14" t="s">
        <v>46</v>
      </c>
      <c r="K21" s="143"/>
      <c r="L21" s="144"/>
      <c r="M21" s="144">
        <v>2</v>
      </c>
      <c r="N21" s="144">
        <v>4</v>
      </c>
      <c r="O21" s="144">
        <v>4</v>
      </c>
      <c r="P21" s="144">
        <v>4</v>
      </c>
      <c r="Q21" s="144">
        <v>4</v>
      </c>
      <c r="R21" s="144">
        <v>3</v>
      </c>
      <c r="S21" s="144"/>
      <c r="T21" s="144"/>
      <c r="U21" s="144"/>
      <c r="V21" s="144"/>
      <c r="W21" s="143"/>
      <c r="X21" s="143"/>
      <c r="Y21" s="143"/>
      <c r="Z21" s="143"/>
      <c r="AA21" s="143"/>
      <c r="AB21" s="116" t="s">
        <v>373</v>
      </c>
      <c r="AC21" s="116" t="s">
        <v>87</v>
      </c>
      <c r="AD21" s="119" t="s">
        <v>658</v>
      </c>
      <c r="AE21" s="93">
        <f t="shared" si="0"/>
        <v>21</v>
      </c>
      <c r="AF21" s="170">
        <f t="shared" si="1"/>
        <v>29.909999999999997</v>
      </c>
      <c r="AG21" s="93">
        <f t="shared" si="2"/>
        <v>3</v>
      </c>
      <c r="AH21" s="14" t="e">
        <f>VLOOKUP(AB21,#REF!,8,FALSE)</f>
        <v>#REF!</v>
      </c>
      <c r="AI21" s="14" t="e">
        <f>VLOOKUP(AC21,#REF!,8,FALSE)</f>
        <v>#REF!</v>
      </c>
      <c r="AJ21" s="142"/>
      <c r="AK21" s="14"/>
      <c r="AL21" s="14"/>
      <c r="AM21" s="14"/>
      <c r="AN21" s="14"/>
      <c r="AO21" s="14"/>
      <c r="AP21" s="14"/>
      <c r="AQ21" s="14"/>
      <c r="AR21" s="14"/>
      <c r="AS21" s="14"/>
      <c r="AT21" s="142"/>
      <c r="AU21" s="142"/>
    </row>
    <row r="22" spans="1:47" s="74" customFormat="1" ht="45" customHeight="1">
      <c r="A22" s="116"/>
      <c r="B22" s="116"/>
      <c r="C22" s="14">
        <v>77</v>
      </c>
      <c r="D22" s="14" t="s">
        <v>654</v>
      </c>
      <c r="E22" s="121">
        <v>41925.708333333336</v>
      </c>
      <c r="F22" s="14" t="s">
        <v>9</v>
      </c>
      <c r="G22" s="116" t="s">
        <v>547</v>
      </c>
      <c r="H22" s="116" t="s">
        <v>5</v>
      </c>
      <c r="I22" s="14" t="s">
        <v>543</v>
      </c>
      <c r="J22" s="14" t="s">
        <v>46</v>
      </c>
      <c r="K22" s="143"/>
      <c r="L22" s="144">
        <v>2</v>
      </c>
      <c r="M22" s="144">
        <v>2</v>
      </c>
      <c r="N22" s="144">
        <v>4</v>
      </c>
      <c r="O22" s="144">
        <v>4</v>
      </c>
      <c r="P22" s="144">
        <v>4</v>
      </c>
      <c r="Q22" s="144">
        <v>4</v>
      </c>
      <c r="R22" s="144">
        <v>2</v>
      </c>
      <c r="S22" s="144"/>
      <c r="T22" s="144"/>
      <c r="U22" s="144"/>
      <c r="V22" s="144"/>
      <c r="W22" s="143"/>
      <c r="X22" s="143"/>
      <c r="Y22" s="143"/>
      <c r="Z22" s="143"/>
      <c r="AA22" s="143"/>
      <c r="AB22" s="116" t="s">
        <v>89</v>
      </c>
      <c r="AC22" s="116"/>
      <c r="AD22" s="14"/>
      <c r="AE22" s="93">
        <f t="shared" si="0"/>
        <v>22</v>
      </c>
      <c r="AF22" s="170">
        <f t="shared" si="1"/>
        <v>31.14</v>
      </c>
      <c r="AG22" s="93">
        <f t="shared" si="2"/>
        <v>3</v>
      </c>
      <c r="AH22" s="14" t="e">
        <f>VLOOKUP(AB22,#REF!,8,FALSE)</f>
        <v>#REF!</v>
      </c>
      <c r="AI22" s="14" t="e">
        <f>VLOOKUP(AC22,#REF!,8,FALSE)</f>
        <v>#REF!</v>
      </c>
      <c r="AJ22" s="142"/>
      <c r="AK22" s="14"/>
      <c r="AL22" s="14"/>
      <c r="AM22" s="14"/>
      <c r="AN22" s="14"/>
      <c r="AO22" s="14"/>
      <c r="AP22" s="14"/>
      <c r="AQ22" s="14"/>
      <c r="AR22" s="14"/>
      <c r="AS22" s="14"/>
      <c r="AT22" s="142"/>
      <c r="AU22" s="142"/>
    </row>
    <row r="23" spans="1:47" s="74" customFormat="1" ht="45" customHeight="1">
      <c r="A23" s="116" t="str">
        <f>AB23</f>
        <v>OXFORD JASNY POPIEL</v>
      </c>
      <c r="B23" s="116" t="str">
        <f>IF(AC23="","",AC23)</f>
        <v>GRAFIT GŁ.</v>
      </c>
      <c r="C23" s="93">
        <v>88</v>
      </c>
      <c r="D23" s="14" t="s">
        <v>571</v>
      </c>
      <c r="E23" s="114"/>
      <c r="F23" s="14" t="s">
        <v>2</v>
      </c>
      <c r="G23" s="116" t="s">
        <v>48</v>
      </c>
      <c r="H23" s="116" t="s">
        <v>5</v>
      </c>
      <c r="I23" s="14" t="s">
        <v>535</v>
      </c>
      <c r="J23" s="14" t="s">
        <v>46</v>
      </c>
      <c r="K23" s="143"/>
      <c r="L23" s="144"/>
      <c r="M23" s="144">
        <v>2</v>
      </c>
      <c r="N23" s="144"/>
      <c r="O23" s="144">
        <v>5</v>
      </c>
      <c r="P23" s="144"/>
      <c r="Q23" s="144">
        <v>6</v>
      </c>
      <c r="R23" s="144">
        <v>4</v>
      </c>
      <c r="S23" s="144">
        <v>2</v>
      </c>
      <c r="T23" s="144"/>
      <c r="U23" s="144"/>
      <c r="V23" s="144"/>
      <c r="W23" s="144"/>
      <c r="X23" s="144"/>
      <c r="Y23" s="144"/>
      <c r="Z23" s="144"/>
      <c r="AA23" s="144"/>
      <c r="AB23" s="122" t="s">
        <v>533</v>
      </c>
      <c r="AC23" s="14" t="s">
        <v>72</v>
      </c>
      <c r="AD23" s="14"/>
      <c r="AE23" s="93">
        <f t="shared" si="0"/>
        <v>19</v>
      </c>
      <c r="AF23" s="170">
        <f t="shared" si="1"/>
        <v>28.02</v>
      </c>
      <c r="AG23" s="93">
        <f t="shared" si="2"/>
        <v>2.4</v>
      </c>
      <c r="AH23" s="14" t="e">
        <f>VLOOKUP(AB23,#REF!,8,FALSE)</f>
        <v>#REF!</v>
      </c>
      <c r="AI23" s="14" t="e">
        <f>VLOOKUP(AC23,#REF!,8,FALSE)</f>
        <v>#REF!</v>
      </c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s="74" customFormat="1" ht="45" customHeight="1">
      <c r="A24" s="116" t="str">
        <f>AB24</f>
        <v>GRANAT GŁ.</v>
      </c>
      <c r="B24" s="116" t="str">
        <f>IF(AC24="","",AC24)</f>
        <v>K2</v>
      </c>
      <c r="C24" s="14">
        <v>88</v>
      </c>
      <c r="D24" s="14" t="s">
        <v>613</v>
      </c>
      <c r="E24" s="114"/>
      <c r="F24" s="14" t="s">
        <v>7</v>
      </c>
      <c r="G24" s="116" t="s">
        <v>48</v>
      </c>
      <c r="H24" s="116" t="s">
        <v>59</v>
      </c>
      <c r="I24" s="14" t="s">
        <v>540</v>
      </c>
      <c r="J24" s="14" t="s">
        <v>46</v>
      </c>
      <c r="K24" s="143"/>
      <c r="L24" s="144"/>
      <c r="M24" s="144"/>
      <c r="N24" s="144">
        <v>7</v>
      </c>
      <c r="O24" s="144">
        <v>7</v>
      </c>
      <c r="P24" s="144">
        <v>7</v>
      </c>
      <c r="Q24" s="144">
        <v>7</v>
      </c>
      <c r="R24" s="144">
        <v>7</v>
      </c>
      <c r="S24" s="144">
        <v>4</v>
      </c>
      <c r="T24" s="144"/>
      <c r="U24" s="144"/>
      <c r="V24" s="144"/>
      <c r="W24" s="143"/>
      <c r="X24" s="143"/>
      <c r="Y24" s="143"/>
      <c r="Z24" s="143"/>
      <c r="AA24" s="143"/>
      <c r="AB24" s="116" t="s">
        <v>76</v>
      </c>
      <c r="AC24" s="93" t="s">
        <v>371</v>
      </c>
      <c r="AD24" s="14" t="s">
        <v>598</v>
      </c>
      <c r="AE24" s="93">
        <f t="shared" si="0"/>
        <v>39</v>
      </c>
      <c r="AF24" s="170">
        <f t="shared" si="1"/>
        <v>57.269999999999996</v>
      </c>
      <c r="AG24" s="93">
        <f t="shared" si="2"/>
        <v>4.8</v>
      </c>
      <c r="AH24" s="14" t="e">
        <f>VLOOKUP(AB24,#REF!,8,FALSE)</f>
        <v>#REF!</v>
      </c>
      <c r="AI24" s="14" t="e">
        <f>VLOOKUP(AC24,#REF!,8,FALSE)</f>
        <v>#REF!</v>
      </c>
      <c r="AJ24" s="142"/>
      <c r="AK24" s="14"/>
      <c r="AL24" s="14"/>
      <c r="AM24" s="14"/>
      <c r="AN24" s="14"/>
      <c r="AO24" s="14"/>
      <c r="AP24" s="14"/>
      <c r="AQ24" s="14"/>
      <c r="AR24" s="14"/>
      <c r="AS24" s="14"/>
      <c r="AT24" s="142"/>
      <c r="AU24" s="142"/>
    </row>
    <row r="25" spans="1:47" s="74" customFormat="1" ht="45" customHeight="1">
      <c r="A25" s="116" t="str">
        <f>AB25</f>
        <v>GRANAT GŁ.</v>
      </c>
      <c r="B25" s="116" t="str">
        <f>IF(AC25="","",AC25)</f>
        <v>K2</v>
      </c>
      <c r="C25" s="14">
        <v>88</v>
      </c>
      <c r="D25" s="14" t="s">
        <v>614</v>
      </c>
      <c r="E25" s="114"/>
      <c r="F25" s="14" t="s">
        <v>7</v>
      </c>
      <c r="G25" s="116" t="s">
        <v>48</v>
      </c>
      <c r="H25" s="116" t="s">
        <v>5</v>
      </c>
      <c r="I25" s="14" t="s">
        <v>540</v>
      </c>
      <c r="J25" s="14" t="s">
        <v>46</v>
      </c>
      <c r="K25" s="143"/>
      <c r="L25" s="144"/>
      <c r="M25" s="144">
        <v>7</v>
      </c>
      <c r="N25" s="144">
        <v>7</v>
      </c>
      <c r="O25" s="144">
        <v>7</v>
      </c>
      <c r="P25" s="144">
        <v>7</v>
      </c>
      <c r="Q25" s="144">
        <v>7</v>
      </c>
      <c r="R25" s="144">
        <v>7</v>
      </c>
      <c r="S25" s="144"/>
      <c r="T25" s="144"/>
      <c r="U25" s="144"/>
      <c r="V25" s="144"/>
      <c r="W25" s="143"/>
      <c r="X25" s="143"/>
      <c r="Y25" s="143"/>
      <c r="Z25" s="143"/>
      <c r="AA25" s="143"/>
      <c r="AB25" s="116" t="s">
        <v>76</v>
      </c>
      <c r="AC25" s="93" t="s">
        <v>371</v>
      </c>
      <c r="AD25" s="14" t="s">
        <v>598</v>
      </c>
      <c r="AE25" s="93">
        <f t="shared" si="0"/>
        <v>42</v>
      </c>
      <c r="AF25" s="170">
        <f t="shared" si="1"/>
        <v>59.989999999999995</v>
      </c>
      <c r="AG25" s="93">
        <f t="shared" si="2"/>
        <v>5.3999999999999995</v>
      </c>
      <c r="AH25" s="14" t="e">
        <f>VLOOKUP(AB25,#REF!,8,FALSE)</f>
        <v>#REF!</v>
      </c>
      <c r="AI25" s="14" t="e">
        <f>VLOOKUP(AC25,#REF!,8,FALSE)</f>
        <v>#REF!</v>
      </c>
      <c r="AJ25" s="142"/>
      <c r="AK25" s="14"/>
      <c r="AL25" s="14"/>
      <c r="AM25" s="14"/>
      <c r="AN25" s="14"/>
      <c r="AO25" s="14"/>
      <c r="AP25" s="14"/>
      <c r="AQ25" s="14"/>
      <c r="AR25" s="14"/>
      <c r="AS25" s="14"/>
      <c r="AT25" s="142"/>
      <c r="AU25" s="142"/>
    </row>
    <row r="26" spans="1:47" s="74" customFormat="1" ht="45" customHeight="1">
      <c r="A26" s="116"/>
      <c r="B26" s="116"/>
      <c r="C26" s="14">
        <v>88</v>
      </c>
      <c r="D26" s="14" t="s">
        <v>660</v>
      </c>
      <c r="E26" s="121">
        <v>41923.708333333336</v>
      </c>
      <c r="F26" s="14" t="s">
        <v>8</v>
      </c>
      <c r="G26" s="116" t="s">
        <v>48</v>
      </c>
      <c r="H26" s="116" t="s">
        <v>5</v>
      </c>
      <c r="I26" s="14" t="s">
        <v>344</v>
      </c>
      <c r="J26" s="14" t="s">
        <v>46</v>
      </c>
      <c r="K26" s="143"/>
      <c r="L26" s="144"/>
      <c r="M26" s="144">
        <v>2</v>
      </c>
      <c r="N26" s="144"/>
      <c r="O26" s="144">
        <v>3</v>
      </c>
      <c r="P26" s="144"/>
      <c r="Q26" s="144">
        <v>6</v>
      </c>
      <c r="R26" s="144">
        <v>5</v>
      </c>
      <c r="S26" s="144">
        <v>3</v>
      </c>
      <c r="T26" s="144"/>
      <c r="U26" s="144"/>
      <c r="V26" s="144"/>
      <c r="W26" s="143"/>
      <c r="X26" s="143"/>
      <c r="Y26" s="143"/>
      <c r="Z26" s="143"/>
      <c r="AA26" s="143"/>
      <c r="AB26" s="116" t="s">
        <v>431</v>
      </c>
      <c r="AC26" s="116" t="s">
        <v>431</v>
      </c>
      <c r="AD26" s="14"/>
      <c r="AE26" s="93">
        <f t="shared" si="0"/>
        <v>19</v>
      </c>
      <c r="AF26" s="170">
        <f t="shared" si="1"/>
        <v>28.560000000000002</v>
      </c>
      <c r="AG26" s="93">
        <f t="shared" si="2"/>
        <v>2.4</v>
      </c>
      <c r="AH26" s="14" t="e">
        <f>VLOOKUP(AB26,#REF!,8,FALSE)</f>
        <v>#REF!</v>
      </c>
      <c r="AI26" s="14" t="e">
        <f>VLOOKUP(AC26,#REF!,8,FALSE)</f>
        <v>#REF!</v>
      </c>
      <c r="AJ26" s="142"/>
      <c r="AK26" s="14"/>
      <c r="AL26" s="14"/>
      <c r="AM26" s="14"/>
      <c r="AN26" s="14"/>
      <c r="AO26" s="14"/>
      <c r="AP26" s="14"/>
      <c r="AQ26" s="14"/>
      <c r="AR26" s="14"/>
      <c r="AS26" s="14"/>
      <c r="AT26" s="142"/>
      <c r="AU26" s="142"/>
    </row>
    <row r="27" spans="1:47" s="74" customFormat="1" ht="45" customHeight="1">
      <c r="A27" s="116"/>
      <c r="B27" s="116"/>
      <c r="C27" s="14">
        <v>88</v>
      </c>
      <c r="D27" s="14" t="s">
        <v>661</v>
      </c>
      <c r="E27" s="121">
        <v>41923.708333333336</v>
      </c>
      <c r="F27" s="14" t="s">
        <v>8</v>
      </c>
      <c r="G27" s="116" t="s">
        <v>48</v>
      </c>
      <c r="H27" s="116" t="s">
        <v>5</v>
      </c>
      <c r="I27" s="14" t="s">
        <v>535</v>
      </c>
      <c r="J27" s="14" t="s">
        <v>46</v>
      </c>
      <c r="K27" s="143"/>
      <c r="L27" s="144"/>
      <c r="M27" s="144">
        <v>2</v>
      </c>
      <c r="N27" s="144"/>
      <c r="O27" s="144">
        <v>3</v>
      </c>
      <c r="P27" s="144"/>
      <c r="Q27" s="144">
        <v>6</v>
      </c>
      <c r="R27" s="144">
        <v>5</v>
      </c>
      <c r="S27" s="144">
        <v>3</v>
      </c>
      <c r="T27" s="144"/>
      <c r="U27" s="144"/>
      <c r="V27" s="144"/>
      <c r="W27" s="143"/>
      <c r="X27" s="143"/>
      <c r="Y27" s="143"/>
      <c r="Z27" s="143"/>
      <c r="AA27" s="143"/>
      <c r="AB27" s="116" t="s">
        <v>76</v>
      </c>
      <c r="AC27" s="116" t="s">
        <v>371</v>
      </c>
      <c r="AD27" s="14"/>
      <c r="AE27" s="93">
        <f t="shared" si="0"/>
        <v>19</v>
      </c>
      <c r="AF27" s="170">
        <f t="shared" si="1"/>
        <v>28.560000000000002</v>
      </c>
      <c r="AG27" s="93">
        <f t="shared" si="2"/>
        <v>2.4</v>
      </c>
      <c r="AH27" s="14" t="e">
        <f>VLOOKUP(AB27,#REF!,8,FALSE)</f>
        <v>#REF!</v>
      </c>
      <c r="AI27" s="14" t="e">
        <f>VLOOKUP(AC27,#REF!,8,FALSE)</f>
        <v>#REF!</v>
      </c>
      <c r="AJ27" s="142"/>
      <c r="AK27" s="14"/>
      <c r="AL27" s="14"/>
      <c r="AM27" s="14"/>
      <c r="AN27" s="14"/>
      <c r="AO27" s="14"/>
      <c r="AP27" s="14"/>
      <c r="AQ27" s="14"/>
      <c r="AR27" s="14"/>
      <c r="AS27" s="14"/>
      <c r="AT27" s="142"/>
      <c r="AU27" s="142"/>
    </row>
    <row r="28" spans="1:47" s="74" customFormat="1" ht="45" customHeight="1">
      <c r="A28" s="116"/>
      <c r="B28" s="116"/>
      <c r="C28" s="14">
        <v>88</v>
      </c>
      <c r="D28" s="14" t="s">
        <v>662</v>
      </c>
      <c r="E28" s="121">
        <v>41923.708333333336</v>
      </c>
      <c r="F28" s="14" t="s">
        <v>8</v>
      </c>
      <c r="G28" s="116" t="s">
        <v>48</v>
      </c>
      <c r="H28" s="116" t="s">
        <v>5</v>
      </c>
      <c r="I28" s="14" t="s">
        <v>535</v>
      </c>
      <c r="J28" s="14" t="s">
        <v>46</v>
      </c>
      <c r="K28" s="143"/>
      <c r="L28" s="144"/>
      <c r="M28" s="144">
        <v>2</v>
      </c>
      <c r="N28" s="144"/>
      <c r="O28" s="144">
        <v>3</v>
      </c>
      <c r="P28" s="144"/>
      <c r="Q28" s="144">
        <v>6</v>
      </c>
      <c r="R28" s="144">
        <v>5</v>
      </c>
      <c r="S28" s="144">
        <v>3</v>
      </c>
      <c r="T28" s="144"/>
      <c r="U28" s="144"/>
      <c r="V28" s="144"/>
      <c r="W28" s="143"/>
      <c r="X28" s="143"/>
      <c r="Y28" s="143"/>
      <c r="Z28" s="143"/>
      <c r="AA28" s="143"/>
      <c r="AB28" s="116" t="s">
        <v>410</v>
      </c>
      <c r="AC28" s="116" t="s">
        <v>379</v>
      </c>
      <c r="AD28" s="14"/>
      <c r="AE28" s="93">
        <f t="shared" si="0"/>
        <v>19</v>
      </c>
      <c r="AF28" s="170">
        <f t="shared" si="1"/>
        <v>28.560000000000002</v>
      </c>
      <c r="AG28" s="93">
        <f t="shared" si="2"/>
        <v>2.4</v>
      </c>
      <c r="AH28" s="14" t="e">
        <f>VLOOKUP(AB28,#REF!,8,FALSE)</f>
        <v>#REF!</v>
      </c>
      <c r="AI28" s="14" t="e">
        <f>VLOOKUP(AC28,#REF!,8,FALSE)</f>
        <v>#REF!</v>
      </c>
      <c r="AJ28" s="142"/>
      <c r="AK28" s="14"/>
      <c r="AL28" s="14"/>
      <c r="AM28" s="14"/>
      <c r="AN28" s="14"/>
      <c r="AO28" s="14"/>
      <c r="AP28" s="14"/>
      <c r="AQ28" s="14"/>
      <c r="AR28" s="14"/>
      <c r="AS28" s="14"/>
      <c r="AT28" s="142"/>
      <c r="AU28" s="142"/>
    </row>
    <row r="29" spans="1:47" s="74" customFormat="1" ht="45" customHeight="1">
      <c r="A29" s="116"/>
      <c r="B29" s="116"/>
      <c r="C29" s="14">
        <v>88</v>
      </c>
      <c r="D29" s="14" t="s">
        <v>663</v>
      </c>
      <c r="E29" s="121">
        <v>41923.708333333336</v>
      </c>
      <c r="F29" s="14" t="s">
        <v>8</v>
      </c>
      <c r="G29" s="116" t="s">
        <v>48</v>
      </c>
      <c r="H29" s="116" t="s">
        <v>5</v>
      </c>
      <c r="I29" s="14" t="s">
        <v>535</v>
      </c>
      <c r="J29" s="14" t="s">
        <v>46</v>
      </c>
      <c r="K29" s="143"/>
      <c r="L29" s="144"/>
      <c r="M29" s="144">
        <v>2</v>
      </c>
      <c r="N29" s="144"/>
      <c r="O29" s="144">
        <v>3</v>
      </c>
      <c r="P29" s="144"/>
      <c r="Q29" s="144">
        <v>6</v>
      </c>
      <c r="R29" s="144">
        <v>5</v>
      </c>
      <c r="S29" s="144">
        <v>3</v>
      </c>
      <c r="T29" s="144"/>
      <c r="U29" s="144"/>
      <c r="V29" s="144"/>
      <c r="W29" s="143"/>
      <c r="X29" s="143"/>
      <c r="Y29" s="143"/>
      <c r="Z29" s="143"/>
      <c r="AA29" s="143"/>
      <c r="AB29" s="116" t="s">
        <v>363</v>
      </c>
      <c r="AC29" s="116" t="s">
        <v>87</v>
      </c>
      <c r="AD29" s="14"/>
      <c r="AE29" s="93">
        <f t="shared" si="0"/>
        <v>19</v>
      </c>
      <c r="AF29" s="170">
        <f t="shared" si="1"/>
        <v>28.560000000000002</v>
      </c>
      <c r="AG29" s="93">
        <f t="shared" si="2"/>
        <v>2.4</v>
      </c>
      <c r="AH29" s="14" t="e">
        <f>VLOOKUP(AB29,#REF!,8,FALSE)</f>
        <v>#REF!</v>
      </c>
      <c r="AI29" s="14" t="e">
        <f>VLOOKUP(AC29,#REF!,8,FALSE)</f>
        <v>#REF!</v>
      </c>
      <c r="AJ29" s="142"/>
      <c r="AK29" s="14"/>
      <c r="AL29" s="14"/>
      <c r="AM29" s="14"/>
      <c r="AN29" s="14"/>
      <c r="AO29" s="14"/>
      <c r="AP29" s="14"/>
      <c r="AQ29" s="14"/>
      <c r="AR29" s="14"/>
      <c r="AS29" s="14"/>
      <c r="AT29" s="142"/>
      <c r="AU29" s="142"/>
    </row>
    <row r="30" spans="1:47" s="74" customFormat="1" ht="45" customHeight="1">
      <c r="A30" s="116"/>
      <c r="B30" s="116"/>
      <c r="C30" s="14">
        <v>88</v>
      </c>
      <c r="D30" s="14" t="s">
        <v>664</v>
      </c>
      <c r="E30" s="121">
        <v>41923.708333333336</v>
      </c>
      <c r="F30" s="14" t="s">
        <v>8</v>
      </c>
      <c r="G30" s="116" t="s">
        <v>48</v>
      </c>
      <c r="H30" s="116" t="s">
        <v>5</v>
      </c>
      <c r="I30" s="14" t="s">
        <v>535</v>
      </c>
      <c r="J30" s="14" t="s">
        <v>46</v>
      </c>
      <c r="K30" s="143"/>
      <c r="L30" s="144"/>
      <c r="M30" s="144">
        <v>2</v>
      </c>
      <c r="N30" s="144"/>
      <c r="O30" s="144">
        <v>3</v>
      </c>
      <c r="P30" s="144"/>
      <c r="Q30" s="144">
        <v>6</v>
      </c>
      <c r="R30" s="144">
        <v>5</v>
      </c>
      <c r="S30" s="144">
        <v>3</v>
      </c>
      <c r="T30" s="144"/>
      <c r="U30" s="144"/>
      <c r="V30" s="144"/>
      <c r="W30" s="143"/>
      <c r="X30" s="143"/>
      <c r="Y30" s="143"/>
      <c r="Z30" s="143"/>
      <c r="AA30" s="143"/>
      <c r="AB30" s="116" t="s">
        <v>669</v>
      </c>
      <c r="AC30" s="116" t="s">
        <v>458</v>
      </c>
      <c r="AD30" s="196" t="s">
        <v>666</v>
      </c>
      <c r="AE30" s="93">
        <f t="shared" si="0"/>
        <v>19</v>
      </c>
      <c r="AF30" s="170">
        <f t="shared" si="1"/>
        <v>28.560000000000002</v>
      </c>
      <c r="AG30" s="93">
        <f t="shared" si="2"/>
        <v>2.4</v>
      </c>
      <c r="AH30" s="14" t="e">
        <f>VLOOKUP(AB30,#REF!,8,FALSE)</f>
        <v>#REF!</v>
      </c>
      <c r="AI30" s="14" t="e">
        <f>VLOOKUP(AC30,#REF!,8,FALSE)</f>
        <v>#REF!</v>
      </c>
      <c r="AJ30" s="142"/>
      <c r="AK30" s="14"/>
      <c r="AL30" s="14"/>
      <c r="AM30" s="14"/>
      <c r="AN30" s="14"/>
      <c r="AO30" s="14"/>
      <c r="AP30" s="14"/>
      <c r="AQ30" s="14"/>
      <c r="AR30" s="14"/>
      <c r="AS30" s="14"/>
      <c r="AT30" s="142"/>
      <c r="AU30" s="142"/>
    </row>
    <row r="31" spans="1:47" s="74" customFormat="1" ht="45" customHeight="1">
      <c r="A31" s="116"/>
      <c r="B31" s="116"/>
      <c r="C31" s="14">
        <v>88</v>
      </c>
      <c r="D31" s="14" t="s">
        <v>665</v>
      </c>
      <c r="E31" s="121">
        <v>41923.708333333336</v>
      </c>
      <c r="F31" s="14" t="s">
        <v>8</v>
      </c>
      <c r="G31" s="116" t="s">
        <v>48</v>
      </c>
      <c r="H31" s="116" t="s">
        <v>5</v>
      </c>
      <c r="I31" s="14" t="s">
        <v>536</v>
      </c>
      <c r="J31" s="14" t="s">
        <v>46</v>
      </c>
      <c r="K31" s="143"/>
      <c r="L31" s="144"/>
      <c r="M31" s="144">
        <v>2</v>
      </c>
      <c r="N31" s="144"/>
      <c r="O31" s="144">
        <v>3</v>
      </c>
      <c r="P31" s="144"/>
      <c r="Q31" s="144">
        <v>6</v>
      </c>
      <c r="R31" s="144">
        <v>5</v>
      </c>
      <c r="S31" s="144">
        <v>3</v>
      </c>
      <c r="T31" s="144"/>
      <c r="U31" s="144"/>
      <c r="V31" s="144"/>
      <c r="W31" s="143"/>
      <c r="X31" s="143"/>
      <c r="Y31" s="143"/>
      <c r="Z31" s="143"/>
      <c r="AA31" s="143"/>
      <c r="AB31" s="116" t="s">
        <v>360</v>
      </c>
      <c r="AC31" s="116" t="s">
        <v>468</v>
      </c>
      <c r="AD31" s="14"/>
      <c r="AE31" s="93">
        <f t="shared" si="0"/>
        <v>19</v>
      </c>
      <c r="AF31" s="170">
        <f t="shared" si="1"/>
        <v>28.560000000000002</v>
      </c>
      <c r="AG31" s="93">
        <f t="shared" si="2"/>
        <v>2.4</v>
      </c>
      <c r="AH31" s="14" t="e">
        <f>VLOOKUP(AB31,#REF!,8,FALSE)</f>
        <v>#REF!</v>
      </c>
      <c r="AI31" s="14" t="e">
        <f>VLOOKUP(AC31,#REF!,8,FALSE)</f>
        <v>#REF!</v>
      </c>
      <c r="AJ31" s="142"/>
      <c r="AK31" s="14"/>
      <c r="AL31" s="14"/>
      <c r="AM31" s="14"/>
      <c r="AN31" s="14"/>
      <c r="AO31" s="14"/>
      <c r="AP31" s="14"/>
      <c r="AQ31" s="14"/>
      <c r="AR31" s="14"/>
      <c r="AS31" s="14"/>
      <c r="AT31" s="142"/>
      <c r="AU31" s="142"/>
    </row>
    <row r="32" spans="1:47" s="74" customFormat="1" ht="45" customHeight="1">
      <c r="A32" s="116" t="str">
        <f>AB32</f>
        <v>19. (0136 grey)</v>
      </c>
      <c r="B32" s="116" t="str">
        <f>IF(AC32="","",AC32)</f>
        <v>OXFORD JASNY POPIEL</v>
      </c>
      <c r="C32" s="93">
        <v>88</v>
      </c>
      <c r="D32" s="14" t="s">
        <v>667</v>
      </c>
      <c r="E32" s="121">
        <v>41916.583333333336</v>
      </c>
      <c r="F32" s="14" t="s">
        <v>8</v>
      </c>
      <c r="G32" s="116" t="s">
        <v>48</v>
      </c>
      <c r="H32" s="116" t="s">
        <v>5</v>
      </c>
      <c r="I32" s="14" t="s">
        <v>344</v>
      </c>
      <c r="J32" s="93" t="s">
        <v>46</v>
      </c>
      <c r="K32" s="143"/>
      <c r="L32" s="144"/>
      <c r="M32" s="144">
        <v>2</v>
      </c>
      <c r="N32" s="144"/>
      <c r="O32" s="144">
        <v>3</v>
      </c>
      <c r="P32" s="144"/>
      <c r="Q32" s="144">
        <v>6</v>
      </c>
      <c r="R32" s="144">
        <v>5</v>
      </c>
      <c r="S32" s="144">
        <v>3</v>
      </c>
      <c r="T32" s="144"/>
      <c r="U32" s="144"/>
      <c r="V32" s="144"/>
      <c r="W32" s="144"/>
      <c r="X32" s="144"/>
      <c r="Y32" s="144"/>
      <c r="Z32" s="144"/>
      <c r="AA32" s="144"/>
      <c r="AB32" s="116" t="s">
        <v>416</v>
      </c>
      <c r="AC32" s="119" t="s">
        <v>533</v>
      </c>
      <c r="AD32" s="196" t="s">
        <v>668</v>
      </c>
      <c r="AE32" s="93">
        <f t="shared" si="0"/>
        <v>19</v>
      </c>
      <c r="AF32" s="170">
        <f t="shared" si="1"/>
        <v>28.560000000000002</v>
      </c>
      <c r="AG32" s="93">
        <f t="shared" si="2"/>
        <v>2.4</v>
      </c>
      <c r="AH32" s="14" t="e">
        <f>VLOOKUP(AB32,#REF!,8,FALSE)</f>
        <v>#REF!</v>
      </c>
      <c r="AI32" s="14" t="e">
        <f>VLOOKUP(AC32,#REF!,8,FALSE)</f>
        <v>#REF!</v>
      </c>
      <c r="AJ32" s="142">
        <v>41914</v>
      </c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s="74" customFormat="1" ht="45" customHeight="1">
      <c r="A33" s="116"/>
      <c r="B33" s="116"/>
      <c r="C33" s="93">
        <v>88</v>
      </c>
      <c r="D33" s="14" t="s">
        <v>667</v>
      </c>
      <c r="E33" s="121">
        <v>41916.583333333336</v>
      </c>
      <c r="F33" s="14" t="s">
        <v>8</v>
      </c>
      <c r="G33" s="116" t="s">
        <v>48</v>
      </c>
      <c r="H33" s="116" t="s">
        <v>5</v>
      </c>
      <c r="I33" s="14" t="s">
        <v>535</v>
      </c>
      <c r="J33" s="93" t="s">
        <v>46</v>
      </c>
      <c r="K33" s="143"/>
      <c r="L33" s="144"/>
      <c r="M33" s="144">
        <v>2</v>
      </c>
      <c r="N33" s="144"/>
      <c r="O33" s="144">
        <v>3</v>
      </c>
      <c r="P33" s="144"/>
      <c r="Q33" s="144">
        <v>6</v>
      </c>
      <c r="R33" s="144">
        <v>5</v>
      </c>
      <c r="S33" s="144">
        <v>3</v>
      </c>
      <c r="T33" s="144"/>
      <c r="U33" s="144"/>
      <c r="V33" s="144"/>
      <c r="W33" s="144"/>
      <c r="X33" s="144"/>
      <c r="Y33" s="144"/>
      <c r="Z33" s="144"/>
      <c r="AA33" s="144"/>
      <c r="AB33" s="116" t="s">
        <v>360</v>
      </c>
      <c r="AC33" s="172" t="s">
        <v>267</v>
      </c>
      <c r="AD33" s="14"/>
      <c r="AE33" s="93">
        <f t="shared" si="0"/>
        <v>19</v>
      </c>
      <c r="AF33" s="170">
        <f t="shared" si="1"/>
        <v>28.560000000000002</v>
      </c>
      <c r="AG33" s="93">
        <f t="shared" si="2"/>
        <v>2.4</v>
      </c>
      <c r="AH33" s="14" t="e">
        <f>VLOOKUP(AB33,#REF!,8,FALSE)</f>
        <v>#REF!</v>
      </c>
      <c r="AI33" s="14" t="e">
        <f>VLOOKUP(AC33,#REF!,8,FALSE)</f>
        <v>#REF!</v>
      </c>
      <c r="AJ33" s="142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spans="1:47" s="74" customFormat="1" ht="45" customHeight="1">
      <c r="A34" s="116" t="str">
        <f t="shared" ref="A34:A79" si="3">AB34</f>
        <v>NIEBIESKI 1274</v>
      </c>
      <c r="B34" s="116" t="str">
        <f t="shared" ref="B34:B58" si="4">IF(AC34="","",AC34)</f>
        <v>GRANAT GŁ.</v>
      </c>
      <c r="C34" s="14">
        <v>99</v>
      </c>
      <c r="D34" s="14" t="s">
        <v>570</v>
      </c>
      <c r="E34" s="114"/>
      <c r="F34" s="14" t="s">
        <v>7</v>
      </c>
      <c r="G34" s="116" t="s">
        <v>61</v>
      </c>
      <c r="H34" s="116" t="s">
        <v>59</v>
      </c>
      <c r="I34" s="14" t="s">
        <v>200</v>
      </c>
      <c r="J34" s="14" t="s">
        <v>46</v>
      </c>
      <c r="K34" s="143"/>
      <c r="L34" s="144"/>
      <c r="M34" s="144"/>
      <c r="N34" s="144"/>
      <c r="O34" s="144"/>
      <c r="P34" s="144">
        <v>2</v>
      </c>
      <c r="Q34" s="144">
        <v>7</v>
      </c>
      <c r="R34" s="144">
        <v>7</v>
      </c>
      <c r="S34" s="144">
        <v>7</v>
      </c>
      <c r="T34" s="144">
        <v>7</v>
      </c>
      <c r="U34" s="144">
        <v>7</v>
      </c>
      <c r="V34" s="144"/>
      <c r="W34" s="144"/>
      <c r="X34" s="144"/>
      <c r="Y34" s="144"/>
      <c r="Z34" s="144"/>
      <c r="AA34" s="144"/>
      <c r="AB34" s="148" t="s">
        <v>449</v>
      </c>
      <c r="AC34" s="14" t="s">
        <v>76</v>
      </c>
      <c r="AD34" s="14"/>
      <c r="AE34" s="93">
        <f t="shared" si="0"/>
        <v>37</v>
      </c>
      <c r="AF34" s="170">
        <f t="shared" si="1"/>
        <v>63.699999999999996</v>
      </c>
      <c r="AG34" s="93">
        <f t="shared" si="2"/>
        <v>5.8</v>
      </c>
      <c r="AH34" s="14" t="e">
        <f>VLOOKUP(AB34,#REF!,8,FALSE)</f>
        <v>#REF!</v>
      </c>
      <c r="AI34" s="14" t="e">
        <f>VLOOKUP(AC34,#REF!,8,FALSE)</f>
        <v>#REF!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s="74" customFormat="1" ht="45" customHeight="1">
      <c r="A35" s="116" t="str">
        <f t="shared" si="3"/>
        <v>BIAŁA GŁ.</v>
      </c>
      <c r="B35" s="116" t="str">
        <f t="shared" si="4"/>
        <v>PEPITO GRANAT</v>
      </c>
      <c r="C35" s="14">
        <v>99</v>
      </c>
      <c r="D35" s="14" t="s">
        <v>569</v>
      </c>
      <c r="E35" s="114"/>
      <c r="F35" s="14" t="s">
        <v>7</v>
      </c>
      <c r="G35" s="116" t="s">
        <v>61</v>
      </c>
      <c r="H35" s="116" t="s">
        <v>59</v>
      </c>
      <c r="I35" s="14" t="s">
        <v>535</v>
      </c>
      <c r="J35" s="14" t="s">
        <v>46</v>
      </c>
      <c r="K35" s="143"/>
      <c r="L35" s="144"/>
      <c r="M35" s="144"/>
      <c r="N35" s="144"/>
      <c r="O35" s="144"/>
      <c r="P35" s="144"/>
      <c r="Q35" s="144">
        <v>7</v>
      </c>
      <c r="R35" s="144">
        <v>7</v>
      </c>
      <c r="S35" s="144">
        <v>7</v>
      </c>
      <c r="T35" s="144">
        <v>7</v>
      </c>
      <c r="U35" s="144">
        <v>7</v>
      </c>
      <c r="V35" s="144"/>
      <c r="W35" s="144"/>
      <c r="X35" s="144"/>
      <c r="Y35" s="144"/>
      <c r="Z35" s="144"/>
      <c r="AA35" s="144"/>
      <c r="AB35" s="14" t="s">
        <v>121</v>
      </c>
      <c r="AC35" s="116" t="s">
        <v>379</v>
      </c>
      <c r="AD35" s="14"/>
      <c r="AE35" s="93">
        <f t="shared" si="0"/>
        <v>35</v>
      </c>
      <c r="AF35" s="170">
        <f t="shared" si="1"/>
        <v>60.9</v>
      </c>
      <c r="AG35" s="93">
        <f t="shared" si="2"/>
        <v>4.2</v>
      </c>
      <c r="AH35" s="14" t="e">
        <f>VLOOKUP(AB35,#REF!,8,FALSE)</f>
        <v>#REF!</v>
      </c>
      <c r="AI35" s="14" t="e">
        <f>VLOOKUP(AC35,#REF!,8,FALSE)</f>
        <v>#REF!</v>
      </c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s="74" customFormat="1" ht="45" customHeight="1">
      <c r="A36" s="116" t="str">
        <f t="shared" si="3"/>
        <v>BIAŁA GŁ.</v>
      </c>
      <c r="B36" s="116" t="str">
        <f t="shared" si="4"/>
        <v/>
      </c>
      <c r="C36" s="14">
        <v>99</v>
      </c>
      <c r="D36" s="14" t="s">
        <v>530</v>
      </c>
      <c r="E36" s="114"/>
      <c r="F36" s="14" t="s">
        <v>8</v>
      </c>
      <c r="G36" s="116" t="s">
        <v>48</v>
      </c>
      <c r="H36" s="116" t="s">
        <v>4</v>
      </c>
      <c r="I36" s="14" t="s">
        <v>531</v>
      </c>
      <c r="J36" s="14" t="s">
        <v>46</v>
      </c>
      <c r="K36" s="143"/>
      <c r="L36" s="144">
        <v>5</v>
      </c>
      <c r="M36" s="144">
        <v>10</v>
      </c>
      <c r="N36" s="144">
        <v>10</v>
      </c>
      <c r="O36" s="144">
        <v>10</v>
      </c>
      <c r="P36" s="144"/>
      <c r="Q36" s="144"/>
      <c r="R36" s="144"/>
      <c r="S36" s="144"/>
      <c r="T36" s="144"/>
      <c r="U36" s="144"/>
      <c r="V36" s="144"/>
      <c r="W36" s="143"/>
      <c r="X36" s="143"/>
      <c r="Y36" s="143"/>
      <c r="Z36" s="143"/>
      <c r="AA36" s="143"/>
      <c r="AB36" s="116" t="s">
        <v>121</v>
      </c>
      <c r="AC36" s="14"/>
      <c r="AD36" s="14"/>
      <c r="AE36" s="14">
        <f>SUM(L36:W36)</f>
        <v>35</v>
      </c>
      <c r="AF36" s="170">
        <f t="shared" si="1"/>
        <v>49</v>
      </c>
      <c r="AG36" s="93">
        <f t="shared" si="2"/>
        <v>4.2</v>
      </c>
      <c r="AH36" s="14" t="e">
        <f>VLOOKUP(AB36,#REF!,8,FALSE)</f>
        <v>#REF!</v>
      </c>
      <c r="AI36" s="14" t="e">
        <f>VLOOKUP(AC36,#REF!,8,FALSE)</f>
        <v>#REF!</v>
      </c>
      <c r="AJ36" s="142"/>
      <c r="AK36" s="14"/>
      <c r="AL36" s="14"/>
      <c r="AM36" s="14"/>
      <c r="AN36" s="14"/>
      <c r="AO36" s="14"/>
      <c r="AP36" s="14"/>
      <c r="AQ36" s="14"/>
      <c r="AR36" s="14"/>
      <c r="AS36" s="14"/>
      <c r="AT36" s="142"/>
      <c r="AU36" s="142"/>
    </row>
    <row r="37" spans="1:47" s="74" customFormat="1" ht="45" customHeight="1">
      <c r="A37" s="116" t="str">
        <f t="shared" si="3"/>
        <v>K5</v>
      </c>
      <c r="B37" s="116" t="str">
        <f t="shared" si="4"/>
        <v>CZARNY GŁ.</v>
      </c>
      <c r="C37" s="14">
        <v>111</v>
      </c>
      <c r="D37" s="14" t="s">
        <v>573</v>
      </c>
      <c r="E37" s="114"/>
      <c r="F37" s="14" t="s">
        <v>2</v>
      </c>
      <c r="G37" s="116" t="s">
        <v>48</v>
      </c>
      <c r="H37" s="116" t="s">
        <v>5</v>
      </c>
      <c r="I37" s="14" t="s">
        <v>122</v>
      </c>
      <c r="J37" s="14" t="s">
        <v>46</v>
      </c>
      <c r="K37" s="143"/>
      <c r="L37" s="144"/>
      <c r="M37" s="144">
        <v>2</v>
      </c>
      <c r="N37" s="144"/>
      <c r="O37" s="144">
        <v>5</v>
      </c>
      <c r="P37" s="144"/>
      <c r="Q37" s="144">
        <v>6</v>
      </c>
      <c r="R37" s="144">
        <v>4</v>
      </c>
      <c r="S37" s="144">
        <v>2</v>
      </c>
      <c r="T37" s="144"/>
      <c r="U37" s="144"/>
      <c r="V37" s="144"/>
      <c r="W37" s="144"/>
      <c r="X37" s="144"/>
      <c r="Y37" s="144"/>
      <c r="Z37" s="144"/>
      <c r="AA37" s="144"/>
      <c r="AB37" s="14" t="s">
        <v>373</v>
      </c>
      <c r="AC37" s="14" t="s">
        <v>87</v>
      </c>
      <c r="AD37" s="14"/>
      <c r="AE37" s="93">
        <f t="shared" ref="AE37:AE68" si="5">SUM(K37:AA37)</f>
        <v>19</v>
      </c>
      <c r="AF37" s="170">
        <f t="shared" si="1"/>
        <v>28.02</v>
      </c>
      <c r="AG37" s="93">
        <f t="shared" si="2"/>
        <v>2.4</v>
      </c>
      <c r="AH37" s="14" t="e">
        <f>VLOOKUP(AB37,#REF!,8,FALSE)</f>
        <v>#REF!</v>
      </c>
      <c r="AI37" s="14" t="e">
        <f>VLOOKUP(AC37,#REF!,8,FALSE)</f>
        <v>#REF!</v>
      </c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s="74" customFormat="1" ht="45" customHeight="1">
      <c r="A38" s="116" t="str">
        <f t="shared" si="3"/>
        <v>POPIEL ŚREDNI</v>
      </c>
      <c r="B38" s="116" t="str">
        <f t="shared" si="4"/>
        <v>GRAFIT GŁ.</v>
      </c>
      <c r="C38" s="14">
        <v>111</v>
      </c>
      <c r="D38" s="14" t="s">
        <v>511</v>
      </c>
      <c r="E38" s="114"/>
      <c r="F38" s="14" t="s">
        <v>8</v>
      </c>
      <c r="G38" s="116" t="s">
        <v>61</v>
      </c>
      <c r="H38" s="116" t="s">
        <v>5</v>
      </c>
      <c r="I38" s="14" t="s">
        <v>200</v>
      </c>
      <c r="J38" s="93" t="s">
        <v>46</v>
      </c>
      <c r="K38" s="143"/>
      <c r="L38" s="144"/>
      <c r="M38" s="144"/>
      <c r="N38" s="144"/>
      <c r="O38" s="144">
        <v>2</v>
      </c>
      <c r="P38" s="144">
        <v>3</v>
      </c>
      <c r="Q38" s="144">
        <v>5</v>
      </c>
      <c r="R38" s="144">
        <v>5</v>
      </c>
      <c r="S38" s="144">
        <v>3</v>
      </c>
      <c r="T38" s="144">
        <v>1</v>
      </c>
      <c r="U38" s="144">
        <v>1</v>
      </c>
      <c r="V38" s="144"/>
      <c r="W38" s="144"/>
      <c r="X38" s="144"/>
      <c r="Y38" s="144"/>
      <c r="Z38" s="144"/>
      <c r="AA38" s="144"/>
      <c r="AB38" s="116" t="s">
        <v>546</v>
      </c>
      <c r="AC38" s="14" t="s">
        <v>72</v>
      </c>
      <c r="AD38" s="14"/>
      <c r="AE38" s="93">
        <f t="shared" si="5"/>
        <v>20</v>
      </c>
      <c r="AF38" s="170">
        <f t="shared" si="1"/>
        <v>31.120000000000005</v>
      </c>
      <c r="AG38" s="93">
        <f t="shared" si="2"/>
        <v>2.9</v>
      </c>
      <c r="AH38" s="14" t="e">
        <f>VLOOKUP(AB38,#REF!,8,FALSE)</f>
        <v>#REF!</v>
      </c>
      <c r="AI38" s="14" t="e">
        <f>VLOOKUP(AC38,#REF!,8,FALSE)</f>
        <v>#REF!</v>
      </c>
      <c r="AJ38" s="150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s="74" customFormat="1" ht="45" customHeight="1">
      <c r="A39" s="116" t="str">
        <f t="shared" si="3"/>
        <v>08.</v>
      </c>
      <c r="B39" s="116" t="str">
        <f t="shared" si="4"/>
        <v>GRANAT GŁ.</v>
      </c>
      <c r="C39" s="14">
        <v>111</v>
      </c>
      <c r="D39" s="14" t="s">
        <v>572</v>
      </c>
      <c r="E39" s="114"/>
      <c r="F39" s="14" t="s">
        <v>2</v>
      </c>
      <c r="G39" s="116" t="s">
        <v>48</v>
      </c>
      <c r="H39" s="116" t="s">
        <v>5</v>
      </c>
      <c r="I39" s="14" t="s">
        <v>535</v>
      </c>
      <c r="J39" s="14" t="s">
        <v>46</v>
      </c>
      <c r="K39" s="143"/>
      <c r="L39" s="144"/>
      <c r="M39" s="144">
        <v>2</v>
      </c>
      <c r="N39" s="144"/>
      <c r="O39" s="144">
        <v>5</v>
      </c>
      <c r="P39" s="144"/>
      <c r="Q39" s="144">
        <v>6</v>
      </c>
      <c r="R39" s="144">
        <v>4</v>
      </c>
      <c r="S39" s="144">
        <v>2</v>
      </c>
      <c r="T39" s="144"/>
      <c r="U39" s="144"/>
      <c r="V39" s="144"/>
      <c r="W39" s="144"/>
      <c r="X39" s="144"/>
      <c r="Y39" s="144"/>
      <c r="Z39" s="144"/>
      <c r="AA39" s="144"/>
      <c r="AB39" s="14" t="s">
        <v>622</v>
      </c>
      <c r="AC39" s="14" t="s">
        <v>76</v>
      </c>
      <c r="AD39" s="14"/>
      <c r="AE39" s="93">
        <f t="shared" si="5"/>
        <v>19</v>
      </c>
      <c r="AF39" s="170">
        <f t="shared" si="1"/>
        <v>28.02</v>
      </c>
      <c r="AG39" s="93">
        <f t="shared" si="2"/>
        <v>2.4</v>
      </c>
      <c r="AH39" s="14" t="e">
        <f>VLOOKUP(AB39,#REF!,8,FALSE)</f>
        <v>#REF!</v>
      </c>
      <c r="AI39" s="14" t="e">
        <f>VLOOKUP(AC39,#REF!,8,FALSE)</f>
        <v>#REF!</v>
      </c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s="74" customFormat="1" ht="45" customHeight="1">
      <c r="A40" s="116" t="str">
        <f t="shared" si="3"/>
        <v>NIEBIESKI 1274</v>
      </c>
      <c r="B40" s="116" t="str">
        <f t="shared" si="4"/>
        <v>GRANAT GŁ.</v>
      </c>
      <c r="C40" s="14">
        <v>111</v>
      </c>
      <c r="D40" s="14" t="s">
        <v>509</v>
      </c>
      <c r="E40" s="114"/>
      <c r="F40" s="14" t="s">
        <v>8</v>
      </c>
      <c r="G40" s="116" t="s">
        <v>61</v>
      </c>
      <c r="H40" s="116" t="s">
        <v>5</v>
      </c>
      <c r="I40" s="14" t="s">
        <v>200</v>
      </c>
      <c r="J40" s="93" t="s">
        <v>46</v>
      </c>
      <c r="K40" s="143"/>
      <c r="L40" s="144"/>
      <c r="M40" s="144"/>
      <c r="N40" s="144"/>
      <c r="O40" s="144">
        <v>2</v>
      </c>
      <c r="P40" s="144">
        <v>3</v>
      </c>
      <c r="Q40" s="144">
        <v>5</v>
      </c>
      <c r="R40" s="144">
        <v>5</v>
      </c>
      <c r="S40" s="144">
        <v>3</v>
      </c>
      <c r="T40" s="144">
        <v>1</v>
      </c>
      <c r="U40" s="144">
        <v>1</v>
      </c>
      <c r="V40" s="144"/>
      <c r="W40" s="144"/>
      <c r="X40" s="144"/>
      <c r="Y40" s="144"/>
      <c r="Z40" s="144"/>
      <c r="AA40" s="144"/>
      <c r="AB40" s="148" t="s">
        <v>449</v>
      </c>
      <c r="AC40" s="14" t="s">
        <v>76</v>
      </c>
      <c r="AD40" s="14"/>
      <c r="AE40" s="93">
        <f t="shared" si="5"/>
        <v>20</v>
      </c>
      <c r="AF40" s="170">
        <f t="shared" si="1"/>
        <v>31.120000000000005</v>
      </c>
      <c r="AG40" s="93">
        <f t="shared" si="2"/>
        <v>2.9</v>
      </c>
      <c r="AH40" s="14" t="e">
        <f>VLOOKUP(AB40,#REF!,8,FALSE)</f>
        <v>#REF!</v>
      </c>
      <c r="AI40" s="14" t="e">
        <f>VLOOKUP(AC40,#REF!,8,FALSE)</f>
        <v>#REF!</v>
      </c>
      <c r="AJ40" s="150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s="74" customFormat="1" ht="45" customHeight="1">
      <c r="A41" s="116" t="str">
        <f t="shared" si="3"/>
        <v>162M MAGSPED GRAFIT</v>
      </c>
      <c r="B41" s="116" t="str">
        <f t="shared" si="4"/>
        <v/>
      </c>
      <c r="C41" s="14">
        <v>111</v>
      </c>
      <c r="D41" s="93" t="s">
        <v>491</v>
      </c>
      <c r="E41" s="121"/>
      <c r="F41" s="93" t="s">
        <v>2</v>
      </c>
      <c r="G41" s="148" t="s">
        <v>61</v>
      </c>
      <c r="H41" s="116" t="s">
        <v>5</v>
      </c>
      <c r="I41" s="14" t="s">
        <v>122</v>
      </c>
      <c r="J41" s="93" t="s">
        <v>46</v>
      </c>
      <c r="K41" s="146"/>
      <c r="L41" s="147"/>
      <c r="M41" s="147"/>
      <c r="N41" s="147">
        <v>1</v>
      </c>
      <c r="O41" s="147">
        <v>2</v>
      </c>
      <c r="P41" s="147">
        <v>3</v>
      </c>
      <c r="Q41" s="147">
        <v>4</v>
      </c>
      <c r="R41" s="147">
        <v>4</v>
      </c>
      <c r="S41" s="147">
        <v>3</v>
      </c>
      <c r="T41" s="147">
        <v>1</v>
      </c>
      <c r="U41" s="147">
        <v>1</v>
      </c>
      <c r="V41" s="147"/>
      <c r="W41" s="147"/>
      <c r="X41" s="147"/>
      <c r="Y41" s="147"/>
      <c r="Z41" s="147"/>
      <c r="AA41" s="147"/>
      <c r="AB41" s="122" t="s">
        <v>623</v>
      </c>
      <c r="AC41" s="93"/>
      <c r="AD41" s="93"/>
      <c r="AE41" s="93">
        <f t="shared" si="5"/>
        <v>19</v>
      </c>
      <c r="AF41" s="170">
        <f t="shared" ref="AF41:AF72" si="6">IF(J41="DŁ",(K41*$K$2)+(L41*$L$2)+(M41*$M$2)+(N41*$N$2)+(O41*$O$2)+(P41*$P$2)+(Q41*$Q$2)+(R41*$R$2)+(S41*$S$2)+(T41*$T$2)+(U41*$U$2)+(V41*$V$2)+(W41*$W$2)+(X41*$X$2)+(Y41*$Y$2)+(Z41*$Z$2)+(AA41*$AA$2),(K41*$K$3)+(L41*$L$3)+(M41*$M$3)+(N41*$N$3)+(O41*$O$3)+(P41*$P$3)+(Q41*$Q$3)+(R41*$R$3)+(S41*$S$3)+(T41*$T$3)+(U41*$U$3)+(V41*$V$3)+(W41*$W$3)+(X41*$X$3)+(Y41*$Y$3)+(Z41*$Z$3)+(AA41*$AA$3))</f>
        <v>29.549999999999997</v>
      </c>
      <c r="AG41" s="93">
        <f t="shared" ref="AG41:AG72" si="7">IF(OR(I41=0,I41="Ś*"),0,ROUNDUP(AE41/5,0)*0.6)+IF(OR(I41="I",I41="PW*"),ROUNDUP(AE41/20,0)*0.5,0)</f>
        <v>2.4</v>
      </c>
      <c r="AH41" s="14" t="e">
        <f>VLOOKUP(AB41,#REF!,8,FALSE)</f>
        <v>#REF!</v>
      </c>
      <c r="AI41" s="14" t="e">
        <f>VLOOKUP(AC41,#REF!,8,FALSE)</f>
        <v>#REF!</v>
      </c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</row>
    <row r="42" spans="1:47" s="74" customFormat="1" ht="45" customHeight="1">
      <c r="A42" s="116" t="str">
        <f t="shared" si="3"/>
        <v>BIAŁA GŁ.</v>
      </c>
      <c r="B42" s="116" t="str">
        <f t="shared" si="4"/>
        <v/>
      </c>
      <c r="C42" s="14">
        <v>111</v>
      </c>
      <c r="D42" s="14" t="s">
        <v>574</v>
      </c>
      <c r="E42" s="114"/>
      <c r="F42" s="14" t="s">
        <v>8</v>
      </c>
      <c r="G42" s="116" t="s">
        <v>48</v>
      </c>
      <c r="H42" s="116" t="s">
        <v>502</v>
      </c>
      <c r="I42" s="14">
        <v>0</v>
      </c>
      <c r="J42" s="14" t="s">
        <v>46</v>
      </c>
      <c r="K42" s="168">
        <v>1</v>
      </c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" t="s">
        <v>121</v>
      </c>
      <c r="AC42" s="14"/>
      <c r="AD42" s="115" t="s">
        <v>501</v>
      </c>
      <c r="AE42" s="93">
        <f t="shared" si="5"/>
        <v>1</v>
      </c>
      <c r="AF42" s="170">
        <f t="shared" si="6"/>
        <v>1.4</v>
      </c>
      <c r="AG42" s="93">
        <f t="shared" si="7"/>
        <v>0</v>
      </c>
      <c r="AH42" s="14" t="e">
        <f>VLOOKUP(AB42,#REF!,8,FALSE)</f>
        <v>#REF!</v>
      </c>
      <c r="AI42" s="14" t="e">
        <f>VLOOKUP(AC42,#REF!,8,FALSE)</f>
        <v>#REF!</v>
      </c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s="74" customFormat="1" ht="45" customHeight="1">
      <c r="A43" s="116" t="str">
        <f t="shared" si="3"/>
        <v>FLANELA 1</v>
      </c>
      <c r="B43" s="116" t="str">
        <f t="shared" si="4"/>
        <v/>
      </c>
      <c r="C43" s="14">
        <v>111</v>
      </c>
      <c r="D43" s="14" t="s">
        <v>575</v>
      </c>
      <c r="E43" s="114"/>
      <c r="F43" s="14" t="s">
        <v>7</v>
      </c>
      <c r="G43" s="116" t="s">
        <v>61</v>
      </c>
      <c r="H43" s="116" t="s">
        <v>5</v>
      </c>
      <c r="I43" s="14" t="s">
        <v>200</v>
      </c>
      <c r="J43" s="14" t="s">
        <v>46</v>
      </c>
      <c r="K43" s="143"/>
      <c r="L43" s="144"/>
      <c r="M43" s="144"/>
      <c r="N43" s="144"/>
      <c r="O43" s="144">
        <v>7</v>
      </c>
      <c r="P43" s="144">
        <v>7</v>
      </c>
      <c r="Q43" s="144">
        <v>15</v>
      </c>
      <c r="R43" s="144">
        <v>15</v>
      </c>
      <c r="S43" s="144">
        <v>10</v>
      </c>
      <c r="T43" s="144">
        <v>5</v>
      </c>
      <c r="U43" s="144">
        <v>5</v>
      </c>
      <c r="V43" s="144"/>
      <c r="W43" s="144"/>
      <c r="X43" s="144"/>
      <c r="Y43" s="144"/>
      <c r="Z43" s="144"/>
      <c r="AA43" s="144"/>
      <c r="AB43" s="14" t="s">
        <v>391</v>
      </c>
      <c r="AC43" s="14"/>
      <c r="AD43" s="14"/>
      <c r="AE43" s="93">
        <f t="shared" si="5"/>
        <v>64</v>
      </c>
      <c r="AF43" s="170">
        <f t="shared" si="6"/>
        <v>101.65</v>
      </c>
      <c r="AG43" s="93">
        <f t="shared" si="7"/>
        <v>9.8000000000000007</v>
      </c>
      <c r="AH43" s="14" t="e">
        <f>VLOOKUP(AB43,#REF!,8,FALSE)</f>
        <v>#REF!</v>
      </c>
      <c r="AI43" s="14" t="e">
        <f>VLOOKUP(AC43,#REF!,8,FALSE)</f>
        <v>#REF!</v>
      </c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47" s="74" customFormat="1" ht="45" customHeight="1">
      <c r="A44" s="116" t="str">
        <f t="shared" si="3"/>
        <v>FLANELA 2</v>
      </c>
      <c r="B44" s="116" t="str">
        <f t="shared" si="4"/>
        <v/>
      </c>
      <c r="C44" s="14">
        <v>111</v>
      </c>
      <c r="D44" s="14" t="s">
        <v>576</v>
      </c>
      <c r="E44" s="114"/>
      <c r="F44" s="14" t="s">
        <v>7</v>
      </c>
      <c r="G44" s="116" t="s">
        <v>61</v>
      </c>
      <c r="H44" s="116" t="s">
        <v>5</v>
      </c>
      <c r="I44" s="14" t="s">
        <v>200</v>
      </c>
      <c r="J44" s="14" t="s">
        <v>46</v>
      </c>
      <c r="K44" s="143"/>
      <c r="L44" s="144"/>
      <c r="M44" s="144"/>
      <c r="N44" s="144"/>
      <c r="O44" s="144">
        <v>7</v>
      </c>
      <c r="P44" s="144">
        <v>7</v>
      </c>
      <c r="Q44" s="144">
        <v>15</v>
      </c>
      <c r="R44" s="144">
        <v>15</v>
      </c>
      <c r="S44" s="144">
        <v>10</v>
      </c>
      <c r="T44" s="144">
        <v>5</v>
      </c>
      <c r="U44" s="144">
        <v>5</v>
      </c>
      <c r="V44" s="144"/>
      <c r="W44" s="144"/>
      <c r="X44" s="144"/>
      <c r="Y44" s="144"/>
      <c r="Z44" s="144"/>
      <c r="AA44" s="144"/>
      <c r="AB44" s="14" t="s">
        <v>392</v>
      </c>
      <c r="AC44" s="14"/>
      <c r="AD44" s="14"/>
      <c r="AE44" s="93">
        <f t="shared" si="5"/>
        <v>64</v>
      </c>
      <c r="AF44" s="170">
        <f t="shared" si="6"/>
        <v>101.65</v>
      </c>
      <c r="AG44" s="93">
        <f t="shared" si="7"/>
        <v>9.8000000000000007</v>
      </c>
      <c r="AH44" s="14" t="e">
        <f>VLOOKUP(AB44,#REF!,8,FALSE)</f>
        <v>#REF!</v>
      </c>
      <c r="AI44" s="14" t="e">
        <f>VLOOKUP(AC44,#REF!,8,FALSE)</f>
        <v>#REF!</v>
      </c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s="74" customFormat="1" ht="45" customHeight="1">
      <c r="A45" s="116" t="str">
        <f t="shared" si="3"/>
        <v>NIEBIESKI 1274</v>
      </c>
      <c r="B45" s="116" t="str">
        <f t="shared" si="4"/>
        <v/>
      </c>
      <c r="C45" s="14">
        <v>111</v>
      </c>
      <c r="D45" s="93" t="s">
        <v>487</v>
      </c>
      <c r="E45" s="121"/>
      <c r="F45" s="93" t="s">
        <v>2</v>
      </c>
      <c r="G45" s="148" t="s">
        <v>61</v>
      </c>
      <c r="H45" s="116" t="s">
        <v>5</v>
      </c>
      <c r="I45" s="14">
        <v>0</v>
      </c>
      <c r="J45" s="93" t="s">
        <v>46</v>
      </c>
      <c r="K45" s="146"/>
      <c r="L45" s="147"/>
      <c r="M45" s="147"/>
      <c r="N45" s="147">
        <v>1</v>
      </c>
      <c r="O45" s="147">
        <v>2</v>
      </c>
      <c r="P45" s="147">
        <v>3</v>
      </c>
      <c r="Q45" s="147">
        <v>4</v>
      </c>
      <c r="R45" s="147">
        <v>4</v>
      </c>
      <c r="S45" s="147">
        <v>3</v>
      </c>
      <c r="T45" s="147">
        <v>1</v>
      </c>
      <c r="U45" s="147">
        <v>1</v>
      </c>
      <c r="V45" s="147"/>
      <c r="W45" s="147"/>
      <c r="X45" s="147"/>
      <c r="Y45" s="147"/>
      <c r="Z45" s="147"/>
      <c r="AA45" s="147"/>
      <c r="AB45" s="148" t="s">
        <v>449</v>
      </c>
      <c r="AC45" s="93"/>
      <c r="AD45" s="93"/>
      <c r="AE45" s="93">
        <f t="shared" si="5"/>
        <v>19</v>
      </c>
      <c r="AF45" s="170">
        <f t="shared" si="6"/>
        <v>29.549999999999997</v>
      </c>
      <c r="AG45" s="93">
        <f t="shared" si="7"/>
        <v>0</v>
      </c>
      <c r="AH45" s="14" t="e">
        <f>VLOOKUP(AB45,#REF!,8,FALSE)</f>
        <v>#REF!</v>
      </c>
      <c r="AI45" s="14" t="e">
        <f>VLOOKUP(AC45,#REF!,8,FALSE)</f>
        <v>#REF!</v>
      </c>
      <c r="AJ45" s="150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</row>
    <row r="46" spans="1:47" s="74" customFormat="1" ht="45" customHeight="1">
      <c r="A46" s="116" t="str">
        <f t="shared" si="3"/>
        <v>WRZOS GŁ.</v>
      </c>
      <c r="B46" s="116" t="str">
        <f t="shared" si="4"/>
        <v/>
      </c>
      <c r="C46" s="14">
        <v>111</v>
      </c>
      <c r="D46" s="93" t="s">
        <v>488</v>
      </c>
      <c r="E46" s="121"/>
      <c r="F46" s="93" t="s">
        <v>2</v>
      </c>
      <c r="G46" s="148" t="s">
        <v>61</v>
      </c>
      <c r="H46" s="116" t="s">
        <v>5</v>
      </c>
      <c r="I46" s="14">
        <v>0</v>
      </c>
      <c r="J46" s="93" t="s">
        <v>46</v>
      </c>
      <c r="K46" s="146"/>
      <c r="L46" s="147"/>
      <c r="M46" s="147"/>
      <c r="N46" s="147">
        <v>1</v>
      </c>
      <c r="O46" s="147">
        <v>2</v>
      </c>
      <c r="P46" s="147">
        <v>3</v>
      </c>
      <c r="Q46" s="147">
        <v>4</v>
      </c>
      <c r="R46" s="147">
        <v>4</v>
      </c>
      <c r="S46" s="147">
        <v>3</v>
      </c>
      <c r="T46" s="147">
        <v>1</v>
      </c>
      <c r="U46" s="147">
        <v>1</v>
      </c>
      <c r="V46" s="147"/>
      <c r="W46" s="147"/>
      <c r="X46" s="147"/>
      <c r="Y46" s="147"/>
      <c r="Z46" s="147"/>
      <c r="AA46" s="147"/>
      <c r="AB46" s="93" t="s">
        <v>486</v>
      </c>
      <c r="AC46" s="93"/>
      <c r="AD46" s="93"/>
      <c r="AE46" s="93">
        <f t="shared" si="5"/>
        <v>19</v>
      </c>
      <c r="AF46" s="170">
        <f t="shared" si="6"/>
        <v>29.549999999999997</v>
      </c>
      <c r="AG46" s="93">
        <f t="shared" si="7"/>
        <v>0</v>
      </c>
      <c r="AH46" s="14" t="e">
        <f>VLOOKUP(AB46,#REF!,8,FALSE)</f>
        <v>#REF!</v>
      </c>
      <c r="AI46" s="14" t="e">
        <f>VLOOKUP(AC46,#REF!,8,FALSE)</f>
        <v>#REF!</v>
      </c>
      <c r="AJ46" s="150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</row>
    <row r="47" spans="1:47" s="74" customFormat="1" ht="45" customHeight="1">
      <c r="A47" s="116" t="str">
        <f t="shared" si="3"/>
        <v>BIAŁA GŁ.</v>
      </c>
      <c r="B47" s="116" t="str">
        <f t="shared" si="4"/>
        <v>CZARNY GŁ.</v>
      </c>
      <c r="C47" s="175" t="s">
        <v>534</v>
      </c>
      <c r="D47" s="14" t="s">
        <v>520</v>
      </c>
      <c r="E47" s="121">
        <v>41916.583333333336</v>
      </c>
      <c r="F47" s="14" t="s">
        <v>8</v>
      </c>
      <c r="G47" s="116" t="s">
        <v>48</v>
      </c>
      <c r="H47" s="116" t="s">
        <v>5</v>
      </c>
      <c r="I47" s="14" t="s">
        <v>536</v>
      </c>
      <c r="J47" s="93" t="s">
        <v>46</v>
      </c>
      <c r="K47" s="143"/>
      <c r="L47" s="144"/>
      <c r="M47" s="144">
        <v>5</v>
      </c>
      <c r="N47" s="144"/>
      <c r="O47" s="144">
        <v>3</v>
      </c>
      <c r="P47" s="144"/>
      <c r="Q47" s="144">
        <v>6</v>
      </c>
      <c r="R47" s="144">
        <v>5</v>
      </c>
      <c r="S47" s="144">
        <v>3</v>
      </c>
      <c r="T47" s="144"/>
      <c r="U47" s="144"/>
      <c r="V47" s="144"/>
      <c r="W47" s="144"/>
      <c r="X47" s="144"/>
      <c r="Y47" s="144"/>
      <c r="Z47" s="144"/>
      <c r="AA47" s="144"/>
      <c r="AB47" s="14" t="s">
        <v>121</v>
      </c>
      <c r="AC47" s="14" t="s">
        <v>87</v>
      </c>
      <c r="AD47" s="14"/>
      <c r="AE47" s="93">
        <f t="shared" si="5"/>
        <v>22</v>
      </c>
      <c r="AF47" s="201">
        <f t="shared" si="6"/>
        <v>32.76</v>
      </c>
      <c r="AG47" s="174">
        <f t="shared" si="7"/>
        <v>3</v>
      </c>
      <c r="AH47" s="14" t="e">
        <f>VLOOKUP(AB47,#REF!,8,FALSE)</f>
        <v>#REF!</v>
      </c>
      <c r="AI47" s="14" t="e">
        <f>VLOOKUP(AC47,#REF!,8,FALSE)</f>
        <v>#REF!</v>
      </c>
      <c r="AJ47" s="142">
        <v>41912</v>
      </c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s="74" customFormat="1" ht="45" customHeight="1">
      <c r="A48" s="116" t="str">
        <f t="shared" si="3"/>
        <v>BIAŁA GŁ.</v>
      </c>
      <c r="B48" s="116" t="str">
        <f t="shared" si="4"/>
        <v>CZARNY GŁ.</v>
      </c>
      <c r="C48" s="175" t="s">
        <v>534</v>
      </c>
      <c r="D48" s="14" t="s">
        <v>521</v>
      </c>
      <c r="E48" s="121">
        <v>41916.583333333336</v>
      </c>
      <c r="F48" s="14" t="s">
        <v>8</v>
      </c>
      <c r="G48" s="116" t="s">
        <v>48</v>
      </c>
      <c r="H48" s="116" t="s">
        <v>5</v>
      </c>
      <c r="I48" s="14" t="s">
        <v>536</v>
      </c>
      <c r="J48" s="93" t="s">
        <v>46</v>
      </c>
      <c r="K48" s="143"/>
      <c r="L48" s="144"/>
      <c r="M48" s="144">
        <v>5</v>
      </c>
      <c r="N48" s="144"/>
      <c r="O48" s="144">
        <v>3</v>
      </c>
      <c r="P48" s="144"/>
      <c r="Q48" s="144">
        <v>6</v>
      </c>
      <c r="R48" s="144">
        <v>5</v>
      </c>
      <c r="S48" s="144">
        <v>3</v>
      </c>
      <c r="T48" s="144"/>
      <c r="U48" s="144"/>
      <c r="V48" s="144"/>
      <c r="W48" s="144"/>
      <c r="X48" s="144"/>
      <c r="Y48" s="144"/>
      <c r="Z48" s="144"/>
      <c r="AA48" s="144"/>
      <c r="AB48" s="14" t="s">
        <v>121</v>
      </c>
      <c r="AC48" s="14" t="s">
        <v>87</v>
      </c>
      <c r="AD48" s="14"/>
      <c r="AE48" s="93">
        <f t="shared" si="5"/>
        <v>22</v>
      </c>
      <c r="AF48" s="201">
        <f t="shared" si="6"/>
        <v>32.76</v>
      </c>
      <c r="AG48" s="174">
        <f t="shared" si="7"/>
        <v>3</v>
      </c>
      <c r="AH48" s="14" t="e">
        <f>VLOOKUP(AB48,#REF!,8,FALSE)</f>
        <v>#REF!</v>
      </c>
      <c r="AI48" s="14" t="e">
        <f>VLOOKUP(AC48,#REF!,8,FALSE)</f>
        <v>#REF!</v>
      </c>
      <c r="AJ48" s="142">
        <v>41912</v>
      </c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s="74" customFormat="1" ht="45" customHeight="1">
      <c r="A49" s="116" t="str">
        <f t="shared" si="3"/>
        <v>K1</v>
      </c>
      <c r="B49" s="116" t="str">
        <f t="shared" si="4"/>
        <v>CZARNY GŁ.</v>
      </c>
      <c r="C49" s="175" t="s">
        <v>534</v>
      </c>
      <c r="D49" s="14" t="s">
        <v>589</v>
      </c>
      <c r="E49" s="114"/>
      <c r="F49" s="14" t="s">
        <v>2</v>
      </c>
      <c r="G49" s="116" t="s">
        <v>48</v>
      </c>
      <c r="H49" s="116" t="s">
        <v>5</v>
      </c>
      <c r="I49" s="14" t="s">
        <v>122</v>
      </c>
      <c r="J49" s="14" t="s">
        <v>46</v>
      </c>
      <c r="K49" s="143"/>
      <c r="L49" s="144"/>
      <c r="M49" s="144">
        <v>2</v>
      </c>
      <c r="N49" s="144"/>
      <c r="O49" s="144">
        <v>5</v>
      </c>
      <c r="P49" s="144"/>
      <c r="Q49" s="144">
        <v>6</v>
      </c>
      <c r="R49" s="144">
        <v>4</v>
      </c>
      <c r="S49" s="144">
        <v>2</v>
      </c>
      <c r="T49" s="144"/>
      <c r="U49" s="144"/>
      <c r="V49" s="144"/>
      <c r="W49" s="144"/>
      <c r="X49" s="144"/>
      <c r="Y49" s="144"/>
      <c r="Z49" s="144"/>
      <c r="AA49" s="144"/>
      <c r="AB49" s="14" t="s">
        <v>363</v>
      </c>
      <c r="AC49" s="14" t="s">
        <v>87</v>
      </c>
      <c r="AD49" s="14"/>
      <c r="AE49" s="93">
        <f t="shared" si="5"/>
        <v>19</v>
      </c>
      <c r="AF49" s="201">
        <f t="shared" si="6"/>
        <v>28.02</v>
      </c>
      <c r="AG49" s="174">
        <f t="shared" si="7"/>
        <v>2.4</v>
      </c>
      <c r="AH49" s="14" t="e">
        <f>VLOOKUP(AB49,#REF!,8,FALSE)</f>
        <v>#REF!</v>
      </c>
      <c r="AI49" s="14" t="e">
        <f>VLOOKUP(AC49,#REF!,8,FALSE)</f>
        <v>#REF!</v>
      </c>
      <c r="AJ49" s="142">
        <v>41912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s="74" customFormat="1" ht="45" customHeight="1">
      <c r="A50" s="116" t="str">
        <f t="shared" si="3"/>
        <v>KRATKA MAG SPED 1230/NAVY</v>
      </c>
      <c r="B50" s="116" t="str">
        <f t="shared" si="4"/>
        <v>GRANAT GŁ.</v>
      </c>
      <c r="C50" s="175" t="s">
        <v>534</v>
      </c>
      <c r="D50" s="14" t="s">
        <v>518</v>
      </c>
      <c r="E50" s="121">
        <v>41916.583333333336</v>
      </c>
      <c r="F50" s="14" t="s">
        <v>8</v>
      </c>
      <c r="G50" s="116" t="s">
        <v>48</v>
      </c>
      <c r="H50" s="116" t="s">
        <v>5</v>
      </c>
      <c r="I50" s="14" t="s">
        <v>537</v>
      </c>
      <c r="J50" s="93" t="s">
        <v>46</v>
      </c>
      <c r="K50" s="143"/>
      <c r="L50" s="144"/>
      <c r="M50" s="144">
        <v>2</v>
      </c>
      <c r="N50" s="144"/>
      <c r="O50" s="144">
        <v>3</v>
      </c>
      <c r="P50" s="144"/>
      <c r="Q50" s="144">
        <v>6</v>
      </c>
      <c r="R50" s="144">
        <v>5</v>
      </c>
      <c r="S50" s="144">
        <v>3</v>
      </c>
      <c r="T50" s="144"/>
      <c r="U50" s="144"/>
      <c r="V50" s="144"/>
      <c r="W50" s="144"/>
      <c r="X50" s="144"/>
      <c r="Y50" s="144"/>
      <c r="Z50" s="144"/>
      <c r="AA50" s="144"/>
      <c r="AB50" s="119" t="s">
        <v>523</v>
      </c>
      <c r="AC50" s="14" t="s">
        <v>76</v>
      </c>
      <c r="AD50" s="119" t="s">
        <v>524</v>
      </c>
      <c r="AE50" s="93">
        <f t="shared" si="5"/>
        <v>19</v>
      </c>
      <c r="AF50" s="201">
        <f t="shared" si="6"/>
        <v>28.560000000000002</v>
      </c>
      <c r="AG50" s="174">
        <f t="shared" si="7"/>
        <v>2.4</v>
      </c>
      <c r="AH50" s="14" t="e">
        <f>VLOOKUP(AB50,#REF!,8,FALSE)</f>
        <v>#REF!</v>
      </c>
      <c r="AI50" s="14" t="e">
        <f>VLOOKUP(AC50,#REF!,8,FALSE)</f>
        <v>#REF!</v>
      </c>
      <c r="AJ50" s="142">
        <v>41912</v>
      </c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s="74" customFormat="1" ht="45" customHeight="1">
      <c r="A51" s="116" t="str">
        <f t="shared" si="3"/>
        <v>KRATKA MAG SPED T3140/RED</v>
      </c>
      <c r="B51" s="116" t="str">
        <f t="shared" si="4"/>
        <v>GRANAT GŁ.</v>
      </c>
      <c r="C51" s="175" t="s">
        <v>534</v>
      </c>
      <c r="D51" s="14" t="s">
        <v>519</v>
      </c>
      <c r="E51" s="121">
        <v>41916.583333333336</v>
      </c>
      <c r="F51" s="14" t="s">
        <v>8</v>
      </c>
      <c r="G51" s="116" t="s">
        <v>48</v>
      </c>
      <c r="H51" s="116" t="s">
        <v>5</v>
      </c>
      <c r="I51" s="14" t="s">
        <v>537</v>
      </c>
      <c r="J51" s="93" t="s">
        <v>46</v>
      </c>
      <c r="K51" s="143"/>
      <c r="L51" s="144"/>
      <c r="M51" s="144">
        <v>2</v>
      </c>
      <c r="N51" s="144"/>
      <c r="O51" s="144">
        <v>3</v>
      </c>
      <c r="P51" s="144"/>
      <c r="Q51" s="144">
        <v>6</v>
      </c>
      <c r="R51" s="144">
        <v>5</v>
      </c>
      <c r="S51" s="144">
        <v>3</v>
      </c>
      <c r="T51" s="144"/>
      <c r="U51" s="144"/>
      <c r="V51" s="144"/>
      <c r="W51" s="144"/>
      <c r="X51" s="144"/>
      <c r="Y51" s="144"/>
      <c r="Z51" s="144"/>
      <c r="AA51" s="144"/>
      <c r="AB51" s="119" t="s">
        <v>525</v>
      </c>
      <c r="AC51" s="14" t="s">
        <v>76</v>
      </c>
      <c r="AD51" s="119" t="s">
        <v>524</v>
      </c>
      <c r="AE51" s="93">
        <f t="shared" si="5"/>
        <v>19</v>
      </c>
      <c r="AF51" s="201">
        <f t="shared" si="6"/>
        <v>28.560000000000002</v>
      </c>
      <c r="AG51" s="174">
        <f t="shared" si="7"/>
        <v>2.4</v>
      </c>
      <c r="AH51" s="14" t="e">
        <f>VLOOKUP(AB51,#REF!,8,FALSE)</f>
        <v>#REF!</v>
      </c>
      <c r="AI51" s="14" t="e">
        <f>VLOOKUP(AC51,#REF!,8,FALSE)</f>
        <v>#REF!</v>
      </c>
      <c r="AJ51" s="142">
        <v>41912</v>
      </c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s="74" customFormat="1" ht="45" customHeight="1">
      <c r="A52" s="116" t="str">
        <f t="shared" si="3"/>
        <v>OXFORD JASNY NIEBIESKI</v>
      </c>
      <c r="B52" s="116" t="str">
        <f t="shared" si="4"/>
        <v>K4</v>
      </c>
      <c r="C52" s="175" t="s">
        <v>534</v>
      </c>
      <c r="D52" s="14" t="s">
        <v>591</v>
      </c>
      <c r="E52" s="114"/>
      <c r="F52" s="14" t="s">
        <v>2</v>
      </c>
      <c r="G52" s="116" t="s">
        <v>48</v>
      </c>
      <c r="H52" s="116" t="s">
        <v>5</v>
      </c>
      <c r="I52" s="14" t="s">
        <v>122</v>
      </c>
      <c r="J52" s="14" t="s">
        <v>46</v>
      </c>
      <c r="K52" s="143"/>
      <c r="L52" s="144"/>
      <c r="M52" s="144">
        <v>2</v>
      </c>
      <c r="N52" s="144"/>
      <c r="O52" s="144">
        <v>5</v>
      </c>
      <c r="P52" s="144"/>
      <c r="Q52" s="144">
        <v>6</v>
      </c>
      <c r="R52" s="144">
        <v>4</v>
      </c>
      <c r="S52" s="144">
        <v>2</v>
      </c>
      <c r="T52" s="144"/>
      <c r="U52" s="144"/>
      <c r="V52" s="144"/>
      <c r="W52" s="144"/>
      <c r="X52" s="144"/>
      <c r="Y52" s="144"/>
      <c r="Z52" s="144"/>
      <c r="AA52" s="144"/>
      <c r="AB52" s="119" t="s">
        <v>561</v>
      </c>
      <c r="AC52" s="14" t="s">
        <v>374</v>
      </c>
      <c r="AD52" s="14"/>
      <c r="AE52" s="93">
        <f t="shared" si="5"/>
        <v>19</v>
      </c>
      <c r="AF52" s="201">
        <f t="shared" si="6"/>
        <v>28.02</v>
      </c>
      <c r="AG52" s="174">
        <f t="shared" si="7"/>
        <v>2.4</v>
      </c>
      <c r="AH52" s="14" t="e">
        <f>VLOOKUP(AB52,#REF!,8,FALSE)</f>
        <v>#REF!</v>
      </c>
      <c r="AI52" s="14" t="e">
        <f>VLOOKUP(AC52,#REF!,8,FALSE)</f>
        <v>#REF!</v>
      </c>
      <c r="AJ52" s="142">
        <v>41912</v>
      </c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s="74" customFormat="1" ht="45" customHeight="1">
      <c r="A53" s="116" t="str">
        <f t="shared" si="3"/>
        <v>K2</v>
      </c>
      <c r="B53" s="116" t="str">
        <f t="shared" si="4"/>
        <v>NIEBIESKI 1274</v>
      </c>
      <c r="C53" s="175" t="s">
        <v>534</v>
      </c>
      <c r="D53" s="14" t="s">
        <v>590</v>
      </c>
      <c r="E53" s="114"/>
      <c r="F53" s="14" t="s">
        <v>2</v>
      </c>
      <c r="G53" s="116" t="s">
        <v>48</v>
      </c>
      <c r="H53" s="116" t="s">
        <v>5</v>
      </c>
      <c r="I53" s="14" t="s">
        <v>122</v>
      </c>
      <c r="J53" s="14" t="s">
        <v>46</v>
      </c>
      <c r="K53" s="143"/>
      <c r="L53" s="144"/>
      <c r="M53" s="144">
        <v>2</v>
      </c>
      <c r="N53" s="144"/>
      <c r="O53" s="144">
        <v>5</v>
      </c>
      <c r="P53" s="144"/>
      <c r="Q53" s="144">
        <v>6</v>
      </c>
      <c r="R53" s="144">
        <v>4</v>
      </c>
      <c r="S53" s="144">
        <v>2</v>
      </c>
      <c r="T53" s="144"/>
      <c r="U53" s="144"/>
      <c r="V53" s="144"/>
      <c r="W53" s="144"/>
      <c r="X53" s="144"/>
      <c r="Y53" s="144"/>
      <c r="Z53" s="144"/>
      <c r="AA53" s="144"/>
      <c r="AB53" s="14" t="s">
        <v>371</v>
      </c>
      <c r="AC53" s="156" t="s">
        <v>449</v>
      </c>
      <c r="AD53" s="14"/>
      <c r="AE53" s="93">
        <f t="shared" si="5"/>
        <v>19</v>
      </c>
      <c r="AF53" s="201">
        <f t="shared" si="6"/>
        <v>28.02</v>
      </c>
      <c r="AG53" s="174">
        <f t="shared" si="7"/>
        <v>2.4</v>
      </c>
      <c r="AH53" s="14" t="e">
        <f>VLOOKUP(AB53,#REF!,8,FALSE)</f>
        <v>#REF!</v>
      </c>
      <c r="AI53" s="14" t="e">
        <f>VLOOKUP(AC53,#REF!,8,FALSE)</f>
        <v>#REF!</v>
      </c>
      <c r="AJ53" s="142">
        <v>41912</v>
      </c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1:47" s="74" customFormat="1" ht="45" customHeight="1">
      <c r="A54" s="116" t="str">
        <f t="shared" si="3"/>
        <v>OXFORD JASNY NIEBIESKI</v>
      </c>
      <c r="B54" s="116" t="str">
        <f t="shared" si="4"/>
        <v>PEPITO GRANAT</v>
      </c>
      <c r="C54" s="175" t="s">
        <v>534</v>
      </c>
      <c r="D54" s="14" t="s">
        <v>586</v>
      </c>
      <c r="E54" s="121">
        <v>41916.583333333336</v>
      </c>
      <c r="F54" s="14" t="s">
        <v>8</v>
      </c>
      <c r="G54" s="116" t="s">
        <v>48</v>
      </c>
      <c r="H54" s="116" t="s">
        <v>5</v>
      </c>
      <c r="I54" s="14" t="s">
        <v>222</v>
      </c>
      <c r="J54" s="93" t="s">
        <v>46</v>
      </c>
      <c r="K54" s="143"/>
      <c r="L54" s="144"/>
      <c r="M54" s="144">
        <v>2</v>
      </c>
      <c r="N54" s="144"/>
      <c r="O54" s="144">
        <v>3</v>
      </c>
      <c r="P54" s="144"/>
      <c r="Q54" s="144">
        <v>6</v>
      </c>
      <c r="R54" s="144">
        <v>5</v>
      </c>
      <c r="S54" s="144">
        <v>3</v>
      </c>
      <c r="T54" s="144"/>
      <c r="U54" s="144"/>
      <c r="V54" s="144"/>
      <c r="W54" s="144"/>
      <c r="X54" s="144"/>
      <c r="Y54" s="144"/>
      <c r="Z54" s="144"/>
      <c r="AA54" s="144"/>
      <c r="AB54" s="119" t="s">
        <v>561</v>
      </c>
      <c r="AC54" s="116" t="s">
        <v>379</v>
      </c>
      <c r="AD54" s="14"/>
      <c r="AE54" s="93">
        <f t="shared" si="5"/>
        <v>19</v>
      </c>
      <c r="AF54" s="201">
        <f t="shared" si="6"/>
        <v>28.560000000000002</v>
      </c>
      <c r="AG54" s="174">
        <f t="shared" si="7"/>
        <v>2.4</v>
      </c>
      <c r="AH54" s="14" t="e">
        <f>VLOOKUP(AB54,#REF!,8,FALSE)</f>
        <v>#REF!</v>
      </c>
      <c r="AI54" s="14" t="e">
        <f>VLOOKUP(AC54,#REF!,8,FALSE)</f>
        <v>#REF!</v>
      </c>
      <c r="AJ54" s="142">
        <v>41912</v>
      </c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74" customFormat="1" ht="45" customHeight="1">
      <c r="A55" s="116" t="str">
        <f t="shared" si="3"/>
        <v>03.</v>
      </c>
      <c r="B55" s="116" t="str">
        <f t="shared" si="4"/>
        <v>POPIEL ŚREDNI</v>
      </c>
      <c r="C55" s="175" t="s">
        <v>534</v>
      </c>
      <c r="D55" s="14" t="s">
        <v>585</v>
      </c>
      <c r="E55" s="121">
        <v>41916.583333333336</v>
      </c>
      <c r="F55" s="14" t="s">
        <v>8</v>
      </c>
      <c r="G55" s="116" t="s">
        <v>48</v>
      </c>
      <c r="H55" s="116" t="s">
        <v>5</v>
      </c>
      <c r="I55" s="14" t="s">
        <v>222</v>
      </c>
      <c r="J55" s="93" t="s">
        <v>46</v>
      </c>
      <c r="K55" s="143"/>
      <c r="L55" s="144"/>
      <c r="M55" s="144">
        <v>2</v>
      </c>
      <c r="N55" s="144"/>
      <c r="O55" s="144">
        <v>3</v>
      </c>
      <c r="P55" s="144"/>
      <c r="Q55" s="144">
        <v>6</v>
      </c>
      <c r="R55" s="144">
        <v>5</v>
      </c>
      <c r="S55" s="144">
        <v>3</v>
      </c>
      <c r="T55" s="144"/>
      <c r="U55" s="144"/>
      <c r="V55" s="144"/>
      <c r="W55" s="144"/>
      <c r="X55" s="144"/>
      <c r="Y55" s="144"/>
      <c r="Z55" s="144"/>
      <c r="AA55" s="144"/>
      <c r="AB55" s="14" t="s">
        <v>411</v>
      </c>
      <c r="AC55" s="116" t="s">
        <v>546</v>
      </c>
      <c r="AD55" s="14"/>
      <c r="AE55" s="93">
        <f t="shared" si="5"/>
        <v>19</v>
      </c>
      <c r="AF55" s="201">
        <f t="shared" si="6"/>
        <v>28.560000000000002</v>
      </c>
      <c r="AG55" s="174">
        <f t="shared" si="7"/>
        <v>2.4</v>
      </c>
      <c r="AH55" s="14" t="e">
        <f>VLOOKUP(AB55,#REF!,8,FALSE)</f>
        <v>#REF!</v>
      </c>
      <c r="AI55" s="14" t="e">
        <f>VLOOKUP(AC55,#REF!,8,FALSE)</f>
        <v>#REF!</v>
      </c>
      <c r="AJ55" s="142">
        <v>41912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s="74" customFormat="1" ht="45" customHeight="1">
      <c r="A56" s="116" t="str">
        <f t="shared" si="3"/>
        <v>BIAŁA GŁ.</v>
      </c>
      <c r="B56" s="116" t="str">
        <f t="shared" si="4"/>
        <v/>
      </c>
      <c r="C56" s="175" t="s">
        <v>534</v>
      </c>
      <c r="D56" s="14" t="s">
        <v>577</v>
      </c>
      <c r="E56" s="114"/>
      <c r="F56" s="14" t="s">
        <v>2</v>
      </c>
      <c r="G56" s="116" t="s">
        <v>48</v>
      </c>
      <c r="H56" s="116" t="s">
        <v>4</v>
      </c>
      <c r="I56" s="14">
        <v>0</v>
      </c>
      <c r="J56" s="14" t="s">
        <v>46</v>
      </c>
      <c r="K56" s="143"/>
      <c r="L56" s="144">
        <v>3</v>
      </c>
      <c r="M56" s="144">
        <v>6</v>
      </c>
      <c r="N56" s="144">
        <v>6</v>
      </c>
      <c r="O56" s="144">
        <v>4</v>
      </c>
      <c r="P56" s="144">
        <v>4</v>
      </c>
      <c r="Q56" s="144">
        <v>2</v>
      </c>
      <c r="R56" s="144">
        <v>4</v>
      </c>
      <c r="S56" s="144"/>
      <c r="T56" s="144"/>
      <c r="U56" s="144"/>
      <c r="V56" s="144"/>
      <c r="W56" s="144"/>
      <c r="X56" s="144"/>
      <c r="Y56" s="144"/>
      <c r="Z56" s="144"/>
      <c r="AA56" s="144"/>
      <c r="AB56" s="14" t="s">
        <v>121</v>
      </c>
      <c r="AC56" s="14"/>
      <c r="AD56" s="14"/>
      <c r="AE56" s="93">
        <f t="shared" si="5"/>
        <v>29</v>
      </c>
      <c r="AF56" s="201">
        <f t="shared" si="6"/>
        <v>41.279999999999994</v>
      </c>
      <c r="AG56" s="174">
        <f t="shared" si="7"/>
        <v>0</v>
      </c>
      <c r="AH56" s="14" t="e">
        <f>VLOOKUP(AB56,#REF!,8,FALSE)</f>
        <v>#REF!</v>
      </c>
      <c r="AI56" s="14" t="e">
        <f>VLOOKUP(AC56,#REF!,8,FALSE)</f>
        <v>#REF!</v>
      </c>
      <c r="AJ56" s="142">
        <v>41912</v>
      </c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s="74" customFormat="1" ht="45" customHeight="1">
      <c r="A57" s="116" t="str">
        <f t="shared" si="3"/>
        <v>BIAŁA GŁ.</v>
      </c>
      <c r="B57" s="116" t="str">
        <f t="shared" si="4"/>
        <v/>
      </c>
      <c r="C57" s="175" t="s">
        <v>534</v>
      </c>
      <c r="D57" s="14" t="s">
        <v>578</v>
      </c>
      <c r="E57" s="114"/>
      <c r="F57" s="14" t="s">
        <v>2</v>
      </c>
      <c r="G57" s="116" t="s">
        <v>48</v>
      </c>
      <c r="H57" s="116" t="s">
        <v>5</v>
      </c>
      <c r="I57" s="14">
        <v>0</v>
      </c>
      <c r="J57" s="14" t="s">
        <v>46</v>
      </c>
      <c r="K57" s="143"/>
      <c r="L57" s="144"/>
      <c r="M57" s="144">
        <v>5</v>
      </c>
      <c r="N57" s="144">
        <v>5</v>
      </c>
      <c r="O57" s="144">
        <v>5</v>
      </c>
      <c r="P57" s="144">
        <v>5</v>
      </c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" t="s">
        <v>121</v>
      </c>
      <c r="AC57" s="14"/>
      <c r="AD57" s="14"/>
      <c r="AE57" s="93">
        <f t="shared" si="5"/>
        <v>20</v>
      </c>
      <c r="AF57" s="201">
        <f t="shared" si="6"/>
        <v>28</v>
      </c>
      <c r="AG57" s="174">
        <f t="shared" si="7"/>
        <v>0</v>
      </c>
      <c r="AH57" s="14" t="e">
        <f>VLOOKUP(AB57,#REF!,8,FALSE)</f>
        <v>#REF!</v>
      </c>
      <c r="AI57" s="14" t="e">
        <f>VLOOKUP(AC57,#REF!,8,FALSE)</f>
        <v>#REF!</v>
      </c>
      <c r="AJ57" s="142">
        <v>41912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s="74" customFormat="1" ht="45" customHeight="1">
      <c r="A58" s="116" t="str">
        <f t="shared" si="3"/>
        <v>EKRI GŁ.</v>
      </c>
      <c r="B58" s="116" t="str">
        <f t="shared" si="4"/>
        <v/>
      </c>
      <c r="C58" s="175" t="s">
        <v>534</v>
      </c>
      <c r="D58" s="14" t="s">
        <v>597</v>
      </c>
      <c r="E58" s="114"/>
      <c r="F58" s="14" t="s">
        <v>2</v>
      </c>
      <c r="G58" s="116" t="s">
        <v>48</v>
      </c>
      <c r="H58" s="116" t="s">
        <v>5</v>
      </c>
      <c r="I58" s="14" t="s">
        <v>531</v>
      </c>
      <c r="J58" s="14" t="s">
        <v>46</v>
      </c>
      <c r="K58" s="143"/>
      <c r="L58" s="144"/>
      <c r="M58" s="144">
        <v>1</v>
      </c>
      <c r="N58" s="144">
        <v>1</v>
      </c>
      <c r="O58" s="144">
        <v>1</v>
      </c>
      <c r="P58" s="144">
        <v>1</v>
      </c>
      <c r="Q58" s="144">
        <v>1</v>
      </c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" t="s">
        <v>360</v>
      </c>
      <c r="AC58" s="14"/>
      <c r="AD58" s="14"/>
      <c r="AE58" s="93">
        <f t="shared" si="5"/>
        <v>5</v>
      </c>
      <c r="AF58" s="201">
        <f t="shared" si="6"/>
        <v>7</v>
      </c>
      <c r="AG58" s="174">
        <f t="shared" si="7"/>
        <v>0.6</v>
      </c>
      <c r="AH58" s="14" t="e">
        <f>VLOOKUP(AB58,#REF!,8,FALSE)</f>
        <v>#REF!</v>
      </c>
      <c r="AI58" s="14" t="e">
        <f>VLOOKUP(AC58,#REF!,8,FALSE)</f>
        <v>#REF!</v>
      </c>
      <c r="AJ58" s="142">
        <v>41912</v>
      </c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s="74" customFormat="1" ht="45" customHeight="1">
      <c r="A59" s="116" t="str">
        <f t="shared" si="3"/>
        <v>BIAŁA GŁ.</v>
      </c>
      <c r="B59" s="116"/>
      <c r="C59" s="174" t="s">
        <v>534</v>
      </c>
      <c r="D59" s="14" t="s">
        <v>678</v>
      </c>
      <c r="E59" s="121"/>
      <c r="F59" s="14" t="s">
        <v>679</v>
      </c>
      <c r="G59" s="116" t="s">
        <v>48</v>
      </c>
      <c r="H59" s="116" t="s">
        <v>5</v>
      </c>
      <c r="I59" s="14" t="s">
        <v>680</v>
      </c>
      <c r="J59" s="93" t="s">
        <v>46</v>
      </c>
      <c r="K59" s="143"/>
      <c r="L59" s="144"/>
      <c r="M59" s="144"/>
      <c r="N59" s="144"/>
      <c r="O59" s="144"/>
      <c r="P59" s="144">
        <v>1</v>
      </c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16" t="s">
        <v>121</v>
      </c>
      <c r="AC59" s="119"/>
      <c r="AD59" s="14"/>
      <c r="AE59" s="93">
        <f t="shared" si="5"/>
        <v>1</v>
      </c>
      <c r="AF59" s="201">
        <f t="shared" si="6"/>
        <v>1.4</v>
      </c>
      <c r="AG59" s="174">
        <f t="shared" si="7"/>
        <v>0.6</v>
      </c>
      <c r="AH59" s="14" t="e">
        <f>VLOOKUP(AB59,#REF!,8,FALSE)</f>
        <v>#REF!</v>
      </c>
      <c r="AI59" s="14" t="e">
        <f>VLOOKUP(AC59,#REF!,8,FALSE)</f>
        <v>#REF!</v>
      </c>
      <c r="AJ59" s="142">
        <v>41912</v>
      </c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s="74" customFormat="1" ht="45" customHeight="1">
      <c r="A60" s="116" t="str">
        <f t="shared" si="3"/>
        <v>03.</v>
      </c>
      <c r="B60" s="116" t="str">
        <f t="shared" ref="B60:B79" si="8">IF(AC60="","",AC60)</f>
        <v>GRAFIT GŁ.</v>
      </c>
      <c r="C60" s="175" t="s">
        <v>618</v>
      </c>
      <c r="D60" s="14" t="s">
        <v>551</v>
      </c>
      <c r="E60" s="114"/>
      <c r="F60" s="14" t="s">
        <v>7</v>
      </c>
      <c r="G60" s="116" t="s">
        <v>61</v>
      </c>
      <c r="H60" s="116" t="s">
        <v>5</v>
      </c>
      <c r="I60" s="14" t="s">
        <v>535</v>
      </c>
      <c r="J60" s="14" t="s">
        <v>46</v>
      </c>
      <c r="K60" s="143"/>
      <c r="L60" s="144"/>
      <c r="M60" s="144"/>
      <c r="N60" s="144"/>
      <c r="O60" s="144"/>
      <c r="P60" s="144">
        <v>4</v>
      </c>
      <c r="Q60" s="144">
        <v>10</v>
      </c>
      <c r="R60" s="144">
        <v>10</v>
      </c>
      <c r="S60" s="144">
        <v>10</v>
      </c>
      <c r="T60" s="144">
        <v>4</v>
      </c>
      <c r="U60" s="144">
        <v>4</v>
      </c>
      <c r="V60" s="144"/>
      <c r="W60" s="144"/>
      <c r="X60" s="144"/>
      <c r="Y60" s="144"/>
      <c r="Z60" s="144"/>
      <c r="AA60" s="144"/>
      <c r="AB60" s="14" t="s">
        <v>411</v>
      </c>
      <c r="AC60" s="14" t="s">
        <v>72</v>
      </c>
      <c r="AD60" s="116" t="s">
        <v>73</v>
      </c>
      <c r="AE60" s="93">
        <f t="shared" si="5"/>
        <v>42</v>
      </c>
      <c r="AF60" s="201">
        <f t="shared" si="6"/>
        <v>68.84</v>
      </c>
      <c r="AG60" s="174">
        <f t="shared" si="7"/>
        <v>5.3999999999999995</v>
      </c>
      <c r="AH60" s="14" t="e">
        <f>VLOOKUP(AB60,#REF!,8,FALSE)</f>
        <v>#REF!</v>
      </c>
      <c r="AI60" s="14" t="e">
        <f>VLOOKUP(AC60,#REF!,8,FALSE)</f>
        <v>#REF!</v>
      </c>
      <c r="AJ60" s="150">
        <v>41913</v>
      </c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s="74" customFormat="1" ht="45" customHeight="1">
      <c r="A61" s="116" t="str">
        <f t="shared" si="3"/>
        <v>19. (0136/GREY)</v>
      </c>
      <c r="B61" s="116" t="str">
        <f t="shared" si="8"/>
        <v>GRAFIT GŁ.</v>
      </c>
      <c r="C61" s="174" t="s">
        <v>618</v>
      </c>
      <c r="D61" s="93" t="s">
        <v>555</v>
      </c>
      <c r="E61" s="121"/>
      <c r="F61" s="93" t="s">
        <v>2</v>
      </c>
      <c r="G61" s="148" t="s">
        <v>61</v>
      </c>
      <c r="H61" s="116" t="s">
        <v>4</v>
      </c>
      <c r="I61" s="14" t="s">
        <v>122</v>
      </c>
      <c r="J61" s="93" t="s">
        <v>46</v>
      </c>
      <c r="K61" s="146"/>
      <c r="L61" s="147"/>
      <c r="M61" s="147"/>
      <c r="N61" s="147">
        <v>2</v>
      </c>
      <c r="O61" s="147">
        <v>2</v>
      </c>
      <c r="P61" s="147">
        <v>4</v>
      </c>
      <c r="Q61" s="147">
        <v>4</v>
      </c>
      <c r="R61" s="147">
        <v>4</v>
      </c>
      <c r="S61" s="147">
        <v>2</v>
      </c>
      <c r="T61" s="147"/>
      <c r="U61" s="147"/>
      <c r="V61" s="147"/>
      <c r="W61" s="147"/>
      <c r="X61" s="147"/>
      <c r="Y61" s="147"/>
      <c r="Z61" s="147"/>
      <c r="AA61" s="147"/>
      <c r="AB61" s="148" t="s">
        <v>701</v>
      </c>
      <c r="AC61" s="93" t="s">
        <v>72</v>
      </c>
      <c r="AD61" s="93"/>
      <c r="AE61" s="93">
        <f t="shared" si="5"/>
        <v>18</v>
      </c>
      <c r="AF61" s="201">
        <f t="shared" si="6"/>
        <v>26.619999999999997</v>
      </c>
      <c r="AG61" s="174">
        <f t="shared" si="7"/>
        <v>2.4</v>
      </c>
      <c r="AH61" s="14" t="e">
        <f>VLOOKUP(AB61,#REF!,8,FALSE)</f>
        <v>#REF!</v>
      </c>
      <c r="AI61" s="14" t="e">
        <f>VLOOKUP(AC61,#REF!,8,FALSE)</f>
        <v>#REF!</v>
      </c>
      <c r="AJ61" s="150">
        <v>41913</v>
      </c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</row>
    <row r="62" spans="1:47" s="74" customFormat="1" ht="45" customHeight="1">
      <c r="A62" s="116" t="str">
        <f t="shared" si="3"/>
        <v>19. (0136/GREY)</v>
      </c>
      <c r="B62" s="116" t="str">
        <f t="shared" si="8"/>
        <v>GRAFIT GŁ.</v>
      </c>
      <c r="C62" s="175" t="s">
        <v>618</v>
      </c>
      <c r="D62" s="93" t="s">
        <v>550</v>
      </c>
      <c r="E62" s="121"/>
      <c r="F62" s="93" t="s">
        <v>2</v>
      </c>
      <c r="G62" s="148" t="s">
        <v>61</v>
      </c>
      <c r="H62" s="116" t="s">
        <v>5</v>
      </c>
      <c r="I62" s="14" t="s">
        <v>122</v>
      </c>
      <c r="J62" s="93" t="s">
        <v>46</v>
      </c>
      <c r="K62" s="146"/>
      <c r="L62" s="147"/>
      <c r="M62" s="147"/>
      <c r="N62" s="147">
        <v>1</v>
      </c>
      <c r="O62" s="147">
        <v>2</v>
      </c>
      <c r="P62" s="147">
        <v>3</v>
      </c>
      <c r="Q62" s="147">
        <v>4</v>
      </c>
      <c r="R62" s="147">
        <v>4</v>
      </c>
      <c r="S62" s="147">
        <v>3</v>
      </c>
      <c r="T62" s="147">
        <v>1</v>
      </c>
      <c r="U62" s="147">
        <v>1</v>
      </c>
      <c r="V62" s="147"/>
      <c r="W62" s="147"/>
      <c r="X62" s="147"/>
      <c r="Y62" s="147"/>
      <c r="Z62" s="147"/>
      <c r="AA62" s="147"/>
      <c r="AB62" s="148" t="s">
        <v>701</v>
      </c>
      <c r="AC62" s="93" t="s">
        <v>72</v>
      </c>
      <c r="AD62" s="93"/>
      <c r="AE62" s="93">
        <f t="shared" si="5"/>
        <v>19</v>
      </c>
      <c r="AF62" s="201">
        <f t="shared" si="6"/>
        <v>29.549999999999997</v>
      </c>
      <c r="AG62" s="174">
        <f t="shared" si="7"/>
        <v>2.4</v>
      </c>
      <c r="AH62" s="14" t="e">
        <f>VLOOKUP(AB62,#REF!,8,FALSE)</f>
        <v>#REF!</v>
      </c>
      <c r="AI62" s="14" t="e">
        <f>VLOOKUP(AC62,#REF!,8,FALSE)</f>
        <v>#REF!</v>
      </c>
      <c r="AJ62" s="150">
        <v>41913</v>
      </c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</row>
    <row r="63" spans="1:47" s="74" customFormat="1" ht="45" customHeight="1">
      <c r="A63" s="116" t="str">
        <f t="shared" si="3"/>
        <v>BEŻ GŁ.</v>
      </c>
      <c r="B63" s="116" t="str">
        <f t="shared" si="8"/>
        <v>GRAFIT GŁ.</v>
      </c>
      <c r="C63" s="175" t="s">
        <v>618</v>
      </c>
      <c r="D63" s="14" t="s">
        <v>553</v>
      </c>
      <c r="E63" s="114"/>
      <c r="F63" s="14" t="s">
        <v>7</v>
      </c>
      <c r="G63" s="116" t="s">
        <v>61</v>
      </c>
      <c r="H63" s="116" t="s">
        <v>5</v>
      </c>
      <c r="I63" s="14" t="s">
        <v>200</v>
      </c>
      <c r="J63" s="14" t="s">
        <v>46</v>
      </c>
      <c r="K63" s="143"/>
      <c r="L63" s="144"/>
      <c r="M63" s="144"/>
      <c r="N63" s="144"/>
      <c r="O63" s="144"/>
      <c r="P63" s="144">
        <v>5</v>
      </c>
      <c r="Q63" s="144">
        <v>7</v>
      </c>
      <c r="R63" s="144">
        <v>7</v>
      </c>
      <c r="S63" s="144">
        <v>7</v>
      </c>
      <c r="T63" s="144"/>
      <c r="U63" s="144"/>
      <c r="V63" s="144"/>
      <c r="W63" s="144"/>
      <c r="X63" s="144"/>
      <c r="Y63" s="144"/>
      <c r="Z63" s="144"/>
      <c r="AA63" s="144"/>
      <c r="AB63" s="116" t="s">
        <v>628</v>
      </c>
      <c r="AC63" s="14" t="s">
        <v>72</v>
      </c>
      <c r="AD63" s="14"/>
      <c r="AE63" s="93">
        <f t="shared" si="5"/>
        <v>26</v>
      </c>
      <c r="AF63" s="201">
        <f t="shared" si="6"/>
        <v>40.18</v>
      </c>
      <c r="AG63" s="174">
        <f t="shared" si="7"/>
        <v>4.5999999999999996</v>
      </c>
      <c r="AH63" s="14" t="e">
        <f>VLOOKUP(AB63,#REF!,8,FALSE)</f>
        <v>#REF!</v>
      </c>
      <c r="AI63" s="14" t="e">
        <f>VLOOKUP(AC63,#REF!,8,FALSE)</f>
        <v>#REF!</v>
      </c>
      <c r="AJ63" s="150">
        <v>41913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</row>
    <row r="64" spans="1:47" s="74" customFormat="1" ht="45" customHeight="1">
      <c r="A64" s="116" t="str">
        <f t="shared" si="3"/>
        <v>02.</v>
      </c>
      <c r="B64" s="116" t="str">
        <f t="shared" si="8"/>
        <v>GRANAT GŁ.</v>
      </c>
      <c r="C64" s="174" t="s">
        <v>618</v>
      </c>
      <c r="D64" s="93" t="s">
        <v>557</v>
      </c>
      <c r="E64" s="121"/>
      <c r="F64" s="93" t="s">
        <v>2</v>
      </c>
      <c r="G64" s="148" t="s">
        <v>61</v>
      </c>
      <c r="H64" s="116" t="s">
        <v>4</v>
      </c>
      <c r="I64" s="14" t="s">
        <v>122</v>
      </c>
      <c r="J64" s="93" t="s">
        <v>46</v>
      </c>
      <c r="K64" s="146"/>
      <c r="L64" s="147"/>
      <c r="M64" s="147"/>
      <c r="N64" s="147">
        <v>2</v>
      </c>
      <c r="O64" s="147">
        <v>2</v>
      </c>
      <c r="P64" s="147">
        <v>4</v>
      </c>
      <c r="Q64" s="147">
        <v>4</v>
      </c>
      <c r="R64" s="147">
        <v>4</v>
      </c>
      <c r="S64" s="147">
        <v>2</v>
      </c>
      <c r="T64" s="147"/>
      <c r="U64" s="147"/>
      <c r="V64" s="147"/>
      <c r="W64" s="147"/>
      <c r="X64" s="147"/>
      <c r="Y64" s="147"/>
      <c r="Z64" s="147"/>
      <c r="AA64" s="147"/>
      <c r="AB64" s="93" t="s">
        <v>410</v>
      </c>
      <c r="AC64" s="93" t="s">
        <v>76</v>
      </c>
      <c r="AD64" s="93"/>
      <c r="AE64" s="93">
        <f t="shared" si="5"/>
        <v>18</v>
      </c>
      <c r="AF64" s="201">
        <f t="shared" si="6"/>
        <v>26.619999999999997</v>
      </c>
      <c r="AG64" s="174">
        <f t="shared" si="7"/>
        <v>2.4</v>
      </c>
      <c r="AH64" s="14" t="e">
        <f>VLOOKUP(AB64,#REF!,8,FALSE)</f>
        <v>#REF!</v>
      </c>
      <c r="AI64" s="14" t="e">
        <f>VLOOKUP(AC64,#REF!,8,FALSE)</f>
        <v>#REF!</v>
      </c>
      <c r="AJ64" s="150">
        <v>41913</v>
      </c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</row>
    <row r="65" spans="1:47" s="74" customFormat="1" ht="45" customHeight="1">
      <c r="A65" s="116" t="str">
        <f t="shared" si="3"/>
        <v>02.</v>
      </c>
      <c r="B65" s="116" t="str">
        <f t="shared" si="8"/>
        <v>GRANAT GŁ.</v>
      </c>
      <c r="C65" s="175" t="s">
        <v>618</v>
      </c>
      <c r="D65" s="93" t="s">
        <v>548</v>
      </c>
      <c r="E65" s="121"/>
      <c r="F65" s="93" t="s">
        <v>2</v>
      </c>
      <c r="G65" s="148" t="s">
        <v>61</v>
      </c>
      <c r="H65" s="116" t="s">
        <v>5</v>
      </c>
      <c r="I65" s="14" t="s">
        <v>122</v>
      </c>
      <c r="J65" s="93" t="s">
        <v>46</v>
      </c>
      <c r="K65" s="146"/>
      <c r="L65" s="147"/>
      <c r="M65" s="147"/>
      <c r="N65" s="147">
        <v>1</v>
      </c>
      <c r="O65" s="147">
        <v>2</v>
      </c>
      <c r="P65" s="147">
        <v>3</v>
      </c>
      <c r="Q65" s="147">
        <v>4</v>
      </c>
      <c r="R65" s="147">
        <v>4</v>
      </c>
      <c r="S65" s="147">
        <v>3</v>
      </c>
      <c r="T65" s="147">
        <v>1</v>
      </c>
      <c r="U65" s="147">
        <v>1</v>
      </c>
      <c r="V65" s="147"/>
      <c r="W65" s="147"/>
      <c r="X65" s="147"/>
      <c r="Y65" s="147"/>
      <c r="Z65" s="147"/>
      <c r="AA65" s="147"/>
      <c r="AB65" s="93" t="s">
        <v>410</v>
      </c>
      <c r="AC65" s="93" t="s">
        <v>76</v>
      </c>
      <c r="AD65" s="93"/>
      <c r="AE65" s="93">
        <f t="shared" si="5"/>
        <v>19</v>
      </c>
      <c r="AF65" s="201">
        <f t="shared" si="6"/>
        <v>29.549999999999997</v>
      </c>
      <c r="AG65" s="174">
        <f t="shared" si="7"/>
        <v>2.4</v>
      </c>
      <c r="AH65" s="14" t="e">
        <f>VLOOKUP(AB65,#REF!,8,FALSE)</f>
        <v>#REF!</v>
      </c>
      <c r="AI65" s="14" t="e">
        <f>VLOOKUP(AC65,#REF!,8,FALSE)</f>
        <v>#REF!</v>
      </c>
      <c r="AJ65" s="150">
        <v>41913</v>
      </c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</row>
    <row r="66" spans="1:47" s="74" customFormat="1" ht="45" customHeight="1">
      <c r="A66" s="116" t="str">
        <f t="shared" si="3"/>
        <v>OXFORD JASNY NIEBIESKI</v>
      </c>
      <c r="B66" s="116" t="str">
        <f t="shared" si="8"/>
        <v>GRANAT GŁ.</v>
      </c>
      <c r="C66" s="174" t="s">
        <v>618</v>
      </c>
      <c r="D66" s="93" t="s">
        <v>567</v>
      </c>
      <c r="E66" s="121"/>
      <c r="F66" s="93" t="s">
        <v>2</v>
      </c>
      <c r="G66" s="148" t="s">
        <v>61</v>
      </c>
      <c r="H66" s="116" t="s">
        <v>4</v>
      </c>
      <c r="I66" s="14" t="s">
        <v>122</v>
      </c>
      <c r="J66" s="93" t="s">
        <v>46</v>
      </c>
      <c r="K66" s="146"/>
      <c r="L66" s="147"/>
      <c r="M66" s="147"/>
      <c r="N66" s="147">
        <v>2</v>
      </c>
      <c r="O66" s="147">
        <v>2</v>
      </c>
      <c r="P66" s="147">
        <v>4</v>
      </c>
      <c r="Q66" s="147">
        <v>4</v>
      </c>
      <c r="R66" s="147">
        <v>4</v>
      </c>
      <c r="S66" s="147">
        <v>2</v>
      </c>
      <c r="T66" s="147"/>
      <c r="U66" s="147"/>
      <c r="V66" s="147"/>
      <c r="W66" s="147"/>
      <c r="X66" s="147"/>
      <c r="Y66" s="147"/>
      <c r="Z66" s="147"/>
      <c r="AA66" s="147"/>
      <c r="AB66" s="122" t="s">
        <v>561</v>
      </c>
      <c r="AC66" s="93" t="s">
        <v>76</v>
      </c>
      <c r="AD66" s="93"/>
      <c r="AE66" s="93">
        <f t="shared" si="5"/>
        <v>18</v>
      </c>
      <c r="AF66" s="201">
        <f t="shared" si="6"/>
        <v>26.619999999999997</v>
      </c>
      <c r="AG66" s="174">
        <f t="shared" si="7"/>
        <v>2.4</v>
      </c>
      <c r="AH66" s="14" t="e">
        <f>VLOOKUP(AB66,#REF!,8,FALSE)</f>
        <v>#REF!</v>
      </c>
      <c r="AI66" s="14" t="e">
        <f>VLOOKUP(AC66,#REF!,8,FALSE)</f>
        <v>#REF!</v>
      </c>
      <c r="AJ66" s="150">
        <v>41913</v>
      </c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</row>
    <row r="67" spans="1:47" s="74" customFormat="1" ht="45" customHeight="1">
      <c r="A67" s="116" t="str">
        <f t="shared" si="3"/>
        <v>OXFORD JASNY NIEBIESKI</v>
      </c>
      <c r="B67" s="116" t="str">
        <f t="shared" si="8"/>
        <v>GRANAT GŁ.</v>
      </c>
      <c r="C67" s="175" t="s">
        <v>618</v>
      </c>
      <c r="D67" s="93" t="s">
        <v>485</v>
      </c>
      <c r="E67" s="121"/>
      <c r="F67" s="93" t="s">
        <v>2</v>
      </c>
      <c r="G67" s="148" t="s">
        <v>61</v>
      </c>
      <c r="H67" s="116" t="s">
        <v>5</v>
      </c>
      <c r="I67" s="14" t="s">
        <v>122</v>
      </c>
      <c r="J67" s="93" t="s">
        <v>46</v>
      </c>
      <c r="K67" s="146"/>
      <c r="L67" s="147"/>
      <c r="M67" s="147"/>
      <c r="N67" s="147">
        <v>1</v>
      </c>
      <c r="O67" s="147">
        <v>2</v>
      </c>
      <c r="P67" s="147">
        <v>3</v>
      </c>
      <c r="Q67" s="147">
        <v>4</v>
      </c>
      <c r="R67" s="147">
        <v>4</v>
      </c>
      <c r="S67" s="147">
        <v>3</v>
      </c>
      <c r="T67" s="147">
        <v>1</v>
      </c>
      <c r="U67" s="147">
        <v>1</v>
      </c>
      <c r="V67" s="147"/>
      <c r="W67" s="147"/>
      <c r="X67" s="147"/>
      <c r="Y67" s="147"/>
      <c r="Z67" s="147"/>
      <c r="AA67" s="147"/>
      <c r="AB67" s="122" t="s">
        <v>561</v>
      </c>
      <c r="AC67" s="93" t="s">
        <v>76</v>
      </c>
      <c r="AD67" s="93"/>
      <c r="AE67" s="93">
        <f t="shared" si="5"/>
        <v>19</v>
      </c>
      <c r="AF67" s="201">
        <f t="shared" si="6"/>
        <v>29.549999999999997</v>
      </c>
      <c r="AG67" s="174">
        <f t="shared" si="7"/>
        <v>2.4</v>
      </c>
      <c r="AH67" s="14" t="e">
        <f>VLOOKUP(AB67,#REF!,8,FALSE)</f>
        <v>#REF!</v>
      </c>
      <c r="AI67" s="14" t="e">
        <f>VLOOKUP(AC67,#REF!,8,FALSE)</f>
        <v>#REF!</v>
      </c>
      <c r="AJ67" s="150">
        <v>41913</v>
      </c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</row>
    <row r="68" spans="1:47" s="74" customFormat="1" ht="45" customHeight="1">
      <c r="A68" s="116" t="str">
        <f t="shared" si="3"/>
        <v>GRANAT GŁ.</v>
      </c>
      <c r="B68" s="116" t="str">
        <f t="shared" si="8"/>
        <v>KRATKA MAGSPED T3140/RED</v>
      </c>
      <c r="C68" s="175" t="s">
        <v>618</v>
      </c>
      <c r="D68" s="14" t="s">
        <v>552</v>
      </c>
      <c r="E68" s="114"/>
      <c r="F68" s="14" t="s">
        <v>7</v>
      </c>
      <c r="G68" s="116" t="s">
        <v>61</v>
      </c>
      <c r="H68" s="116" t="s">
        <v>5</v>
      </c>
      <c r="I68" s="14" t="s">
        <v>122</v>
      </c>
      <c r="J68" s="14" t="s">
        <v>46</v>
      </c>
      <c r="K68" s="143"/>
      <c r="L68" s="144"/>
      <c r="M68" s="144"/>
      <c r="N68" s="144"/>
      <c r="O68" s="144">
        <v>2</v>
      </c>
      <c r="P68" s="144">
        <v>5</v>
      </c>
      <c r="Q68" s="144">
        <v>10</v>
      </c>
      <c r="R68" s="144">
        <v>10</v>
      </c>
      <c r="S68" s="144">
        <v>5</v>
      </c>
      <c r="T68" s="144"/>
      <c r="U68" s="144"/>
      <c r="V68" s="144"/>
      <c r="W68" s="144"/>
      <c r="X68" s="144"/>
      <c r="Y68" s="144"/>
      <c r="Z68" s="144"/>
      <c r="AA68" s="144"/>
      <c r="AB68" s="14" t="s">
        <v>76</v>
      </c>
      <c r="AC68" s="119" t="s">
        <v>625</v>
      </c>
      <c r="AD68" s="14"/>
      <c r="AE68" s="93">
        <f t="shared" si="5"/>
        <v>32</v>
      </c>
      <c r="AF68" s="201">
        <f t="shared" si="6"/>
        <v>48.35</v>
      </c>
      <c r="AG68" s="174">
        <f t="shared" si="7"/>
        <v>4.2</v>
      </c>
      <c r="AH68" s="14" t="e">
        <f>VLOOKUP(AB68,#REF!,8,FALSE)</f>
        <v>#REF!</v>
      </c>
      <c r="AI68" s="14" t="e">
        <f>VLOOKUP(AC68,#REF!,8,FALSE)</f>
        <v>#REF!</v>
      </c>
      <c r="AJ68" s="150">
        <v>41913</v>
      </c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s="74" customFormat="1" ht="45" customHeight="1">
      <c r="A69" s="116" t="str">
        <f t="shared" si="3"/>
        <v>02.</v>
      </c>
      <c r="B69" s="116" t="str">
        <f t="shared" si="8"/>
        <v>M1</v>
      </c>
      <c r="C69" s="174" t="s">
        <v>618</v>
      </c>
      <c r="D69" s="14" t="s">
        <v>554</v>
      </c>
      <c r="E69" s="114"/>
      <c r="F69" s="14" t="s">
        <v>7</v>
      </c>
      <c r="G69" s="116" t="s">
        <v>61</v>
      </c>
      <c r="H69" s="116" t="s">
        <v>4</v>
      </c>
      <c r="I69" s="14" t="s">
        <v>344</v>
      </c>
      <c r="J69" s="14" t="s">
        <v>46</v>
      </c>
      <c r="K69" s="143"/>
      <c r="L69" s="144"/>
      <c r="M69" s="144"/>
      <c r="N69" s="144"/>
      <c r="O69" s="144"/>
      <c r="P69" s="144">
        <v>4</v>
      </c>
      <c r="Q69" s="144">
        <v>7</v>
      </c>
      <c r="R69" s="144">
        <v>7</v>
      </c>
      <c r="S69" s="144">
        <v>7</v>
      </c>
      <c r="T69" s="144">
        <v>7</v>
      </c>
      <c r="U69" s="144"/>
      <c r="V69" s="144"/>
      <c r="W69" s="144"/>
      <c r="X69" s="144"/>
      <c r="Y69" s="144"/>
      <c r="Z69" s="144"/>
      <c r="AA69" s="144"/>
      <c r="AB69" s="14" t="s">
        <v>410</v>
      </c>
      <c r="AC69" s="14" t="s">
        <v>611</v>
      </c>
      <c r="AD69" s="116" t="s">
        <v>73</v>
      </c>
      <c r="AE69" s="93">
        <f t="shared" ref="AE69:AE100" si="9">SUM(K69:AA69)</f>
        <v>32</v>
      </c>
      <c r="AF69" s="201">
        <f t="shared" si="6"/>
        <v>52.64</v>
      </c>
      <c r="AG69" s="174">
        <f t="shared" si="7"/>
        <v>4.2</v>
      </c>
      <c r="AH69" s="14" t="e">
        <f>VLOOKUP(AB69,#REF!,8,FALSE)</f>
        <v>#REF!</v>
      </c>
      <c r="AI69" s="14" t="e">
        <f>VLOOKUP(AC69,#REF!,8,FALSE)</f>
        <v>#REF!</v>
      </c>
      <c r="AJ69" s="150">
        <v>41913</v>
      </c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s="74" customFormat="1" ht="45" customHeight="1">
      <c r="A70" s="116" t="str">
        <f t="shared" si="3"/>
        <v>41.</v>
      </c>
      <c r="B70" s="116" t="str">
        <f t="shared" si="8"/>
        <v>NIEBIESKI "KWAŚNIEWSKI"</v>
      </c>
      <c r="C70" s="175" t="s">
        <v>618</v>
      </c>
      <c r="D70" s="93" t="s">
        <v>549</v>
      </c>
      <c r="E70" s="121"/>
      <c r="F70" s="93" t="s">
        <v>2</v>
      </c>
      <c r="G70" s="148" t="s">
        <v>61</v>
      </c>
      <c r="H70" s="116" t="s">
        <v>5</v>
      </c>
      <c r="I70" s="14" t="s">
        <v>122</v>
      </c>
      <c r="J70" s="93" t="s">
        <v>46</v>
      </c>
      <c r="K70" s="146"/>
      <c r="L70" s="147"/>
      <c r="M70" s="147"/>
      <c r="N70" s="147">
        <v>1</v>
      </c>
      <c r="O70" s="147">
        <v>2</v>
      </c>
      <c r="P70" s="147">
        <v>3</v>
      </c>
      <c r="Q70" s="147">
        <v>4</v>
      </c>
      <c r="R70" s="147">
        <v>4</v>
      </c>
      <c r="S70" s="147">
        <v>3</v>
      </c>
      <c r="T70" s="147">
        <v>1</v>
      </c>
      <c r="U70" s="147">
        <v>1</v>
      </c>
      <c r="V70" s="147"/>
      <c r="W70" s="147"/>
      <c r="X70" s="147"/>
      <c r="Y70" s="147"/>
      <c r="Z70" s="147"/>
      <c r="AA70" s="147"/>
      <c r="AB70" s="93" t="s">
        <v>444</v>
      </c>
      <c r="AC70" s="122" t="s">
        <v>451</v>
      </c>
      <c r="AD70" s="93"/>
      <c r="AE70" s="93">
        <f t="shared" si="9"/>
        <v>19</v>
      </c>
      <c r="AF70" s="201">
        <f t="shared" si="6"/>
        <v>29.549999999999997</v>
      </c>
      <c r="AG70" s="174">
        <f t="shared" si="7"/>
        <v>2.4</v>
      </c>
      <c r="AH70" s="14" t="e">
        <f>VLOOKUP(AB70,#REF!,8,FALSE)</f>
        <v>#REF!</v>
      </c>
      <c r="AI70" s="14" t="e">
        <f>VLOOKUP(AC70,#REF!,8,FALSE)</f>
        <v>#REF!</v>
      </c>
      <c r="AJ70" s="150">
        <v>41913</v>
      </c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</row>
    <row r="71" spans="1:47" s="74" customFormat="1" ht="45" customHeight="1">
      <c r="A71" s="116" t="str">
        <f t="shared" si="3"/>
        <v>09.</v>
      </c>
      <c r="B71" s="116" t="str">
        <f t="shared" si="8"/>
        <v>NIEBIESKI "KWAŚNIEWSKI"</v>
      </c>
      <c r="C71" s="174" t="s">
        <v>618</v>
      </c>
      <c r="D71" s="93" t="s">
        <v>556</v>
      </c>
      <c r="E71" s="121"/>
      <c r="F71" s="93" t="s">
        <v>2</v>
      </c>
      <c r="G71" s="148" t="s">
        <v>61</v>
      </c>
      <c r="H71" s="116" t="s">
        <v>4</v>
      </c>
      <c r="I71" s="14" t="s">
        <v>122</v>
      </c>
      <c r="J71" s="93" t="s">
        <v>46</v>
      </c>
      <c r="K71" s="146"/>
      <c r="L71" s="147"/>
      <c r="M71" s="147"/>
      <c r="N71" s="173">
        <v>1</v>
      </c>
      <c r="O71" s="173">
        <v>2</v>
      </c>
      <c r="P71" s="173">
        <v>2</v>
      </c>
      <c r="Q71" s="173">
        <v>3</v>
      </c>
      <c r="R71" s="147">
        <v>2</v>
      </c>
      <c r="S71" s="147">
        <v>2</v>
      </c>
      <c r="T71" s="147"/>
      <c r="U71" s="147"/>
      <c r="V71" s="147"/>
      <c r="W71" s="147"/>
      <c r="X71" s="147"/>
      <c r="Y71" s="147"/>
      <c r="Z71" s="147"/>
      <c r="AA71" s="147"/>
      <c r="AB71" s="93" t="s">
        <v>430</v>
      </c>
      <c r="AC71" s="122" t="s">
        <v>451</v>
      </c>
      <c r="AD71" s="93"/>
      <c r="AE71" s="93">
        <f t="shared" si="9"/>
        <v>12</v>
      </c>
      <c r="AF71" s="201">
        <f t="shared" si="6"/>
        <v>17.88</v>
      </c>
      <c r="AG71" s="174">
        <f t="shared" si="7"/>
        <v>1.7999999999999998</v>
      </c>
      <c r="AH71" s="14" t="e">
        <f>VLOOKUP(AB71,#REF!,8,FALSE)</f>
        <v>#REF!</v>
      </c>
      <c r="AI71" s="14" t="e">
        <f>VLOOKUP(AC71,#REF!,8,FALSE)</f>
        <v>#REF!</v>
      </c>
      <c r="AJ71" s="150">
        <v>41913</v>
      </c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</row>
    <row r="72" spans="1:47" s="74" customFormat="1" ht="45" customHeight="1">
      <c r="A72" s="116" t="str">
        <f t="shared" si="3"/>
        <v>B2</v>
      </c>
      <c r="B72" s="116" t="str">
        <f t="shared" si="8"/>
        <v/>
      </c>
      <c r="C72" s="175" t="s">
        <v>618</v>
      </c>
      <c r="D72" s="93" t="s">
        <v>492</v>
      </c>
      <c r="E72" s="121"/>
      <c r="F72" s="93" t="s">
        <v>2</v>
      </c>
      <c r="G72" s="148" t="s">
        <v>61</v>
      </c>
      <c r="H72" s="116" t="s">
        <v>5</v>
      </c>
      <c r="I72" s="14">
        <v>0</v>
      </c>
      <c r="J72" s="93" t="s">
        <v>46</v>
      </c>
      <c r="K72" s="146"/>
      <c r="L72" s="147"/>
      <c r="M72" s="147"/>
      <c r="N72" s="147">
        <v>1</v>
      </c>
      <c r="O72" s="147">
        <v>2</v>
      </c>
      <c r="P72" s="147">
        <v>3</v>
      </c>
      <c r="Q72" s="147">
        <v>4</v>
      </c>
      <c r="R72" s="147">
        <v>4</v>
      </c>
      <c r="S72" s="147">
        <v>3</v>
      </c>
      <c r="T72" s="147">
        <v>1</v>
      </c>
      <c r="U72" s="147">
        <v>1</v>
      </c>
      <c r="V72" s="147"/>
      <c r="W72" s="147"/>
      <c r="X72" s="147"/>
      <c r="Y72" s="147"/>
      <c r="Z72" s="147"/>
      <c r="AA72" s="147"/>
      <c r="AB72" s="93" t="s">
        <v>494</v>
      </c>
      <c r="AC72" s="93"/>
      <c r="AD72" s="93"/>
      <c r="AE72" s="93">
        <f t="shared" si="9"/>
        <v>19</v>
      </c>
      <c r="AF72" s="201">
        <f t="shared" si="6"/>
        <v>29.549999999999997</v>
      </c>
      <c r="AG72" s="174">
        <f t="shared" si="7"/>
        <v>0</v>
      </c>
      <c r="AH72" s="14" t="e">
        <f>VLOOKUP(AB72,#REF!,8,FALSE)</f>
        <v>#REF!</v>
      </c>
      <c r="AI72" s="14" t="e">
        <f>VLOOKUP(AC72,#REF!,8,FALSE)</f>
        <v>#REF!</v>
      </c>
      <c r="AJ72" s="150">
        <v>41913</v>
      </c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</row>
    <row r="73" spans="1:47" s="74" customFormat="1" ht="45" customHeight="1">
      <c r="A73" s="116" t="str">
        <f t="shared" si="3"/>
        <v>BIAŁA GŁ.</v>
      </c>
      <c r="B73" s="116" t="str">
        <f t="shared" si="8"/>
        <v/>
      </c>
      <c r="C73" s="175" t="s">
        <v>618</v>
      </c>
      <c r="D73" s="14" t="s">
        <v>532</v>
      </c>
      <c r="E73" s="114"/>
      <c r="F73" s="14" t="s">
        <v>8</v>
      </c>
      <c r="G73" s="116" t="s">
        <v>61</v>
      </c>
      <c r="H73" s="116" t="s">
        <v>5</v>
      </c>
      <c r="I73" s="14">
        <v>0</v>
      </c>
      <c r="J73" s="14" t="s">
        <v>46</v>
      </c>
      <c r="K73" s="143"/>
      <c r="L73" s="144"/>
      <c r="M73" s="144"/>
      <c r="N73" s="144">
        <v>10</v>
      </c>
      <c r="O73" s="144">
        <v>10</v>
      </c>
      <c r="P73" s="144">
        <v>10</v>
      </c>
      <c r="Q73" s="144">
        <v>10</v>
      </c>
      <c r="R73" s="144">
        <v>10</v>
      </c>
      <c r="S73" s="144">
        <v>10</v>
      </c>
      <c r="T73" s="144"/>
      <c r="U73" s="144"/>
      <c r="V73" s="144"/>
      <c r="W73" s="143"/>
      <c r="X73" s="143"/>
      <c r="Y73" s="143"/>
      <c r="Z73" s="143"/>
      <c r="AA73" s="143"/>
      <c r="AB73" s="116" t="s">
        <v>121</v>
      </c>
      <c r="AC73" s="14"/>
      <c r="AD73" s="14"/>
      <c r="AE73" s="93">
        <f t="shared" si="9"/>
        <v>60</v>
      </c>
      <c r="AF73" s="201">
        <f t="shared" ref="AF73:AF104" si="10">IF(J73="DŁ",(K73*$K$2)+(L73*$L$2)+(M73*$M$2)+(N73*$N$2)+(O73*$O$2)+(P73*$P$2)+(Q73*$Q$2)+(R73*$R$2)+(S73*$S$2)+(T73*$T$2)+(U73*$U$2)+(V73*$V$2)+(W73*$W$2)+(X73*$X$2)+(Y73*$Y$2)+(Z73*$Z$2)+(AA73*$AA$2),(K73*$K$3)+(L73*$L$3)+(M73*$M$3)+(N73*$N$3)+(O73*$O$3)+(P73*$P$3)+(Q73*$Q$3)+(R73*$R$3)+(S73*$S$3)+(T73*$T$3)+(U73*$U$3)+(V73*$V$3)+(W73*$W$3)+(X73*$X$3)+(Y73*$Y$3)+(Z73*$Z$3)+(AA73*$AA$3))</f>
        <v>89.4</v>
      </c>
      <c r="AG73" s="174">
        <f t="shared" ref="AG73:AG104" si="11">IF(OR(I73=0,I73="Ś*"),0,ROUNDUP(AE73/5,0)*0.6)+IF(OR(I73="I",I73="PW*"),ROUNDUP(AE73/20,0)*0.5,0)</f>
        <v>0</v>
      </c>
      <c r="AH73" s="14" t="e">
        <f>VLOOKUP(AB73,#REF!,8,FALSE)</f>
        <v>#REF!</v>
      </c>
      <c r="AI73" s="14" t="e">
        <f>VLOOKUP(AC73,#REF!,8,FALSE)</f>
        <v>#REF!</v>
      </c>
      <c r="AJ73" s="150">
        <v>41913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2"/>
      <c r="AU73" s="142"/>
    </row>
    <row r="74" spans="1:47" s="74" customFormat="1" ht="45" customHeight="1">
      <c r="A74" s="116" t="str">
        <f t="shared" si="3"/>
        <v>EKRI GŁ.</v>
      </c>
      <c r="B74" s="116" t="str">
        <f t="shared" si="8"/>
        <v/>
      </c>
      <c r="C74" s="175" t="s">
        <v>618</v>
      </c>
      <c r="D74" s="93" t="s">
        <v>489</v>
      </c>
      <c r="E74" s="121"/>
      <c r="F74" s="93" t="s">
        <v>2</v>
      </c>
      <c r="G74" s="148" t="s">
        <v>61</v>
      </c>
      <c r="H74" s="116" t="s">
        <v>5</v>
      </c>
      <c r="I74" s="14">
        <v>0</v>
      </c>
      <c r="J74" s="93" t="s">
        <v>46</v>
      </c>
      <c r="K74" s="146"/>
      <c r="L74" s="147"/>
      <c r="M74" s="147"/>
      <c r="N74" s="147">
        <v>1</v>
      </c>
      <c r="O74" s="147">
        <v>2</v>
      </c>
      <c r="P74" s="147">
        <v>3</v>
      </c>
      <c r="Q74" s="147">
        <v>4</v>
      </c>
      <c r="R74" s="147">
        <v>4</v>
      </c>
      <c r="S74" s="147">
        <v>3</v>
      </c>
      <c r="T74" s="147">
        <v>1</v>
      </c>
      <c r="U74" s="147">
        <v>1</v>
      </c>
      <c r="V74" s="147"/>
      <c r="W74" s="147"/>
      <c r="X74" s="147"/>
      <c r="Y74" s="147"/>
      <c r="Z74" s="147"/>
      <c r="AA74" s="147"/>
      <c r="AB74" s="93" t="s">
        <v>360</v>
      </c>
      <c r="AC74" s="93"/>
      <c r="AD74" s="93"/>
      <c r="AE74" s="93">
        <f t="shared" si="9"/>
        <v>19</v>
      </c>
      <c r="AF74" s="201">
        <f t="shared" si="10"/>
        <v>29.549999999999997</v>
      </c>
      <c r="AG74" s="174">
        <f t="shared" si="11"/>
        <v>0</v>
      </c>
      <c r="AH74" s="14" t="e">
        <f>VLOOKUP(AB74,#REF!,8,FALSE)</f>
        <v>#REF!</v>
      </c>
      <c r="AI74" s="14" t="e">
        <f>VLOOKUP(AC74,#REF!,8,FALSE)</f>
        <v>#REF!</v>
      </c>
      <c r="AJ74" s="150">
        <v>41913</v>
      </c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</row>
    <row r="75" spans="1:47" s="74" customFormat="1" ht="45" customHeight="1">
      <c r="A75" s="116" t="str">
        <f t="shared" si="3"/>
        <v>GRANAT GŁ.</v>
      </c>
      <c r="B75" s="116" t="str">
        <f t="shared" si="8"/>
        <v/>
      </c>
      <c r="C75" s="175" t="s">
        <v>618</v>
      </c>
      <c r="D75" s="93" t="s">
        <v>490</v>
      </c>
      <c r="E75" s="121"/>
      <c r="F75" s="93" t="s">
        <v>2</v>
      </c>
      <c r="G75" s="148" t="s">
        <v>61</v>
      </c>
      <c r="H75" s="116" t="s">
        <v>5</v>
      </c>
      <c r="I75" s="14">
        <v>0</v>
      </c>
      <c r="J75" s="93" t="s">
        <v>46</v>
      </c>
      <c r="K75" s="146"/>
      <c r="L75" s="147"/>
      <c r="M75" s="147"/>
      <c r="N75" s="147">
        <v>1</v>
      </c>
      <c r="O75" s="147">
        <v>2</v>
      </c>
      <c r="P75" s="147">
        <v>3</v>
      </c>
      <c r="Q75" s="147">
        <v>4</v>
      </c>
      <c r="R75" s="147">
        <v>4</v>
      </c>
      <c r="S75" s="147">
        <v>3</v>
      </c>
      <c r="T75" s="147">
        <v>1</v>
      </c>
      <c r="U75" s="147">
        <v>1</v>
      </c>
      <c r="V75" s="147"/>
      <c r="W75" s="147"/>
      <c r="X75" s="147"/>
      <c r="Y75" s="147"/>
      <c r="Z75" s="147"/>
      <c r="AA75" s="147"/>
      <c r="AB75" s="93" t="s">
        <v>76</v>
      </c>
      <c r="AC75" s="93"/>
      <c r="AD75" s="93"/>
      <c r="AE75" s="93">
        <f t="shared" si="9"/>
        <v>19</v>
      </c>
      <c r="AF75" s="201">
        <f t="shared" si="10"/>
        <v>29.549999999999997</v>
      </c>
      <c r="AG75" s="174">
        <f t="shared" si="11"/>
        <v>0</v>
      </c>
      <c r="AH75" s="14" t="e">
        <f>VLOOKUP(AB75,#REF!,8,FALSE)</f>
        <v>#REF!</v>
      </c>
      <c r="AI75" s="14" t="e">
        <f>VLOOKUP(AC75,#REF!,8,FALSE)</f>
        <v>#REF!</v>
      </c>
      <c r="AJ75" s="150">
        <v>41913</v>
      </c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</row>
    <row r="76" spans="1:47" s="74" customFormat="1" ht="45" customHeight="1">
      <c r="A76" s="116" t="str">
        <f t="shared" si="3"/>
        <v>NIEBIESKI 1274</v>
      </c>
      <c r="B76" s="116" t="str">
        <f t="shared" si="8"/>
        <v/>
      </c>
      <c r="C76" s="174" t="s">
        <v>618</v>
      </c>
      <c r="D76" s="93" t="s">
        <v>559</v>
      </c>
      <c r="E76" s="121"/>
      <c r="F76" s="93" t="s">
        <v>2</v>
      </c>
      <c r="G76" s="148" t="s">
        <v>61</v>
      </c>
      <c r="H76" s="116" t="s">
        <v>4</v>
      </c>
      <c r="I76" s="14">
        <v>0</v>
      </c>
      <c r="J76" s="93" t="s">
        <v>46</v>
      </c>
      <c r="K76" s="146"/>
      <c r="L76" s="147"/>
      <c r="M76" s="147"/>
      <c r="N76" s="147">
        <v>2</v>
      </c>
      <c r="O76" s="147">
        <v>2</v>
      </c>
      <c r="P76" s="147">
        <v>4</v>
      </c>
      <c r="Q76" s="147">
        <v>4</v>
      </c>
      <c r="R76" s="147">
        <v>4</v>
      </c>
      <c r="S76" s="147">
        <v>2</v>
      </c>
      <c r="T76" s="147"/>
      <c r="U76" s="147"/>
      <c r="V76" s="147"/>
      <c r="W76" s="147"/>
      <c r="X76" s="147"/>
      <c r="Y76" s="147"/>
      <c r="Z76" s="147"/>
      <c r="AA76" s="147"/>
      <c r="AB76" s="148" t="s">
        <v>449</v>
      </c>
      <c r="AC76" s="93"/>
      <c r="AD76" s="93"/>
      <c r="AE76" s="93">
        <f t="shared" si="9"/>
        <v>18</v>
      </c>
      <c r="AF76" s="201">
        <f t="shared" si="10"/>
        <v>26.619999999999997</v>
      </c>
      <c r="AG76" s="174">
        <f t="shared" si="11"/>
        <v>0</v>
      </c>
      <c r="AH76" s="14" t="e">
        <f>VLOOKUP(AB76,#REF!,8,FALSE)</f>
        <v>#REF!</v>
      </c>
      <c r="AI76" s="14" t="e">
        <f>VLOOKUP(AC76,#REF!,8,FALSE)</f>
        <v>#REF!</v>
      </c>
      <c r="AJ76" s="150">
        <v>41913</v>
      </c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</row>
    <row r="77" spans="1:47" s="74" customFormat="1" ht="45" customHeight="1">
      <c r="A77" s="116" t="str">
        <f t="shared" si="3"/>
        <v>WRZOS GŁ.</v>
      </c>
      <c r="B77" s="116" t="str">
        <f t="shared" si="8"/>
        <v/>
      </c>
      <c r="C77" s="174" t="s">
        <v>618</v>
      </c>
      <c r="D77" s="93" t="s">
        <v>558</v>
      </c>
      <c r="E77" s="121"/>
      <c r="F77" s="93" t="s">
        <v>2</v>
      </c>
      <c r="G77" s="148" t="s">
        <v>61</v>
      </c>
      <c r="H77" s="116" t="s">
        <v>4</v>
      </c>
      <c r="I77" s="14">
        <v>0</v>
      </c>
      <c r="J77" s="93" t="s">
        <v>46</v>
      </c>
      <c r="K77" s="146"/>
      <c r="L77" s="147"/>
      <c r="M77" s="147"/>
      <c r="N77" s="147">
        <v>2</v>
      </c>
      <c r="O77" s="147">
        <v>2</v>
      </c>
      <c r="P77" s="147">
        <v>4</v>
      </c>
      <c r="Q77" s="147">
        <v>4</v>
      </c>
      <c r="R77" s="147">
        <v>4</v>
      </c>
      <c r="S77" s="147">
        <v>2</v>
      </c>
      <c r="T77" s="147"/>
      <c r="U77" s="147"/>
      <c r="V77" s="147"/>
      <c r="W77" s="147"/>
      <c r="X77" s="147"/>
      <c r="Y77" s="147"/>
      <c r="Z77" s="147"/>
      <c r="AA77" s="147"/>
      <c r="AB77" s="93" t="s">
        <v>486</v>
      </c>
      <c r="AC77" s="93"/>
      <c r="AD77" s="93"/>
      <c r="AE77" s="93">
        <f t="shared" si="9"/>
        <v>18</v>
      </c>
      <c r="AF77" s="201">
        <f t="shared" si="10"/>
        <v>26.619999999999997</v>
      </c>
      <c r="AG77" s="174">
        <f t="shared" si="11"/>
        <v>0</v>
      </c>
      <c r="AH77" s="14" t="e">
        <f>VLOOKUP(AB77,#REF!,8,FALSE)</f>
        <v>#REF!</v>
      </c>
      <c r="AI77" s="14" t="e">
        <f>VLOOKUP(AC77,#REF!,8,FALSE)</f>
        <v>#REF!</v>
      </c>
      <c r="AJ77" s="150">
        <v>41913</v>
      </c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</row>
    <row r="78" spans="1:47" s="74" customFormat="1" ht="45" customHeight="1">
      <c r="A78" s="116" t="str">
        <f t="shared" si="3"/>
        <v>YI5613/000009</v>
      </c>
      <c r="B78" s="116" t="str">
        <f t="shared" si="8"/>
        <v>YI10900/0007</v>
      </c>
      <c r="C78" s="175" t="s">
        <v>670</v>
      </c>
      <c r="D78" s="14" t="s">
        <v>638</v>
      </c>
      <c r="E78" s="121">
        <v>41925.708333333336</v>
      </c>
      <c r="F78" s="14" t="s">
        <v>9</v>
      </c>
      <c r="G78" s="116" t="s">
        <v>48</v>
      </c>
      <c r="H78" s="116" t="s">
        <v>5</v>
      </c>
      <c r="I78" s="14" t="s">
        <v>543</v>
      </c>
      <c r="J78" s="14" t="s">
        <v>46</v>
      </c>
      <c r="K78" s="143"/>
      <c r="L78" s="144"/>
      <c r="M78" s="144"/>
      <c r="N78" s="144">
        <v>4</v>
      </c>
      <c r="O78" s="144">
        <v>4</v>
      </c>
      <c r="P78" s="144">
        <v>4</v>
      </c>
      <c r="Q78" s="144">
        <v>4</v>
      </c>
      <c r="R78" s="144">
        <v>4</v>
      </c>
      <c r="S78" s="144"/>
      <c r="T78" s="144"/>
      <c r="U78" s="144"/>
      <c r="V78" s="144"/>
      <c r="W78" s="143"/>
      <c r="X78" s="143"/>
      <c r="Y78" s="143"/>
      <c r="Z78" s="143"/>
      <c r="AA78" s="143"/>
      <c r="AB78" s="116" t="s">
        <v>608</v>
      </c>
      <c r="AC78" s="116" t="s">
        <v>603</v>
      </c>
      <c r="AD78" s="119" t="s">
        <v>642</v>
      </c>
      <c r="AE78" s="93">
        <f t="shared" si="9"/>
        <v>20</v>
      </c>
      <c r="AF78" s="201">
        <f t="shared" si="10"/>
        <v>28.68</v>
      </c>
      <c r="AG78" s="174">
        <f t="shared" si="11"/>
        <v>2.4</v>
      </c>
      <c r="AH78" s="14" t="e">
        <f>VLOOKUP(AB78,#REF!,8,FALSE)</f>
        <v>#REF!</v>
      </c>
      <c r="AI78" s="14" t="e">
        <f>VLOOKUP(AC78,#REF!,8,FALSE)</f>
        <v>#REF!</v>
      </c>
      <c r="AJ78" s="142">
        <v>41914</v>
      </c>
      <c r="AK78" s="14"/>
      <c r="AL78" s="14"/>
      <c r="AM78" s="14"/>
      <c r="AN78" s="14"/>
      <c r="AO78" s="14"/>
      <c r="AP78" s="14"/>
      <c r="AQ78" s="14"/>
      <c r="AR78" s="14"/>
      <c r="AS78" s="14"/>
      <c r="AT78" s="142"/>
      <c r="AU78" s="142"/>
    </row>
    <row r="79" spans="1:47" s="74" customFormat="1" ht="45" customHeight="1">
      <c r="A79" s="116" t="str">
        <f t="shared" si="3"/>
        <v>YI5613/000024</v>
      </c>
      <c r="B79" s="116" t="str">
        <f t="shared" si="8"/>
        <v>YI10900/0007</v>
      </c>
      <c r="C79" s="175" t="s">
        <v>670</v>
      </c>
      <c r="D79" s="14" t="s">
        <v>639</v>
      </c>
      <c r="E79" s="121">
        <v>41925.708333333336</v>
      </c>
      <c r="F79" s="14" t="s">
        <v>9</v>
      </c>
      <c r="G79" s="116" t="s">
        <v>48</v>
      </c>
      <c r="H79" s="116" t="s">
        <v>5</v>
      </c>
      <c r="I79" s="14" t="s">
        <v>544</v>
      </c>
      <c r="J79" s="14" t="s">
        <v>46</v>
      </c>
      <c r="K79" s="143"/>
      <c r="L79" s="144"/>
      <c r="M79" s="144"/>
      <c r="N79" s="144">
        <v>4</v>
      </c>
      <c r="O79" s="144">
        <v>4</v>
      </c>
      <c r="P79" s="144">
        <v>4</v>
      </c>
      <c r="Q79" s="144">
        <v>4</v>
      </c>
      <c r="R79" s="144">
        <v>3</v>
      </c>
      <c r="S79" s="144">
        <v>2</v>
      </c>
      <c r="T79" s="144"/>
      <c r="U79" s="144"/>
      <c r="V79" s="144"/>
      <c r="W79" s="143"/>
      <c r="X79" s="143"/>
      <c r="Y79" s="143"/>
      <c r="Z79" s="143"/>
      <c r="AA79" s="143"/>
      <c r="AB79" s="116" t="s">
        <v>605</v>
      </c>
      <c r="AC79" s="116" t="s">
        <v>603</v>
      </c>
      <c r="AD79" s="14" t="s">
        <v>649</v>
      </c>
      <c r="AE79" s="93">
        <f t="shared" si="9"/>
        <v>21</v>
      </c>
      <c r="AF79" s="201">
        <f t="shared" si="10"/>
        <v>30.65</v>
      </c>
      <c r="AG79" s="174">
        <f t="shared" si="11"/>
        <v>3</v>
      </c>
      <c r="AH79" s="14" t="e">
        <f>VLOOKUP(AB79,#REF!,8,FALSE)</f>
        <v>#REF!</v>
      </c>
      <c r="AI79" s="14" t="e">
        <f>VLOOKUP(AC79,#REF!,8,FALSE)</f>
        <v>#REF!</v>
      </c>
      <c r="AJ79" s="142">
        <v>41914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2"/>
      <c r="AU79" s="142"/>
    </row>
    <row r="80" spans="1:47" s="74" customFormat="1" ht="45" customHeight="1">
      <c r="A80" s="116"/>
      <c r="B80" s="116"/>
      <c r="C80" s="175" t="s">
        <v>670</v>
      </c>
      <c r="D80" s="14" t="s">
        <v>646</v>
      </c>
      <c r="E80" s="121">
        <v>41925.708333333336</v>
      </c>
      <c r="F80" s="14" t="s">
        <v>9</v>
      </c>
      <c r="G80" s="116" t="s">
        <v>48</v>
      </c>
      <c r="H80" s="116" t="s">
        <v>5</v>
      </c>
      <c r="I80" s="14" t="s">
        <v>544</v>
      </c>
      <c r="J80" s="14" t="s">
        <v>46</v>
      </c>
      <c r="K80" s="143"/>
      <c r="L80" s="144"/>
      <c r="M80" s="144"/>
      <c r="N80" s="144">
        <v>4</v>
      </c>
      <c r="O80" s="144">
        <v>4</v>
      </c>
      <c r="P80" s="144">
        <v>4</v>
      </c>
      <c r="Q80" s="144">
        <v>4</v>
      </c>
      <c r="R80" s="144">
        <v>3</v>
      </c>
      <c r="S80" s="144">
        <v>2</v>
      </c>
      <c r="T80" s="144"/>
      <c r="U80" s="144"/>
      <c r="V80" s="144"/>
      <c r="W80" s="143"/>
      <c r="X80" s="143"/>
      <c r="Y80" s="143"/>
      <c r="Z80" s="143"/>
      <c r="AA80" s="143"/>
      <c r="AB80" s="116" t="s">
        <v>606</v>
      </c>
      <c r="AC80" s="116" t="s">
        <v>447</v>
      </c>
      <c r="AD80" s="14" t="s">
        <v>649</v>
      </c>
      <c r="AE80" s="93">
        <f t="shared" si="9"/>
        <v>21</v>
      </c>
      <c r="AF80" s="201">
        <f t="shared" si="10"/>
        <v>30.65</v>
      </c>
      <c r="AG80" s="174">
        <f t="shared" si="11"/>
        <v>3</v>
      </c>
      <c r="AH80" s="14" t="e">
        <f>VLOOKUP(AB80,#REF!,8,FALSE)</f>
        <v>#REF!</v>
      </c>
      <c r="AI80" s="14" t="e">
        <f>VLOOKUP(AC80,#REF!,8,FALSE)</f>
        <v>#REF!</v>
      </c>
      <c r="AJ80" s="142">
        <v>41914</v>
      </c>
      <c r="AK80" s="14"/>
      <c r="AL80" s="14"/>
      <c r="AM80" s="14"/>
      <c r="AN80" s="14"/>
      <c r="AO80" s="14"/>
      <c r="AP80" s="14"/>
      <c r="AQ80" s="14"/>
      <c r="AR80" s="14"/>
      <c r="AS80" s="14"/>
      <c r="AT80" s="142"/>
      <c r="AU80" s="142"/>
    </row>
    <row r="81" spans="1:47" s="74" customFormat="1" ht="45" customHeight="1">
      <c r="A81" s="116"/>
      <c r="B81" s="116"/>
      <c r="C81" s="175" t="s">
        <v>670</v>
      </c>
      <c r="D81" s="14" t="s">
        <v>648</v>
      </c>
      <c r="E81" s="121">
        <v>41925.708333333336</v>
      </c>
      <c r="F81" s="14" t="s">
        <v>9</v>
      </c>
      <c r="G81" s="116" t="s">
        <v>48</v>
      </c>
      <c r="H81" s="116" t="s">
        <v>5</v>
      </c>
      <c r="I81" s="14" t="s">
        <v>535</v>
      </c>
      <c r="J81" s="14" t="s">
        <v>46</v>
      </c>
      <c r="K81" s="143"/>
      <c r="L81" s="144"/>
      <c r="M81" s="144"/>
      <c r="N81" s="144">
        <v>4</v>
      </c>
      <c r="O81" s="144">
        <v>4</v>
      </c>
      <c r="P81" s="144">
        <v>4</v>
      </c>
      <c r="Q81" s="144">
        <v>4</v>
      </c>
      <c r="R81" s="144">
        <v>3</v>
      </c>
      <c r="S81" s="144">
        <v>2</v>
      </c>
      <c r="T81" s="144"/>
      <c r="U81" s="144"/>
      <c r="V81" s="144"/>
      <c r="W81" s="143"/>
      <c r="X81" s="143"/>
      <c r="Y81" s="143"/>
      <c r="Z81" s="143"/>
      <c r="AA81" s="143"/>
      <c r="AB81" s="116" t="s">
        <v>607</v>
      </c>
      <c r="AC81" s="116" t="s">
        <v>657</v>
      </c>
      <c r="AD81" s="14" t="s">
        <v>649</v>
      </c>
      <c r="AE81" s="93">
        <f t="shared" si="9"/>
        <v>21</v>
      </c>
      <c r="AF81" s="201">
        <f t="shared" si="10"/>
        <v>30.65</v>
      </c>
      <c r="AG81" s="174">
        <f t="shared" si="11"/>
        <v>3</v>
      </c>
      <c r="AH81" s="14" t="e">
        <f>VLOOKUP(AB81,#REF!,8,FALSE)</f>
        <v>#REF!</v>
      </c>
      <c r="AI81" s="14" t="e">
        <f>VLOOKUP(AC81,#REF!,8,FALSE)</f>
        <v>#REF!</v>
      </c>
      <c r="AJ81" s="142">
        <v>41914</v>
      </c>
      <c r="AK81" s="14"/>
      <c r="AL81" s="14"/>
      <c r="AM81" s="14"/>
      <c r="AN81" s="14"/>
      <c r="AO81" s="14"/>
      <c r="AP81" s="14"/>
      <c r="AQ81" s="14"/>
      <c r="AR81" s="14"/>
      <c r="AS81" s="14"/>
      <c r="AT81" s="142"/>
      <c r="AU81" s="142"/>
    </row>
    <row r="82" spans="1:47" s="74" customFormat="1" ht="45" customHeight="1">
      <c r="A82" s="116"/>
      <c r="B82" s="116"/>
      <c r="C82" s="175" t="s">
        <v>670</v>
      </c>
      <c r="D82" s="14" t="s">
        <v>655</v>
      </c>
      <c r="E82" s="121">
        <v>41925.708333333336</v>
      </c>
      <c r="F82" s="14" t="s">
        <v>9</v>
      </c>
      <c r="G82" s="116" t="s">
        <v>48</v>
      </c>
      <c r="H82" s="116" t="s">
        <v>5</v>
      </c>
      <c r="I82" s="14" t="s">
        <v>543</v>
      </c>
      <c r="J82" s="14" t="s">
        <v>46</v>
      </c>
      <c r="K82" s="143"/>
      <c r="L82" s="144"/>
      <c r="M82" s="144"/>
      <c r="N82" s="144">
        <v>4</v>
      </c>
      <c r="O82" s="144">
        <v>4</v>
      </c>
      <c r="P82" s="144">
        <v>4</v>
      </c>
      <c r="Q82" s="144">
        <v>4</v>
      </c>
      <c r="R82" s="144">
        <v>4</v>
      </c>
      <c r="S82" s="144"/>
      <c r="T82" s="144"/>
      <c r="U82" s="144"/>
      <c r="V82" s="144"/>
      <c r="W82" s="143"/>
      <c r="X82" s="143"/>
      <c r="Y82" s="143"/>
      <c r="Z82" s="143"/>
      <c r="AA82" s="143"/>
      <c r="AB82" s="116" t="s">
        <v>89</v>
      </c>
      <c r="AC82" s="116"/>
      <c r="AD82" s="14"/>
      <c r="AE82" s="93">
        <f t="shared" si="9"/>
        <v>20</v>
      </c>
      <c r="AF82" s="201">
        <f t="shared" si="10"/>
        <v>28.68</v>
      </c>
      <c r="AG82" s="174">
        <f t="shared" si="11"/>
        <v>2.4</v>
      </c>
      <c r="AH82" s="14" t="e">
        <f>VLOOKUP(AB82,#REF!,8,FALSE)</f>
        <v>#REF!</v>
      </c>
      <c r="AI82" s="14" t="e">
        <f>VLOOKUP(AC82,#REF!,8,FALSE)</f>
        <v>#REF!</v>
      </c>
      <c r="AJ82" s="142">
        <v>41914</v>
      </c>
      <c r="AK82" s="14"/>
      <c r="AL82" s="14"/>
      <c r="AM82" s="14"/>
      <c r="AN82" s="14"/>
      <c r="AO82" s="14"/>
      <c r="AP82" s="14"/>
      <c r="AQ82" s="14"/>
      <c r="AR82" s="14"/>
      <c r="AS82" s="14"/>
      <c r="AT82" s="142"/>
      <c r="AU82" s="142"/>
    </row>
    <row r="83" spans="1:47" s="74" customFormat="1" ht="45" customHeight="1">
      <c r="A83" s="116"/>
      <c r="B83" s="116"/>
      <c r="C83" s="175" t="s">
        <v>670</v>
      </c>
      <c r="D83" s="14" t="s">
        <v>656</v>
      </c>
      <c r="E83" s="121">
        <v>41925.708333333336</v>
      </c>
      <c r="F83" s="14" t="s">
        <v>9</v>
      </c>
      <c r="G83" s="116" t="s">
        <v>48</v>
      </c>
      <c r="H83" s="116" t="s">
        <v>5</v>
      </c>
      <c r="I83" s="14" t="s">
        <v>540</v>
      </c>
      <c r="J83" s="14" t="s">
        <v>46</v>
      </c>
      <c r="K83" s="143"/>
      <c r="L83" s="144"/>
      <c r="M83" s="144"/>
      <c r="N83" s="144">
        <v>4</v>
      </c>
      <c r="O83" s="144">
        <v>4</v>
      </c>
      <c r="P83" s="144">
        <v>4</v>
      </c>
      <c r="Q83" s="144">
        <v>4</v>
      </c>
      <c r="R83" s="144">
        <v>4</v>
      </c>
      <c r="S83" s="144">
        <v>2</v>
      </c>
      <c r="T83" s="144"/>
      <c r="U83" s="144"/>
      <c r="V83" s="144"/>
      <c r="W83" s="143"/>
      <c r="X83" s="143"/>
      <c r="Y83" s="143"/>
      <c r="Z83" s="143"/>
      <c r="AA83" s="143"/>
      <c r="AB83" s="116" t="s">
        <v>89</v>
      </c>
      <c r="AC83" s="116" t="s">
        <v>87</v>
      </c>
      <c r="AD83" s="14"/>
      <c r="AE83" s="93">
        <f t="shared" si="9"/>
        <v>22</v>
      </c>
      <c r="AF83" s="201">
        <f t="shared" si="10"/>
        <v>32.22</v>
      </c>
      <c r="AG83" s="174">
        <f t="shared" si="11"/>
        <v>3</v>
      </c>
      <c r="AH83" s="14" t="e">
        <f>VLOOKUP(AB83,#REF!,8,FALSE)</f>
        <v>#REF!</v>
      </c>
      <c r="AI83" s="14" t="e">
        <f>VLOOKUP(AC83,#REF!,8,FALSE)</f>
        <v>#REF!</v>
      </c>
      <c r="AJ83" s="142">
        <v>41914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2"/>
      <c r="AU83" s="142"/>
    </row>
    <row r="84" spans="1:47" s="74" customFormat="1" ht="45" customHeight="1">
      <c r="A84" s="116" t="str">
        <f>AB84</f>
        <v>BIAŁA GŁ.</v>
      </c>
      <c r="B84" s="116"/>
      <c r="C84" s="174" t="s">
        <v>670</v>
      </c>
      <c r="D84" s="14" t="s">
        <v>681</v>
      </c>
      <c r="E84" s="121"/>
      <c r="F84" s="14" t="s">
        <v>682</v>
      </c>
      <c r="G84" s="116" t="s">
        <v>48</v>
      </c>
      <c r="H84" s="116" t="s">
        <v>5</v>
      </c>
      <c r="I84" s="14" t="s">
        <v>361</v>
      </c>
      <c r="J84" s="93" t="s">
        <v>46</v>
      </c>
      <c r="K84" s="143"/>
      <c r="L84" s="144"/>
      <c r="M84" s="144"/>
      <c r="N84" s="144"/>
      <c r="O84" s="144"/>
      <c r="P84" s="144"/>
      <c r="Q84" s="144">
        <v>1</v>
      </c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16" t="s">
        <v>121</v>
      </c>
      <c r="AC84" s="119"/>
      <c r="AD84" s="14"/>
      <c r="AE84" s="93">
        <f t="shared" si="9"/>
        <v>1</v>
      </c>
      <c r="AF84" s="201">
        <f t="shared" si="10"/>
        <v>1.4</v>
      </c>
      <c r="AG84" s="174">
        <f t="shared" si="11"/>
        <v>0.6</v>
      </c>
      <c r="AH84" s="14" t="e">
        <f>VLOOKUP(AB84,#REF!,8,FALSE)</f>
        <v>#REF!</v>
      </c>
      <c r="AI84" s="14" t="e">
        <f>VLOOKUP(AC84,#REF!,8,FALSE)</f>
        <v>#REF!</v>
      </c>
      <c r="AJ84" s="142">
        <v>41914</v>
      </c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s="74" customFormat="1" ht="45" customHeight="1">
      <c r="A85" s="116" t="str">
        <f>AB85</f>
        <v>NIEBIESKI ŚREDNI</v>
      </c>
      <c r="B85" s="116"/>
      <c r="C85" s="174" t="s">
        <v>670</v>
      </c>
      <c r="D85" s="14" t="s">
        <v>683</v>
      </c>
      <c r="E85" s="121"/>
      <c r="F85" s="14" t="s">
        <v>682</v>
      </c>
      <c r="G85" s="116" t="s">
        <v>61</v>
      </c>
      <c r="H85" s="116" t="s">
        <v>4</v>
      </c>
      <c r="I85" s="14" t="s">
        <v>361</v>
      </c>
      <c r="J85" s="93" t="s">
        <v>46</v>
      </c>
      <c r="K85" s="143"/>
      <c r="L85" s="144"/>
      <c r="M85" s="144"/>
      <c r="N85" s="144"/>
      <c r="O85" s="144"/>
      <c r="P85" s="144"/>
      <c r="Q85" s="144"/>
      <c r="R85" s="144">
        <v>1</v>
      </c>
      <c r="S85" s="144"/>
      <c r="T85" s="144"/>
      <c r="U85" s="144"/>
      <c r="V85" s="144"/>
      <c r="W85" s="144"/>
      <c r="X85" s="144"/>
      <c r="Y85" s="144"/>
      <c r="Z85" s="144"/>
      <c r="AA85" s="144"/>
      <c r="AB85" s="116" t="s">
        <v>629</v>
      </c>
      <c r="AC85" s="119"/>
      <c r="AD85" s="118" t="s">
        <v>685</v>
      </c>
      <c r="AE85" s="93">
        <f t="shared" si="9"/>
        <v>1</v>
      </c>
      <c r="AF85" s="201">
        <f t="shared" si="10"/>
        <v>1.57</v>
      </c>
      <c r="AG85" s="174">
        <f t="shared" si="11"/>
        <v>0.6</v>
      </c>
      <c r="AH85" s="14" t="e">
        <f>VLOOKUP(AB85,#REF!,8,FALSE)</f>
        <v>#REF!</v>
      </c>
      <c r="AI85" s="14" t="e">
        <f>VLOOKUP(AC85,#REF!,8,FALSE)</f>
        <v>#REF!</v>
      </c>
      <c r="AJ85" s="142">
        <v>41914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s="74" customFormat="1" ht="45" customHeight="1">
      <c r="A86" s="116" t="str">
        <f>AB86</f>
        <v>BIAŁA GŁ.</v>
      </c>
      <c r="B86" s="116"/>
      <c r="C86" s="174" t="s">
        <v>670</v>
      </c>
      <c r="D86" s="14" t="s">
        <v>684</v>
      </c>
      <c r="E86" s="121"/>
      <c r="F86" s="14" t="s">
        <v>682</v>
      </c>
      <c r="G86" s="116" t="s">
        <v>61</v>
      </c>
      <c r="H86" s="116" t="s">
        <v>4</v>
      </c>
      <c r="I86" s="14" t="s">
        <v>361</v>
      </c>
      <c r="J86" s="93" t="s">
        <v>46</v>
      </c>
      <c r="K86" s="143"/>
      <c r="L86" s="144"/>
      <c r="M86" s="144"/>
      <c r="N86" s="144"/>
      <c r="O86" s="144"/>
      <c r="P86" s="144"/>
      <c r="Q86" s="144"/>
      <c r="R86" s="144">
        <v>1</v>
      </c>
      <c r="S86" s="144"/>
      <c r="T86" s="144"/>
      <c r="U86" s="144"/>
      <c r="V86" s="144"/>
      <c r="W86" s="144"/>
      <c r="X86" s="144"/>
      <c r="Y86" s="144"/>
      <c r="Z86" s="144"/>
      <c r="AA86" s="144"/>
      <c r="AB86" s="116" t="s">
        <v>121</v>
      </c>
      <c r="AC86" s="119"/>
      <c r="AD86" s="118" t="s">
        <v>685</v>
      </c>
      <c r="AE86" s="93">
        <f t="shared" si="9"/>
        <v>1</v>
      </c>
      <c r="AF86" s="201">
        <f t="shared" si="10"/>
        <v>1.57</v>
      </c>
      <c r="AG86" s="174">
        <f t="shared" si="11"/>
        <v>0.6</v>
      </c>
      <c r="AH86" s="14" t="e">
        <f>VLOOKUP(AB86,#REF!,8,FALSE)</f>
        <v>#REF!</v>
      </c>
      <c r="AI86" s="14" t="e">
        <f>VLOOKUP(AC86,#REF!,8,FALSE)</f>
        <v>#REF!</v>
      </c>
      <c r="AJ86" s="142">
        <v>41914</v>
      </c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s="74" customFormat="1" ht="45" customHeight="1">
      <c r="A87" s="116"/>
      <c r="B87" s="116"/>
      <c r="C87" s="174" t="s">
        <v>670</v>
      </c>
      <c r="D87" s="197" t="s">
        <v>675</v>
      </c>
      <c r="E87" s="121"/>
      <c r="F87" s="14" t="s">
        <v>676</v>
      </c>
      <c r="G87" s="116" t="s">
        <v>61</v>
      </c>
      <c r="H87" s="116" t="s">
        <v>5</v>
      </c>
      <c r="I87" s="14" t="s">
        <v>543</v>
      </c>
      <c r="J87" s="93" t="s">
        <v>46</v>
      </c>
      <c r="K87" s="143"/>
      <c r="L87" s="144"/>
      <c r="M87" s="144"/>
      <c r="N87" s="144"/>
      <c r="O87" s="144"/>
      <c r="P87" s="144"/>
      <c r="Q87" s="144"/>
      <c r="R87" s="144">
        <v>1</v>
      </c>
      <c r="S87" s="144"/>
      <c r="T87" s="144"/>
      <c r="U87" s="144"/>
      <c r="V87" s="144"/>
      <c r="W87" s="144"/>
      <c r="X87" s="144"/>
      <c r="Y87" s="144"/>
      <c r="Z87" s="144"/>
      <c r="AA87" s="144"/>
      <c r="AB87" s="116" t="s">
        <v>89</v>
      </c>
      <c r="AC87" s="119"/>
      <c r="AD87" s="118" t="s">
        <v>690</v>
      </c>
      <c r="AE87" s="93">
        <f t="shared" si="9"/>
        <v>1</v>
      </c>
      <c r="AF87" s="201">
        <f t="shared" si="10"/>
        <v>1.57</v>
      </c>
      <c r="AG87" s="174">
        <f t="shared" si="11"/>
        <v>0.6</v>
      </c>
      <c r="AH87" s="14" t="e">
        <f>VLOOKUP(AB87,#REF!,8,FALSE)</f>
        <v>#REF!</v>
      </c>
      <c r="AI87" s="14" t="e">
        <f>VLOOKUP(AC87,#REF!,8,FALSE)</f>
        <v>#REF!</v>
      </c>
      <c r="AJ87" s="142">
        <v>41914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s="74" customFormat="1" ht="45" customHeight="1">
      <c r="A88" s="116"/>
      <c r="B88" s="116"/>
      <c r="C88" s="174" t="s">
        <v>670</v>
      </c>
      <c r="D88" s="197" t="s">
        <v>686</v>
      </c>
      <c r="E88" s="121"/>
      <c r="F88" s="14" t="s">
        <v>676</v>
      </c>
      <c r="G88" s="116" t="s">
        <v>61</v>
      </c>
      <c r="H88" s="116" t="s">
        <v>5</v>
      </c>
      <c r="I88" s="14" t="s">
        <v>687</v>
      </c>
      <c r="J88" s="93" t="s">
        <v>46</v>
      </c>
      <c r="K88" s="143"/>
      <c r="L88" s="144"/>
      <c r="M88" s="144"/>
      <c r="N88" s="144"/>
      <c r="O88" s="144"/>
      <c r="P88" s="144"/>
      <c r="Q88" s="144"/>
      <c r="R88" s="144">
        <v>1</v>
      </c>
      <c r="S88" s="144"/>
      <c r="T88" s="144"/>
      <c r="U88" s="144"/>
      <c r="V88" s="144"/>
      <c r="W88" s="144"/>
      <c r="X88" s="144"/>
      <c r="Y88" s="144"/>
      <c r="Z88" s="144"/>
      <c r="AA88" s="144"/>
      <c r="AB88" s="116" t="s">
        <v>89</v>
      </c>
      <c r="AC88" s="119" t="s">
        <v>373</v>
      </c>
      <c r="AD88" s="118" t="s">
        <v>690</v>
      </c>
      <c r="AE88" s="93">
        <f t="shared" si="9"/>
        <v>1</v>
      </c>
      <c r="AF88" s="201">
        <f t="shared" si="10"/>
        <v>1.57</v>
      </c>
      <c r="AG88" s="174">
        <f t="shared" si="11"/>
        <v>0.6</v>
      </c>
      <c r="AH88" s="14" t="e">
        <f>VLOOKUP(AB88,#REF!,8,FALSE)</f>
        <v>#REF!</v>
      </c>
      <c r="AI88" s="14" t="e">
        <f>VLOOKUP(AC88,#REF!,8,FALSE)</f>
        <v>#REF!</v>
      </c>
      <c r="AJ88" s="142">
        <v>41914</v>
      </c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s="74" customFormat="1" ht="45" customHeight="1">
      <c r="A89" s="116"/>
      <c r="B89" s="116"/>
      <c r="C89" s="174" t="s">
        <v>670</v>
      </c>
      <c r="D89" s="14" t="s">
        <v>688</v>
      </c>
      <c r="E89" s="121"/>
      <c r="F89" s="14" t="s">
        <v>689</v>
      </c>
      <c r="G89" s="116" t="s">
        <v>61</v>
      </c>
      <c r="H89" s="116" t="s">
        <v>59</v>
      </c>
      <c r="I89" s="14" t="s">
        <v>536</v>
      </c>
      <c r="J89" s="93" t="s">
        <v>46</v>
      </c>
      <c r="K89" s="143"/>
      <c r="L89" s="144"/>
      <c r="M89" s="144"/>
      <c r="N89" s="144"/>
      <c r="O89" s="144"/>
      <c r="P89" s="144"/>
      <c r="Q89" s="144">
        <v>1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16" t="s">
        <v>121</v>
      </c>
      <c r="AC89" s="119" t="s">
        <v>469</v>
      </c>
      <c r="AD89" s="14"/>
      <c r="AE89" s="93">
        <f t="shared" si="9"/>
        <v>1</v>
      </c>
      <c r="AF89" s="201">
        <f t="shared" si="10"/>
        <v>1.4</v>
      </c>
      <c r="AG89" s="174">
        <f t="shared" si="11"/>
        <v>0.6</v>
      </c>
      <c r="AH89" s="14" t="e">
        <f>VLOOKUP(AB89,#REF!,8,FALSE)</f>
        <v>#REF!</v>
      </c>
      <c r="AI89" s="14" t="e">
        <f>VLOOKUP(AC89,#REF!,8,FALSE)</f>
        <v>#REF!</v>
      </c>
      <c r="AJ89" s="142">
        <v>41914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s="74" customFormat="1" ht="45" customHeight="1">
      <c r="A90" s="116"/>
      <c r="B90" s="116"/>
      <c r="C90" s="174" t="s">
        <v>670</v>
      </c>
      <c r="D90" s="14" t="s">
        <v>688</v>
      </c>
      <c r="E90" s="121"/>
      <c r="F90" s="14" t="s">
        <v>689</v>
      </c>
      <c r="G90" s="116" t="s">
        <v>61</v>
      </c>
      <c r="H90" s="116" t="s">
        <v>59</v>
      </c>
      <c r="I90" s="14" t="s">
        <v>531</v>
      </c>
      <c r="J90" s="93" t="s">
        <v>46</v>
      </c>
      <c r="K90" s="143"/>
      <c r="L90" s="144"/>
      <c r="M90" s="144"/>
      <c r="N90" s="144"/>
      <c r="O90" s="144"/>
      <c r="P90" s="144"/>
      <c r="Q90" s="147">
        <v>1</v>
      </c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16" t="s">
        <v>121</v>
      </c>
      <c r="AC90" s="119"/>
      <c r="AD90" s="14"/>
      <c r="AE90" s="93">
        <f t="shared" si="9"/>
        <v>1</v>
      </c>
      <c r="AF90" s="201">
        <f t="shared" si="10"/>
        <v>1.4</v>
      </c>
      <c r="AG90" s="174">
        <f t="shared" si="11"/>
        <v>0.6</v>
      </c>
      <c r="AH90" s="14" t="e">
        <f>VLOOKUP(AB90,#REF!,8,FALSE)</f>
        <v>#REF!</v>
      </c>
      <c r="AI90" s="14" t="e">
        <f>VLOOKUP(AC90,#REF!,8,FALSE)</f>
        <v>#REF!</v>
      </c>
      <c r="AJ90" s="142">
        <v>41914</v>
      </c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s="74" customFormat="1" ht="45" customHeight="1">
      <c r="A91" s="116" t="str">
        <f t="shared" ref="A91:A112" si="12">AB91</f>
        <v>09.</v>
      </c>
      <c r="B91" s="116" t="str">
        <f t="shared" ref="B91:B111" si="13">IF(AC91="","",AC91)</f>
        <v>GRANAT GŁ.</v>
      </c>
      <c r="C91" s="175" t="s">
        <v>617</v>
      </c>
      <c r="D91" s="14" t="s">
        <v>377</v>
      </c>
      <c r="E91" s="121">
        <v>41916.583333333336</v>
      </c>
      <c r="F91" s="14" t="s">
        <v>2</v>
      </c>
      <c r="G91" s="116" t="s">
        <v>48</v>
      </c>
      <c r="H91" s="116" t="s">
        <v>5</v>
      </c>
      <c r="I91" s="14" t="s">
        <v>535</v>
      </c>
      <c r="J91" s="14" t="s">
        <v>46</v>
      </c>
      <c r="K91" s="143"/>
      <c r="L91" s="144"/>
      <c r="M91" s="144">
        <v>2</v>
      </c>
      <c r="N91" s="144"/>
      <c r="O91" s="144">
        <v>5</v>
      </c>
      <c r="P91" s="144"/>
      <c r="Q91" s="144">
        <v>6</v>
      </c>
      <c r="R91" s="144">
        <v>4</v>
      </c>
      <c r="S91" s="144">
        <v>2</v>
      </c>
      <c r="T91" s="144"/>
      <c r="U91" s="144"/>
      <c r="V91" s="144"/>
      <c r="W91" s="144"/>
      <c r="X91" s="144"/>
      <c r="Y91" s="144"/>
      <c r="Z91" s="144"/>
      <c r="AA91" s="144"/>
      <c r="AB91" s="14" t="s">
        <v>430</v>
      </c>
      <c r="AC91" s="14" t="s">
        <v>76</v>
      </c>
      <c r="AD91" s="14"/>
      <c r="AE91" s="93">
        <f t="shared" si="9"/>
        <v>19</v>
      </c>
      <c r="AF91" s="201">
        <f t="shared" si="10"/>
        <v>28.02</v>
      </c>
      <c r="AG91" s="174">
        <f t="shared" si="11"/>
        <v>2.4</v>
      </c>
      <c r="AH91" s="14" t="e">
        <f>VLOOKUP(AB91,#REF!,8,FALSE)</f>
        <v>#REF!</v>
      </c>
      <c r="AI91" s="14" t="e">
        <f>VLOOKUP(AC91,#REF!,8,FALSE)</f>
        <v>#REF!</v>
      </c>
      <c r="AJ91" s="142">
        <v>41912</v>
      </c>
      <c r="AK91" s="14"/>
      <c r="AL91" s="14"/>
      <c r="AM91" s="14"/>
      <c r="AN91" s="14"/>
      <c r="AO91" s="14" t="s">
        <v>6</v>
      </c>
      <c r="AP91" s="14"/>
      <c r="AQ91" s="14"/>
      <c r="AR91" s="14"/>
      <c r="AS91" s="14"/>
      <c r="AT91" s="14"/>
      <c r="AU91" s="14"/>
    </row>
    <row r="92" spans="1:47" s="74" customFormat="1" ht="45" customHeight="1">
      <c r="A92" s="116" t="str">
        <f t="shared" si="12"/>
        <v>BIAŁA GŁ.</v>
      </c>
      <c r="B92" s="116" t="str">
        <f t="shared" si="13"/>
        <v>26.</v>
      </c>
      <c r="C92" s="175" t="s">
        <v>617</v>
      </c>
      <c r="D92" s="14" t="s">
        <v>581</v>
      </c>
      <c r="E92" s="114"/>
      <c r="F92" s="14" t="s">
        <v>2</v>
      </c>
      <c r="G92" s="116" t="s">
        <v>48</v>
      </c>
      <c r="H92" s="116" t="s">
        <v>5</v>
      </c>
      <c r="I92" s="14" t="s">
        <v>535</v>
      </c>
      <c r="J92" s="14" t="s">
        <v>46</v>
      </c>
      <c r="K92" s="143"/>
      <c r="L92" s="144"/>
      <c r="M92" s="144">
        <v>2</v>
      </c>
      <c r="N92" s="144"/>
      <c r="O92" s="144">
        <v>5</v>
      </c>
      <c r="P92" s="144"/>
      <c r="Q92" s="144">
        <v>6</v>
      </c>
      <c r="R92" s="144">
        <v>4</v>
      </c>
      <c r="S92" s="144">
        <v>2</v>
      </c>
      <c r="T92" s="144"/>
      <c r="U92" s="144"/>
      <c r="V92" s="144"/>
      <c r="W92" s="144"/>
      <c r="X92" s="144"/>
      <c r="Y92" s="144"/>
      <c r="Z92" s="144"/>
      <c r="AA92" s="144"/>
      <c r="AB92" s="14" t="s">
        <v>121</v>
      </c>
      <c r="AC92" s="14" t="s">
        <v>375</v>
      </c>
      <c r="AD92" s="116"/>
      <c r="AE92" s="93">
        <f t="shared" si="9"/>
        <v>19</v>
      </c>
      <c r="AF92" s="201">
        <f t="shared" si="10"/>
        <v>28.02</v>
      </c>
      <c r="AG92" s="174">
        <f t="shared" si="11"/>
        <v>2.4</v>
      </c>
      <c r="AH92" s="14" t="e">
        <f>VLOOKUP(AB92,#REF!,8,FALSE)</f>
        <v>#REF!</v>
      </c>
      <c r="AI92" s="14" t="e">
        <f>VLOOKUP(AC92,#REF!,8,FALSE)</f>
        <v>#REF!</v>
      </c>
      <c r="AJ92" s="142">
        <v>41912</v>
      </c>
      <c r="AK92" s="14"/>
      <c r="AL92" s="14"/>
      <c r="AM92" s="14"/>
      <c r="AN92" s="14"/>
      <c r="AO92" s="14" t="s">
        <v>6</v>
      </c>
      <c r="AP92" s="14"/>
      <c r="AQ92" s="14"/>
      <c r="AR92" s="14"/>
      <c r="AS92" s="14"/>
      <c r="AT92" s="14"/>
      <c r="AU92" s="14"/>
    </row>
    <row r="93" spans="1:47" s="74" customFormat="1" ht="45" customHeight="1">
      <c r="A93" s="116" t="str">
        <f t="shared" si="12"/>
        <v>BIAŁA GŁ.</v>
      </c>
      <c r="B93" s="116" t="str">
        <f t="shared" si="13"/>
        <v>GRAFIT GŁ.</v>
      </c>
      <c r="C93" s="175" t="s">
        <v>617</v>
      </c>
      <c r="D93" s="14" t="s">
        <v>579</v>
      </c>
      <c r="E93" s="114"/>
      <c r="F93" s="14" t="s">
        <v>2</v>
      </c>
      <c r="G93" s="116" t="s">
        <v>48</v>
      </c>
      <c r="H93" s="116" t="s">
        <v>5</v>
      </c>
      <c r="I93" s="14" t="s">
        <v>535</v>
      </c>
      <c r="J93" s="14" t="s">
        <v>46</v>
      </c>
      <c r="K93" s="143"/>
      <c r="L93" s="144"/>
      <c r="M93" s="144">
        <v>2</v>
      </c>
      <c r="N93" s="144"/>
      <c r="O93" s="144">
        <v>5</v>
      </c>
      <c r="P93" s="144"/>
      <c r="Q93" s="144">
        <v>6</v>
      </c>
      <c r="R93" s="144">
        <v>4</v>
      </c>
      <c r="S93" s="144">
        <v>2</v>
      </c>
      <c r="T93" s="144"/>
      <c r="U93" s="144"/>
      <c r="V93" s="144"/>
      <c r="W93" s="144"/>
      <c r="X93" s="144"/>
      <c r="Y93" s="144"/>
      <c r="Z93" s="144"/>
      <c r="AA93" s="144"/>
      <c r="AB93" s="14" t="s">
        <v>121</v>
      </c>
      <c r="AC93" s="14" t="s">
        <v>72</v>
      </c>
      <c r="AD93" s="14"/>
      <c r="AE93" s="93">
        <f t="shared" si="9"/>
        <v>19</v>
      </c>
      <c r="AF93" s="201">
        <f t="shared" si="10"/>
        <v>28.02</v>
      </c>
      <c r="AG93" s="174">
        <f t="shared" si="11"/>
        <v>2.4</v>
      </c>
      <c r="AH93" s="14" t="e">
        <f>VLOOKUP(AB93,#REF!,8,FALSE)</f>
        <v>#REF!</v>
      </c>
      <c r="AI93" s="14" t="e">
        <f>VLOOKUP(AC93,#REF!,8,FALSE)</f>
        <v>#REF!</v>
      </c>
      <c r="AJ93" s="142">
        <v>41912</v>
      </c>
      <c r="AK93" s="14"/>
      <c r="AL93" s="14"/>
      <c r="AM93" s="14"/>
      <c r="AN93" s="14"/>
      <c r="AO93" s="14" t="s">
        <v>6</v>
      </c>
      <c r="AP93" s="14"/>
      <c r="AQ93" s="14"/>
      <c r="AR93" s="14"/>
      <c r="AS93" s="14"/>
      <c r="AT93" s="14"/>
      <c r="AU93" s="14"/>
    </row>
    <row r="94" spans="1:47" s="74" customFormat="1" ht="45" customHeight="1">
      <c r="A94" s="116" t="str">
        <f t="shared" si="12"/>
        <v>BIAŁA GŁ.</v>
      </c>
      <c r="B94" s="116" t="str">
        <f t="shared" si="13"/>
        <v>GRANAT GŁ.</v>
      </c>
      <c r="C94" s="175" t="s">
        <v>617</v>
      </c>
      <c r="D94" s="14" t="s">
        <v>580</v>
      </c>
      <c r="E94" s="114"/>
      <c r="F94" s="14" t="s">
        <v>2</v>
      </c>
      <c r="G94" s="116" t="s">
        <v>48</v>
      </c>
      <c r="H94" s="116" t="s">
        <v>5</v>
      </c>
      <c r="I94" s="14" t="s">
        <v>535</v>
      </c>
      <c r="J94" s="14" t="s">
        <v>46</v>
      </c>
      <c r="K94" s="143"/>
      <c r="L94" s="144"/>
      <c r="M94" s="144">
        <v>2</v>
      </c>
      <c r="N94" s="144"/>
      <c r="O94" s="144">
        <v>5</v>
      </c>
      <c r="P94" s="144"/>
      <c r="Q94" s="144">
        <v>6</v>
      </c>
      <c r="R94" s="144">
        <v>4</v>
      </c>
      <c r="S94" s="144">
        <v>2</v>
      </c>
      <c r="T94" s="144"/>
      <c r="U94" s="144"/>
      <c r="V94" s="144"/>
      <c r="W94" s="144"/>
      <c r="X94" s="144"/>
      <c r="Y94" s="144"/>
      <c r="Z94" s="144"/>
      <c r="AA94" s="144"/>
      <c r="AB94" s="14" t="s">
        <v>121</v>
      </c>
      <c r="AC94" s="14" t="s">
        <v>76</v>
      </c>
      <c r="AD94" s="14"/>
      <c r="AE94" s="93">
        <f t="shared" si="9"/>
        <v>19</v>
      </c>
      <c r="AF94" s="201">
        <f t="shared" si="10"/>
        <v>28.02</v>
      </c>
      <c r="AG94" s="174">
        <f t="shared" si="11"/>
        <v>2.4</v>
      </c>
      <c r="AH94" s="14" t="e">
        <f>VLOOKUP(AB94,#REF!,8,FALSE)</f>
        <v>#REF!</v>
      </c>
      <c r="AI94" s="14" t="e">
        <f>VLOOKUP(AC94,#REF!,8,FALSE)</f>
        <v>#REF!</v>
      </c>
      <c r="AJ94" s="142">
        <v>41912</v>
      </c>
      <c r="AK94" s="14"/>
      <c r="AL94" s="14"/>
      <c r="AM94" s="14"/>
      <c r="AN94" s="14"/>
      <c r="AO94" s="14" t="s">
        <v>6</v>
      </c>
      <c r="AP94" s="14"/>
      <c r="AQ94" s="14"/>
      <c r="AR94" s="14"/>
      <c r="AS94" s="14"/>
      <c r="AT94" s="14"/>
      <c r="AU94" s="14"/>
    </row>
    <row r="95" spans="1:47" s="74" customFormat="1" ht="45" customHeight="1">
      <c r="A95" s="116" t="str">
        <f t="shared" si="12"/>
        <v>GRANAT GŁ.</v>
      </c>
      <c r="B95" s="116" t="str">
        <f t="shared" si="13"/>
        <v>PEPITO CZERWONE</v>
      </c>
      <c r="C95" s="175" t="s">
        <v>617</v>
      </c>
      <c r="D95" s="14" t="s">
        <v>612</v>
      </c>
      <c r="E95" s="114"/>
      <c r="F95" s="14" t="s">
        <v>7</v>
      </c>
      <c r="G95" s="116" t="s">
        <v>48</v>
      </c>
      <c r="H95" s="116" t="s">
        <v>5</v>
      </c>
      <c r="I95" s="14" t="s">
        <v>122</v>
      </c>
      <c r="J95" s="14" t="s">
        <v>46</v>
      </c>
      <c r="K95" s="143"/>
      <c r="L95" s="144">
        <v>2</v>
      </c>
      <c r="M95" s="144">
        <v>5</v>
      </c>
      <c r="N95" s="144">
        <v>7</v>
      </c>
      <c r="O95" s="144">
        <v>7</v>
      </c>
      <c r="P95" s="144">
        <v>7</v>
      </c>
      <c r="Q95" s="144">
        <v>10</v>
      </c>
      <c r="R95" s="144">
        <v>10</v>
      </c>
      <c r="S95" s="144">
        <v>5</v>
      </c>
      <c r="T95" s="144"/>
      <c r="U95" s="144"/>
      <c r="V95" s="144"/>
      <c r="W95" s="144"/>
      <c r="X95" s="144"/>
      <c r="Y95" s="144"/>
      <c r="Z95" s="144"/>
      <c r="AA95" s="144"/>
      <c r="AB95" s="14" t="s">
        <v>76</v>
      </c>
      <c r="AC95" s="116" t="s">
        <v>467</v>
      </c>
      <c r="AD95" s="14"/>
      <c r="AE95" s="93">
        <f t="shared" si="9"/>
        <v>53</v>
      </c>
      <c r="AF95" s="201">
        <f t="shared" si="10"/>
        <v>77.749999999999986</v>
      </c>
      <c r="AG95" s="174">
        <f t="shared" si="11"/>
        <v>6.6</v>
      </c>
      <c r="AH95" s="14" t="e">
        <f>VLOOKUP(AB95,#REF!,8,FALSE)</f>
        <v>#REF!</v>
      </c>
      <c r="AI95" s="14" t="e">
        <f>VLOOKUP(AC95,#REF!,8,FALSE)</f>
        <v>#REF!</v>
      </c>
      <c r="AJ95" s="142">
        <v>41912</v>
      </c>
      <c r="AK95" s="14"/>
      <c r="AL95" s="14"/>
      <c r="AM95" s="14"/>
      <c r="AN95" s="14"/>
      <c r="AO95" s="14" t="s">
        <v>13</v>
      </c>
      <c r="AP95" s="14"/>
      <c r="AQ95" s="14"/>
      <c r="AR95" s="14"/>
      <c r="AS95" s="14"/>
      <c r="AT95" s="14"/>
      <c r="AU95" s="14"/>
    </row>
    <row r="96" spans="1:47" s="74" customFormat="1" ht="42" customHeight="1">
      <c r="A96" s="116" t="str">
        <f t="shared" si="12"/>
        <v>BIAŁA GŁ.</v>
      </c>
      <c r="B96" s="116" t="str">
        <f t="shared" si="13"/>
        <v/>
      </c>
      <c r="C96" s="175" t="s">
        <v>617</v>
      </c>
      <c r="D96" s="14" t="s">
        <v>593</v>
      </c>
      <c r="E96" s="114"/>
      <c r="F96" s="14" t="s">
        <v>2</v>
      </c>
      <c r="G96" s="116" t="s">
        <v>48</v>
      </c>
      <c r="H96" s="116" t="s">
        <v>4</v>
      </c>
      <c r="I96" s="14" t="s">
        <v>531</v>
      </c>
      <c r="J96" s="14" t="s">
        <v>46</v>
      </c>
      <c r="K96" s="143"/>
      <c r="L96" s="144"/>
      <c r="M96" s="144">
        <v>6</v>
      </c>
      <c r="N96" s="144">
        <v>6</v>
      </c>
      <c r="O96" s="144">
        <v>4</v>
      </c>
      <c r="P96" s="144">
        <v>2</v>
      </c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" t="s">
        <v>121</v>
      </c>
      <c r="AC96" s="14"/>
      <c r="AD96" s="14"/>
      <c r="AE96" s="93">
        <f t="shared" si="9"/>
        <v>18</v>
      </c>
      <c r="AF96" s="201">
        <f t="shared" si="10"/>
        <v>25.2</v>
      </c>
      <c r="AG96" s="174">
        <f t="shared" si="11"/>
        <v>2.4</v>
      </c>
      <c r="AH96" s="14" t="e">
        <f>VLOOKUP(AB96,#REF!,8,FALSE)</f>
        <v>#REF!</v>
      </c>
      <c r="AI96" s="14" t="e">
        <f>VLOOKUP(AC96,#REF!,8,FALSE)</f>
        <v>#REF!</v>
      </c>
      <c r="AJ96" s="142">
        <v>41912</v>
      </c>
      <c r="AK96" s="14"/>
      <c r="AL96" s="14"/>
      <c r="AM96" s="14"/>
      <c r="AN96" s="14"/>
      <c r="AO96" s="14" t="s">
        <v>10</v>
      </c>
      <c r="AP96" s="14"/>
      <c r="AQ96" s="14"/>
      <c r="AR96" s="14"/>
      <c r="AS96" s="14"/>
      <c r="AT96" s="14"/>
      <c r="AU96" s="14"/>
    </row>
    <row r="97" spans="1:47" s="74" customFormat="1" ht="42" customHeight="1">
      <c r="A97" s="116" t="str">
        <f t="shared" si="12"/>
        <v>BIAŁA GŁ.</v>
      </c>
      <c r="B97" s="116" t="str">
        <f t="shared" si="13"/>
        <v/>
      </c>
      <c r="C97" s="175" t="s">
        <v>617</v>
      </c>
      <c r="D97" s="14" t="s">
        <v>594</v>
      </c>
      <c r="E97" s="114"/>
      <c r="F97" s="14" t="s">
        <v>2</v>
      </c>
      <c r="G97" s="116" t="s">
        <v>48</v>
      </c>
      <c r="H97" s="116" t="s">
        <v>5</v>
      </c>
      <c r="I97" s="14" t="s">
        <v>531</v>
      </c>
      <c r="J97" s="14" t="s">
        <v>46</v>
      </c>
      <c r="K97" s="143"/>
      <c r="L97" s="144"/>
      <c r="M97" s="144">
        <v>2</v>
      </c>
      <c r="N97" s="144">
        <v>4</v>
      </c>
      <c r="O97" s="144">
        <v>4</v>
      </c>
      <c r="P97" s="144">
        <v>4</v>
      </c>
      <c r="Q97" s="144">
        <v>3</v>
      </c>
      <c r="R97" s="144">
        <v>2</v>
      </c>
      <c r="S97" s="144">
        <v>1</v>
      </c>
      <c r="T97" s="144"/>
      <c r="U97" s="144"/>
      <c r="V97" s="144"/>
      <c r="W97" s="144"/>
      <c r="X97" s="144"/>
      <c r="Y97" s="144"/>
      <c r="Z97" s="144"/>
      <c r="AA97" s="144"/>
      <c r="AB97" s="14" t="s">
        <v>121</v>
      </c>
      <c r="AC97" s="14"/>
      <c r="AD97" s="14"/>
      <c r="AE97" s="93">
        <f t="shared" si="9"/>
        <v>20</v>
      </c>
      <c r="AF97" s="201">
        <f t="shared" si="10"/>
        <v>28.709999999999997</v>
      </c>
      <c r="AG97" s="174">
        <f t="shared" si="11"/>
        <v>2.4</v>
      </c>
      <c r="AH97" s="14" t="e">
        <f>VLOOKUP(AB97,#REF!,8,FALSE)</f>
        <v>#REF!</v>
      </c>
      <c r="AI97" s="14" t="e">
        <f>VLOOKUP(AC97,#REF!,8,FALSE)</f>
        <v>#REF!</v>
      </c>
      <c r="AJ97" s="142">
        <v>41912</v>
      </c>
      <c r="AK97" s="14"/>
      <c r="AL97" s="14"/>
      <c r="AM97" s="14"/>
      <c r="AN97" s="14"/>
      <c r="AO97" s="14" t="s">
        <v>10</v>
      </c>
      <c r="AP97" s="14"/>
      <c r="AQ97" s="14"/>
      <c r="AR97" s="14"/>
      <c r="AS97" s="14"/>
      <c r="AT97" s="14"/>
      <c r="AU97" s="14"/>
    </row>
    <row r="98" spans="1:47" s="74" customFormat="1" ht="42" customHeight="1">
      <c r="A98" s="116" t="str">
        <f t="shared" si="12"/>
        <v>BIAŁA GŁ.</v>
      </c>
      <c r="B98" s="116" t="str">
        <f t="shared" si="13"/>
        <v/>
      </c>
      <c r="C98" s="175" t="s">
        <v>617</v>
      </c>
      <c r="D98" s="14" t="s">
        <v>595</v>
      </c>
      <c r="E98" s="114"/>
      <c r="F98" s="14" t="s">
        <v>2</v>
      </c>
      <c r="G98" s="116" t="s">
        <v>48</v>
      </c>
      <c r="H98" s="116" t="s">
        <v>5</v>
      </c>
      <c r="I98" s="14" t="s">
        <v>531</v>
      </c>
      <c r="J98" s="14" t="s">
        <v>46</v>
      </c>
      <c r="K98" s="143"/>
      <c r="L98" s="144"/>
      <c r="M98" s="144">
        <v>2</v>
      </c>
      <c r="N98" s="144">
        <v>4</v>
      </c>
      <c r="O98" s="144">
        <v>4</v>
      </c>
      <c r="P98" s="144">
        <v>4</v>
      </c>
      <c r="Q98" s="144">
        <v>3</v>
      </c>
      <c r="R98" s="144">
        <v>2</v>
      </c>
      <c r="S98" s="144">
        <v>1</v>
      </c>
      <c r="T98" s="144"/>
      <c r="U98" s="144"/>
      <c r="V98" s="144"/>
      <c r="W98" s="144"/>
      <c r="X98" s="144"/>
      <c r="Y98" s="144"/>
      <c r="Z98" s="144"/>
      <c r="AA98" s="144"/>
      <c r="AB98" s="14" t="s">
        <v>121</v>
      </c>
      <c r="AC98" s="14"/>
      <c r="AD98" s="14"/>
      <c r="AE98" s="93">
        <f t="shared" si="9"/>
        <v>20</v>
      </c>
      <c r="AF98" s="201">
        <f t="shared" si="10"/>
        <v>28.709999999999997</v>
      </c>
      <c r="AG98" s="174">
        <f t="shared" si="11"/>
        <v>2.4</v>
      </c>
      <c r="AH98" s="14" t="e">
        <f>VLOOKUP(AB98,#REF!,8,FALSE)</f>
        <v>#REF!</v>
      </c>
      <c r="AI98" s="14" t="e">
        <f>VLOOKUP(AC98,#REF!,8,FALSE)</f>
        <v>#REF!</v>
      </c>
      <c r="AJ98" s="142">
        <v>41912</v>
      </c>
      <c r="AK98" s="14"/>
      <c r="AL98" s="14"/>
      <c r="AM98" s="14"/>
      <c r="AN98" s="14"/>
      <c r="AO98" s="14" t="s">
        <v>10</v>
      </c>
      <c r="AP98" s="14"/>
      <c r="AQ98" s="14"/>
      <c r="AR98" s="14"/>
      <c r="AS98" s="14"/>
      <c r="AT98" s="14"/>
      <c r="AU98" s="14"/>
    </row>
    <row r="99" spans="1:47" s="74" customFormat="1" ht="42" customHeight="1">
      <c r="A99" s="116" t="str">
        <f t="shared" si="12"/>
        <v>BIAŁA GŁ.</v>
      </c>
      <c r="B99" s="116" t="str">
        <f t="shared" si="13"/>
        <v/>
      </c>
      <c r="C99" s="175" t="s">
        <v>617</v>
      </c>
      <c r="D99" s="14" t="s">
        <v>596</v>
      </c>
      <c r="E99" s="114"/>
      <c r="F99" s="14" t="s">
        <v>2</v>
      </c>
      <c r="G99" s="116" t="s">
        <v>48</v>
      </c>
      <c r="H99" s="116" t="s">
        <v>5</v>
      </c>
      <c r="I99" s="14" t="s">
        <v>531</v>
      </c>
      <c r="J99" s="14" t="s">
        <v>46</v>
      </c>
      <c r="K99" s="143"/>
      <c r="L99" s="144"/>
      <c r="M99" s="144">
        <v>2</v>
      </c>
      <c r="N99" s="144">
        <v>4</v>
      </c>
      <c r="O99" s="144">
        <v>4</v>
      </c>
      <c r="P99" s="144">
        <v>4</v>
      </c>
      <c r="Q99" s="144">
        <v>3</v>
      </c>
      <c r="R99" s="144">
        <v>2</v>
      </c>
      <c r="S99" s="144">
        <v>1</v>
      </c>
      <c r="T99" s="144"/>
      <c r="U99" s="144"/>
      <c r="V99" s="144"/>
      <c r="W99" s="144"/>
      <c r="X99" s="144"/>
      <c r="Y99" s="144"/>
      <c r="Z99" s="144"/>
      <c r="AA99" s="144"/>
      <c r="AB99" s="116" t="s">
        <v>121</v>
      </c>
      <c r="AC99" s="119"/>
      <c r="AD99" s="14"/>
      <c r="AE99" s="93">
        <f t="shared" si="9"/>
        <v>20</v>
      </c>
      <c r="AF99" s="201">
        <f t="shared" si="10"/>
        <v>28.709999999999997</v>
      </c>
      <c r="AG99" s="174">
        <f t="shared" si="11"/>
        <v>2.4</v>
      </c>
      <c r="AH99" s="14" t="e">
        <f>VLOOKUP(AB99,#REF!,8,FALSE)</f>
        <v>#REF!</v>
      </c>
      <c r="AI99" s="14" t="e">
        <f>VLOOKUP(AC99,#REF!,8,FALSE)</f>
        <v>#REF!</v>
      </c>
      <c r="AJ99" s="142">
        <v>41912</v>
      </c>
      <c r="AK99" s="14"/>
      <c r="AL99" s="14"/>
      <c r="AM99" s="14"/>
      <c r="AN99" s="14"/>
      <c r="AO99" s="14" t="s">
        <v>10</v>
      </c>
      <c r="AP99" s="14"/>
      <c r="AQ99" s="14"/>
      <c r="AR99" s="14"/>
      <c r="AS99" s="14"/>
      <c r="AT99" s="14"/>
      <c r="AU99" s="14"/>
    </row>
    <row r="100" spans="1:47" s="74" customFormat="1" ht="42" customHeight="1">
      <c r="A100" s="116" t="str">
        <f t="shared" si="12"/>
        <v>BIAŁA GŁ.</v>
      </c>
      <c r="B100" s="116" t="str">
        <f t="shared" si="13"/>
        <v>CZARNY GŁ.</v>
      </c>
      <c r="C100" s="175" t="s">
        <v>691</v>
      </c>
      <c r="D100" s="14" t="s">
        <v>582</v>
      </c>
      <c r="E100" s="121">
        <v>41916.583333333336</v>
      </c>
      <c r="F100" s="14" t="s">
        <v>8</v>
      </c>
      <c r="G100" s="116" t="s">
        <v>48</v>
      </c>
      <c r="H100" s="116" t="s">
        <v>5</v>
      </c>
      <c r="I100" s="14" t="s">
        <v>222</v>
      </c>
      <c r="J100" s="93" t="s">
        <v>46</v>
      </c>
      <c r="K100" s="143"/>
      <c r="L100" s="144"/>
      <c r="M100" s="144">
        <v>3</v>
      </c>
      <c r="N100" s="144"/>
      <c r="O100" s="144">
        <v>3</v>
      </c>
      <c r="P100" s="144"/>
      <c r="Q100" s="144">
        <v>6</v>
      </c>
      <c r="R100" s="144">
        <v>5</v>
      </c>
      <c r="S100" s="144">
        <v>3</v>
      </c>
      <c r="T100" s="144"/>
      <c r="U100" s="144"/>
      <c r="V100" s="144"/>
      <c r="W100" s="144"/>
      <c r="X100" s="144"/>
      <c r="Y100" s="144"/>
      <c r="Z100" s="144"/>
      <c r="AA100" s="144"/>
      <c r="AB100" s="14" t="s">
        <v>121</v>
      </c>
      <c r="AC100" s="14" t="s">
        <v>87</v>
      </c>
      <c r="AD100" s="14"/>
      <c r="AE100" s="93">
        <f t="shared" si="9"/>
        <v>20</v>
      </c>
      <c r="AF100" s="201">
        <f t="shared" si="10"/>
        <v>29.96</v>
      </c>
      <c r="AG100" s="174">
        <f t="shared" si="11"/>
        <v>2.4</v>
      </c>
      <c r="AH100" s="14" t="e">
        <f>VLOOKUP(AB100,#REF!,8,FALSE)</f>
        <v>#REF!</v>
      </c>
      <c r="AI100" s="14" t="e">
        <f>VLOOKUP(AC100,#REF!,8,FALSE)</f>
        <v>#REF!</v>
      </c>
      <c r="AJ100" s="142">
        <v>41912</v>
      </c>
      <c r="AK100" s="14"/>
      <c r="AL100" s="14"/>
      <c r="AM100" s="14"/>
      <c r="AN100" s="14"/>
      <c r="AO100" s="14" t="s">
        <v>14</v>
      </c>
      <c r="AP100" s="14"/>
      <c r="AQ100" s="14"/>
      <c r="AR100" s="14"/>
      <c r="AS100" s="14"/>
      <c r="AT100" s="14"/>
      <c r="AU100" s="14"/>
    </row>
    <row r="101" spans="1:47" s="74" customFormat="1" ht="42" customHeight="1">
      <c r="A101" s="116" t="str">
        <f t="shared" si="12"/>
        <v>BIAŁA GŁ.</v>
      </c>
      <c r="B101" s="116" t="str">
        <f t="shared" si="13"/>
        <v>CZARNY GŁ.</v>
      </c>
      <c r="C101" s="175" t="s">
        <v>691</v>
      </c>
      <c r="D101" s="14" t="s">
        <v>583</v>
      </c>
      <c r="E101" s="121">
        <v>41916.583333333336</v>
      </c>
      <c r="F101" s="14" t="s">
        <v>8</v>
      </c>
      <c r="G101" s="116" t="s">
        <v>48</v>
      </c>
      <c r="H101" s="116" t="s">
        <v>4</v>
      </c>
      <c r="I101" s="14" t="s">
        <v>222</v>
      </c>
      <c r="J101" s="14" t="s">
        <v>46</v>
      </c>
      <c r="K101" s="143"/>
      <c r="L101" s="144"/>
      <c r="M101" s="144">
        <v>1</v>
      </c>
      <c r="N101" s="144"/>
      <c r="O101" s="144">
        <v>1</v>
      </c>
      <c r="P101" s="144"/>
      <c r="Q101" s="144">
        <v>1</v>
      </c>
      <c r="R101" s="144">
        <v>1</v>
      </c>
      <c r="S101" s="144">
        <v>1</v>
      </c>
      <c r="T101" s="144"/>
      <c r="U101" s="144"/>
      <c r="V101" s="144"/>
      <c r="W101" s="144"/>
      <c r="X101" s="144"/>
      <c r="Y101" s="144"/>
      <c r="Z101" s="144"/>
      <c r="AA101" s="144"/>
      <c r="AB101" s="14" t="s">
        <v>121</v>
      </c>
      <c r="AC101" s="14" t="s">
        <v>87</v>
      </c>
      <c r="AD101" s="14"/>
      <c r="AE101" s="93">
        <f t="shared" ref="AE101:AE112" si="14">SUM(K101:AA101)</f>
        <v>5</v>
      </c>
      <c r="AF101" s="201">
        <f t="shared" si="10"/>
        <v>7.5399999999999991</v>
      </c>
      <c r="AG101" s="174">
        <f t="shared" si="11"/>
        <v>0.6</v>
      </c>
      <c r="AH101" s="14" t="e">
        <f>VLOOKUP(AB101,#REF!,8,FALSE)</f>
        <v>#REF!</v>
      </c>
      <c r="AI101" s="14" t="e">
        <f>VLOOKUP(AC101,#REF!,8,FALSE)</f>
        <v>#REF!</v>
      </c>
      <c r="AJ101" s="142">
        <v>41912</v>
      </c>
      <c r="AK101" s="14"/>
      <c r="AL101" s="14"/>
      <c r="AM101" s="14"/>
      <c r="AN101" s="14"/>
      <c r="AO101" s="14" t="s">
        <v>16</v>
      </c>
      <c r="AP101" s="14"/>
      <c r="AQ101" s="14"/>
      <c r="AR101" s="14"/>
      <c r="AS101" s="14"/>
      <c r="AT101" s="14"/>
      <c r="AU101" s="14"/>
    </row>
    <row r="102" spans="1:47" s="74" customFormat="1" ht="42" customHeight="1">
      <c r="A102" s="116" t="str">
        <f t="shared" si="12"/>
        <v>BIAŁA GŁ.</v>
      </c>
      <c r="B102" s="116" t="str">
        <f t="shared" si="13"/>
        <v>CZARNY GŁ.</v>
      </c>
      <c r="C102" s="175" t="s">
        <v>691</v>
      </c>
      <c r="D102" s="14" t="s">
        <v>584</v>
      </c>
      <c r="E102" s="121">
        <v>41916.583333333336</v>
      </c>
      <c r="F102" s="14" t="s">
        <v>8</v>
      </c>
      <c r="G102" s="116" t="s">
        <v>48</v>
      </c>
      <c r="H102" s="116" t="s">
        <v>3</v>
      </c>
      <c r="I102" s="14" t="s">
        <v>222</v>
      </c>
      <c r="J102" s="14" t="s">
        <v>46</v>
      </c>
      <c r="K102" s="143"/>
      <c r="L102" s="144"/>
      <c r="M102" s="144">
        <v>1</v>
      </c>
      <c r="N102" s="144"/>
      <c r="O102" s="144">
        <v>1</v>
      </c>
      <c r="P102" s="144"/>
      <c r="Q102" s="144">
        <v>1</v>
      </c>
      <c r="R102" s="144">
        <v>1</v>
      </c>
      <c r="S102" s="144">
        <v>1</v>
      </c>
      <c r="T102" s="144"/>
      <c r="U102" s="144"/>
      <c r="V102" s="144"/>
      <c r="W102" s="144"/>
      <c r="X102" s="144"/>
      <c r="Y102" s="144"/>
      <c r="Z102" s="144"/>
      <c r="AA102" s="144"/>
      <c r="AB102" s="14" t="s">
        <v>121</v>
      </c>
      <c r="AC102" s="14" t="s">
        <v>87</v>
      </c>
      <c r="AD102" s="14"/>
      <c r="AE102" s="93">
        <f t="shared" si="14"/>
        <v>5</v>
      </c>
      <c r="AF102" s="201">
        <f t="shared" si="10"/>
        <v>7.5399999999999991</v>
      </c>
      <c r="AG102" s="174">
        <f t="shared" si="11"/>
        <v>0.6</v>
      </c>
      <c r="AH102" s="14" t="e">
        <f>VLOOKUP(AB102,#REF!,8,FALSE)</f>
        <v>#REF!</v>
      </c>
      <c r="AI102" s="14" t="e">
        <f>VLOOKUP(AC102,#REF!,8,FALSE)</f>
        <v>#REF!</v>
      </c>
      <c r="AJ102" s="142">
        <v>41912</v>
      </c>
      <c r="AK102" s="14"/>
      <c r="AL102" s="14"/>
      <c r="AM102" s="14"/>
      <c r="AN102" s="14"/>
      <c r="AO102" s="14" t="s">
        <v>16</v>
      </c>
      <c r="AP102" s="14"/>
      <c r="AQ102" s="14"/>
      <c r="AR102" s="14"/>
      <c r="AS102" s="14"/>
      <c r="AT102" s="14"/>
      <c r="AU102" s="14"/>
    </row>
    <row r="103" spans="1:47" s="74" customFormat="1" ht="42" customHeight="1">
      <c r="A103" s="116" t="str">
        <f t="shared" si="12"/>
        <v>12.</v>
      </c>
      <c r="B103" s="116" t="str">
        <f t="shared" si="13"/>
        <v>GRANAT GŁ.</v>
      </c>
      <c r="C103" s="175" t="s">
        <v>691</v>
      </c>
      <c r="D103" s="14" t="s">
        <v>587</v>
      </c>
      <c r="E103" s="121">
        <v>41916.583333333336</v>
      </c>
      <c r="F103" s="14" t="s">
        <v>8</v>
      </c>
      <c r="G103" s="116" t="s">
        <v>48</v>
      </c>
      <c r="H103" s="116" t="s">
        <v>5</v>
      </c>
      <c r="I103" s="14" t="s">
        <v>222</v>
      </c>
      <c r="J103" s="93" t="s">
        <v>46</v>
      </c>
      <c r="K103" s="143"/>
      <c r="L103" s="144"/>
      <c r="M103" s="144">
        <v>2</v>
      </c>
      <c r="N103" s="144"/>
      <c r="O103" s="144">
        <v>3</v>
      </c>
      <c r="P103" s="144"/>
      <c r="Q103" s="144">
        <v>6</v>
      </c>
      <c r="R103" s="144">
        <v>5</v>
      </c>
      <c r="S103" s="144">
        <v>3</v>
      </c>
      <c r="T103" s="144"/>
      <c r="U103" s="144"/>
      <c r="V103" s="144"/>
      <c r="W103" s="144"/>
      <c r="X103" s="144"/>
      <c r="Y103" s="144"/>
      <c r="Z103" s="144"/>
      <c r="AA103" s="144"/>
      <c r="AB103" s="14" t="s">
        <v>409</v>
      </c>
      <c r="AC103" s="14" t="s">
        <v>76</v>
      </c>
      <c r="AD103" s="14"/>
      <c r="AE103" s="93">
        <f t="shared" si="14"/>
        <v>19</v>
      </c>
      <c r="AF103" s="201">
        <f t="shared" si="10"/>
        <v>28.560000000000002</v>
      </c>
      <c r="AG103" s="174">
        <f t="shared" si="11"/>
        <v>2.4</v>
      </c>
      <c r="AH103" s="14" t="e">
        <f>VLOOKUP(AB103,#REF!,8,FALSE)</f>
        <v>#REF!</v>
      </c>
      <c r="AI103" s="14" t="e">
        <f>VLOOKUP(AC103,#REF!,8,FALSE)</f>
        <v>#REF!</v>
      </c>
      <c r="AJ103" s="142">
        <v>41912</v>
      </c>
      <c r="AK103" s="14"/>
      <c r="AL103" s="14"/>
      <c r="AM103" s="14"/>
      <c r="AN103" s="14"/>
      <c r="AO103" s="14" t="s">
        <v>17</v>
      </c>
      <c r="AP103" s="14"/>
      <c r="AQ103" s="14"/>
      <c r="AR103" s="14"/>
      <c r="AS103" s="14"/>
      <c r="AT103" s="14"/>
      <c r="AU103" s="14"/>
    </row>
    <row r="104" spans="1:47" s="74" customFormat="1" ht="42" customHeight="1">
      <c r="A104" s="116" t="str">
        <f t="shared" si="12"/>
        <v>04.</v>
      </c>
      <c r="B104" s="116" t="str">
        <f t="shared" si="13"/>
        <v>M3</v>
      </c>
      <c r="C104" s="175" t="s">
        <v>691</v>
      </c>
      <c r="D104" s="14" t="s">
        <v>588</v>
      </c>
      <c r="E104" s="121">
        <v>41916.583333333336</v>
      </c>
      <c r="F104" s="14" t="s">
        <v>8</v>
      </c>
      <c r="G104" s="116" t="s">
        <v>48</v>
      </c>
      <c r="H104" s="116" t="s">
        <v>5</v>
      </c>
      <c r="I104" s="14" t="s">
        <v>222</v>
      </c>
      <c r="J104" s="93" t="s">
        <v>46</v>
      </c>
      <c r="K104" s="143"/>
      <c r="L104" s="144"/>
      <c r="M104" s="144">
        <v>2</v>
      </c>
      <c r="N104" s="144"/>
      <c r="O104" s="144">
        <v>3</v>
      </c>
      <c r="P104" s="144"/>
      <c r="Q104" s="144">
        <v>6</v>
      </c>
      <c r="R104" s="144">
        <v>5</v>
      </c>
      <c r="S104" s="144">
        <v>3</v>
      </c>
      <c r="T104" s="144"/>
      <c r="U104" s="144"/>
      <c r="V104" s="144"/>
      <c r="W104" s="144"/>
      <c r="X104" s="144"/>
      <c r="Y104" s="144"/>
      <c r="Z104" s="144"/>
      <c r="AA104" s="144"/>
      <c r="AB104" s="14" t="s">
        <v>447</v>
      </c>
      <c r="AC104" s="14" t="s">
        <v>443</v>
      </c>
      <c r="AD104" s="14"/>
      <c r="AE104" s="93">
        <f t="shared" si="14"/>
        <v>19</v>
      </c>
      <c r="AF104" s="201">
        <f t="shared" si="10"/>
        <v>28.560000000000002</v>
      </c>
      <c r="AG104" s="174">
        <f t="shared" si="11"/>
        <v>2.4</v>
      </c>
      <c r="AH104" s="14" t="e">
        <f>VLOOKUP(AB104,#REF!,8,FALSE)</f>
        <v>#REF!</v>
      </c>
      <c r="AI104" s="14" t="e">
        <f>VLOOKUP(AC104,#REF!,8,FALSE)</f>
        <v>#REF!</v>
      </c>
      <c r="AJ104" s="142">
        <v>41912</v>
      </c>
      <c r="AK104" s="14"/>
      <c r="AL104" s="14"/>
      <c r="AM104" s="14"/>
      <c r="AN104" s="14"/>
      <c r="AO104" s="14" t="s">
        <v>11</v>
      </c>
      <c r="AP104" s="14"/>
      <c r="AQ104" s="14"/>
      <c r="AR104" s="14"/>
      <c r="AS104" s="14"/>
      <c r="AT104" s="14"/>
      <c r="AU104" s="14"/>
    </row>
    <row r="105" spans="1:47" s="74" customFormat="1" ht="42" customHeight="1">
      <c r="A105" s="116" t="str">
        <f t="shared" si="12"/>
        <v>GRANAT GŁ.</v>
      </c>
      <c r="B105" s="116" t="str">
        <f t="shared" si="13"/>
        <v>PEPITO CZERWONE</v>
      </c>
      <c r="C105" s="175" t="s">
        <v>691</v>
      </c>
      <c r="D105" s="14" t="s">
        <v>592</v>
      </c>
      <c r="E105" s="114"/>
      <c r="F105" s="14" t="s">
        <v>7</v>
      </c>
      <c r="G105" s="116" t="s">
        <v>48</v>
      </c>
      <c r="H105" s="116" t="s">
        <v>4</v>
      </c>
      <c r="I105" s="14" t="s">
        <v>122</v>
      </c>
      <c r="J105" s="14" t="s">
        <v>46</v>
      </c>
      <c r="K105" s="143"/>
      <c r="L105" s="144">
        <v>2</v>
      </c>
      <c r="M105" s="144">
        <v>5</v>
      </c>
      <c r="N105" s="144">
        <v>7</v>
      </c>
      <c r="O105" s="144">
        <v>7</v>
      </c>
      <c r="P105" s="144">
        <v>7</v>
      </c>
      <c r="Q105" s="144">
        <v>10</v>
      </c>
      <c r="R105" s="144">
        <v>10</v>
      </c>
      <c r="S105" s="144">
        <v>5</v>
      </c>
      <c r="T105" s="144"/>
      <c r="U105" s="144"/>
      <c r="V105" s="144"/>
      <c r="W105" s="144"/>
      <c r="X105" s="144"/>
      <c r="Y105" s="144"/>
      <c r="Z105" s="144"/>
      <c r="AA105" s="144"/>
      <c r="AB105" s="14" t="s">
        <v>76</v>
      </c>
      <c r="AC105" s="116" t="s">
        <v>467</v>
      </c>
      <c r="AD105" s="14"/>
      <c r="AE105" s="93">
        <f t="shared" si="14"/>
        <v>53</v>
      </c>
      <c r="AF105" s="201">
        <f t="shared" ref="AF105:AF112" si="15">IF(J105="DŁ",(K105*$K$2)+(L105*$L$2)+(M105*$M$2)+(N105*$N$2)+(O105*$O$2)+(P105*$P$2)+(Q105*$Q$2)+(R105*$R$2)+(S105*$S$2)+(T105*$T$2)+(U105*$U$2)+(V105*$V$2)+(W105*$W$2)+(X105*$X$2)+(Y105*$Y$2)+(Z105*$Z$2)+(AA105*$AA$2),(K105*$K$3)+(L105*$L$3)+(M105*$M$3)+(N105*$N$3)+(O105*$O$3)+(P105*$P$3)+(Q105*$Q$3)+(R105*$R$3)+(S105*$S$3)+(T105*$T$3)+(U105*$U$3)+(V105*$V$3)+(W105*$W$3)+(X105*$X$3)+(Y105*$Y$3)+(Z105*$Z$3)+(AA105*$AA$3))</f>
        <v>77.749999999999986</v>
      </c>
      <c r="AG105" s="174">
        <f t="shared" ref="AG105:AG112" si="16">IF(OR(I105=0,I105="Ś*"),0,ROUNDUP(AE105/5,0)*0.6)+IF(OR(I105="I",I105="PW*"),ROUNDUP(AE105/20,0)*0.5,0)</f>
        <v>6.6</v>
      </c>
      <c r="AH105" s="14" t="e">
        <f>VLOOKUP(AB105,#REF!,8,FALSE)</f>
        <v>#REF!</v>
      </c>
      <c r="AI105" s="14" t="e">
        <f>VLOOKUP(AC105,#REF!,8,FALSE)</f>
        <v>#REF!</v>
      </c>
      <c r="AJ105" s="142">
        <v>41912</v>
      </c>
      <c r="AK105" s="14"/>
      <c r="AL105" s="14"/>
      <c r="AM105" s="14"/>
      <c r="AN105" s="14"/>
      <c r="AO105" s="14" t="s">
        <v>11</v>
      </c>
      <c r="AP105" s="14"/>
      <c r="AQ105" s="14"/>
      <c r="AR105" s="14"/>
      <c r="AS105" s="14"/>
      <c r="AT105" s="14"/>
      <c r="AU105" s="14"/>
    </row>
    <row r="106" spans="1:47" s="74" customFormat="1" ht="42" customHeight="1">
      <c r="A106" s="116" t="str">
        <f t="shared" si="12"/>
        <v>POPIEL ŚREDNI</v>
      </c>
      <c r="B106" s="116" t="str">
        <f t="shared" si="13"/>
        <v>GRAFIT GŁ.</v>
      </c>
      <c r="C106" s="175" t="s">
        <v>691</v>
      </c>
      <c r="D106" s="14" t="s">
        <v>513</v>
      </c>
      <c r="E106" s="114"/>
      <c r="F106" s="14" t="s">
        <v>8</v>
      </c>
      <c r="G106" s="116" t="s">
        <v>61</v>
      </c>
      <c r="H106" s="116" t="s">
        <v>4</v>
      </c>
      <c r="I106" s="14" t="s">
        <v>200</v>
      </c>
      <c r="J106" s="93" t="s">
        <v>46</v>
      </c>
      <c r="K106" s="143"/>
      <c r="L106" s="144"/>
      <c r="M106" s="144"/>
      <c r="N106" s="144"/>
      <c r="O106" s="144">
        <v>2</v>
      </c>
      <c r="P106" s="144">
        <v>3</v>
      </c>
      <c r="Q106" s="144">
        <v>5</v>
      </c>
      <c r="R106" s="144">
        <v>5</v>
      </c>
      <c r="S106" s="144">
        <v>3</v>
      </c>
      <c r="T106" s="144"/>
      <c r="U106" s="144"/>
      <c r="V106" s="144"/>
      <c r="W106" s="144"/>
      <c r="X106" s="144"/>
      <c r="Y106" s="144"/>
      <c r="Z106" s="144"/>
      <c r="AA106" s="144"/>
      <c r="AB106" s="116" t="s">
        <v>546</v>
      </c>
      <c r="AC106" s="14" t="s">
        <v>72</v>
      </c>
      <c r="AD106" s="14"/>
      <c r="AE106" s="93">
        <f t="shared" si="14"/>
        <v>18</v>
      </c>
      <c r="AF106" s="201">
        <f t="shared" si="15"/>
        <v>27.160000000000004</v>
      </c>
      <c r="AG106" s="174">
        <f t="shared" si="16"/>
        <v>2.9</v>
      </c>
      <c r="AH106" s="14" t="e">
        <f>VLOOKUP(AB106,#REF!,8,FALSE)</f>
        <v>#REF!</v>
      </c>
      <c r="AI106" s="14" t="e">
        <f>VLOOKUP(AC106,#REF!,8,FALSE)</f>
        <v>#REF!</v>
      </c>
      <c r="AJ106" s="150">
        <v>41913</v>
      </c>
      <c r="AK106" s="14"/>
      <c r="AL106" s="14"/>
      <c r="AM106" s="14"/>
      <c r="AN106" s="14"/>
      <c r="AO106" s="14" t="s">
        <v>18</v>
      </c>
      <c r="AP106" s="14"/>
      <c r="AQ106" s="14"/>
      <c r="AR106" s="14"/>
      <c r="AS106" s="14"/>
      <c r="AT106" s="14"/>
      <c r="AU106" s="14"/>
    </row>
    <row r="107" spans="1:47" s="74" customFormat="1" ht="42" customHeight="1">
      <c r="A107" s="116" t="str">
        <f t="shared" si="12"/>
        <v>POPIEL ŚREDNI</v>
      </c>
      <c r="B107" s="116" t="str">
        <f t="shared" si="13"/>
        <v>GRAFIT GŁ.</v>
      </c>
      <c r="C107" s="175" t="s">
        <v>691</v>
      </c>
      <c r="D107" s="14" t="s">
        <v>512</v>
      </c>
      <c r="E107" s="114"/>
      <c r="F107" s="14" t="s">
        <v>8</v>
      </c>
      <c r="G107" s="116" t="s">
        <v>61</v>
      </c>
      <c r="H107" s="116" t="s">
        <v>5</v>
      </c>
      <c r="I107" s="14" t="s">
        <v>200</v>
      </c>
      <c r="J107" s="93" t="s">
        <v>46</v>
      </c>
      <c r="K107" s="143"/>
      <c r="L107" s="144"/>
      <c r="M107" s="144"/>
      <c r="N107" s="144"/>
      <c r="O107" s="144">
        <v>2</v>
      </c>
      <c r="P107" s="144">
        <v>3</v>
      </c>
      <c r="Q107" s="144">
        <v>4</v>
      </c>
      <c r="R107" s="144">
        <v>4</v>
      </c>
      <c r="S107" s="144">
        <v>3</v>
      </c>
      <c r="T107" s="144">
        <v>1</v>
      </c>
      <c r="U107" s="144">
        <v>1</v>
      </c>
      <c r="V107" s="144"/>
      <c r="W107" s="144"/>
      <c r="X107" s="144"/>
      <c r="Y107" s="144"/>
      <c r="Z107" s="144"/>
      <c r="AA107" s="144"/>
      <c r="AB107" s="116" t="s">
        <v>546</v>
      </c>
      <c r="AC107" s="14" t="s">
        <v>72</v>
      </c>
      <c r="AD107" s="14"/>
      <c r="AE107" s="93">
        <f t="shared" si="14"/>
        <v>18</v>
      </c>
      <c r="AF107" s="201">
        <f t="shared" si="15"/>
        <v>28.15</v>
      </c>
      <c r="AG107" s="174">
        <f t="shared" si="16"/>
        <v>2.9</v>
      </c>
      <c r="AH107" s="14" t="e">
        <f>VLOOKUP(AB107,#REF!,8,FALSE)</f>
        <v>#REF!</v>
      </c>
      <c r="AI107" s="14" t="e">
        <f>VLOOKUP(AC107,#REF!,8,FALSE)</f>
        <v>#REF!</v>
      </c>
      <c r="AJ107" s="150">
        <v>41913</v>
      </c>
      <c r="AK107" s="14"/>
      <c r="AL107" s="14"/>
      <c r="AM107" s="14"/>
      <c r="AN107" s="14"/>
      <c r="AO107" s="14" t="s">
        <v>18</v>
      </c>
      <c r="AP107" s="14"/>
      <c r="AQ107" s="14"/>
      <c r="AR107" s="14"/>
      <c r="AS107" s="14"/>
      <c r="AT107" s="14"/>
      <c r="AU107" s="14"/>
    </row>
    <row r="108" spans="1:47" s="74" customFormat="1" ht="42" customHeight="1">
      <c r="A108" s="116" t="str">
        <f t="shared" si="12"/>
        <v>RÓŻ MAJTKOWY</v>
      </c>
      <c r="B108" s="116" t="str">
        <f t="shared" si="13"/>
        <v>GRAFIT GŁ.</v>
      </c>
      <c r="C108" s="175" t="s">
        <v>691</v>
      </c>
      <c r="D108" s="14" t="s">
        <v>545</v>
      </c>
      <c r="E108" s="114"/>
      <c r="F108" s="14" t="s">
        <v>8</v>
      </c>
      <c r="G108" s="116" t="s">
        <v>61</v>
      </c>
      <c r="H108" s="116" t="s">
        <v>5</v>
      </c>
      <c r="I108" s="14" t="s">
        <v>200</v>
      </c>
      <c r="J108" s="14" t="s">
        <v>46</v>
      </c>
      <c r="K108" s="143"/>
      <c r="L108" s="144"/>
      <c r="M108" s="144"/>
      <c r="N108" s="144"/>
      <c r="O108" s="144">
        <v>2</v>
      </c>
      <c r="P108" s="144">
        <v>3</v>
      </c>
      <c r="Q108" s="144">
        <v>5</v>
      </c>
      <c r="R108" s="144">
        <v>5</v>
      </c>
      <c r="S108" s="144">
        <v>3</v>
      </c>
      <c r="T108" s="144">
        <v>1</v>
      </c>
      <c r="U108" s="144">
        <v>1</v>
      </c>
      <c r="V108" s="144"/>
      <c r="W108" s="144"/>
      <c r="X108" s="144"/>
      <c r="Y108" s="144"/>
      <c r="Z108" s="144"/>
      <c r="AA108" s="144"/>
      <c r="AB108" s="116" t="s">
        <v>560</v>
      </c>
      <c r="AC108" s="14" t="s">
        <v>72</v>
      </c>
      <c r="AD108" s="14"/>
      <c r="AE108" s="93">
        <f t="shared" si="14"/>
        <v>20</v>
      </c>
      <c r="AF108" s="201">
        <f t="shared" si="15"/>
        <v>31.120000000000005</v>
      </c>
      <c r="AG108" s="174">
        <f t="shared" si="16"/>
        <v>2.9</v>
      </c>
      <c r="AH108" s="14" t="e">
        <f>VLOOKUP(AB108,#REF!,8,FALSE)</f>
        <v>#REF!</v>
      </c>
      <c r="AI108" s="14" t="e">
        <f>VLOOKUP(AC108,#REF!,8,FALSE)</f>
        <v>#REF!</v>
      </c>
      <c r="AJ108" s="150">
        <v>41913</v>
      </c>
      <c r="AK108" s="14"/>
      <c r="AL108" s="14"/>
      <c r="AM108" s="14"/>
      <c r="AN108" s="14"/>
      <c r="AO108" s="14" t="s">
        <v>692</v>
      </c>
      <c r="AP108" s="14"/>
      <c r="AQ108" s="14"/>
      <c r="AR108" s="14"/>
      <c r="AS108" s="14"/>
      <c r="AT108" s="142"/>
      <c r="AU108" s="142"/>
    </row>
    <row r="109" spans="1:47" s="74" customFormat="1" ht="42" customHeight="1">
      <c r="A109" s="116" t="str">
        <f t="shared" si="12"/>
        <v>NIEBIESKI 1274</v>
      </c>
      <c r="B109" s="116" t="str">
        <f t="shared" si="13"/>
        <v>GRANAT GŁ.</v>
      </c>
      <c r="C109" s="174" t="s">
        <v>691</v>
      </c>
      <c r="D109" s="14" t="s">
        <v>510</v>
      </c>
      <c r="E109" s="114"/>
      <c r="F109" s="14" t="s">
        <v>8</v>
      </c>
      <c r="G109" s="116" t="s">
        <v>61</v>
      </c>
      <c r="H109" s="116" t="s">
        <v>4</v>
      </c>
      <c r="I109" s="14" t="s">
        <v>200</v>
      </c>
      <c r="J109" s="93" t="s">
        <v>46</v>
      </c>
      <c r="K109" s="143"/>
      <c r="L109" s="144"/>
      <c r="M109" s="144"/>
      <c r="N109" s="144"/>
      <c r="O109" s="144">
        <v>2</v>
      </c>
      <c r="P109" s="144">
        <v>3</v>
      </c>
      <c r="Q109" s="144">
        <v>5</v>
      </c>
      <c r="R109" s="144">
        <v>5</v>
      </c>
      <c r="S109" s="144">
        <v>3</v>
      </c>
      <c r="T109" s="144"/>
      <c r="U109" s="144"/>
      <c r="V109" s="144"/>
      <c r="W109" s="144"/>
      <c r="X109" s="144"/>
      <c r="Y109" s="144"/>
      <c r="Z109" s="144"/>
      <c r="AA109" s="144"/>
      <c r="AB109" s="148" t="s">
        <v>449</v>
      </c>
      <c r="AC109" s="14" t="s">
        <v>76</v>
      </c>
      <c r="AD109" s="14"/>
      <c r="AE109" s="93">
        <f t="shared" si="14"/>
        <v>18</v>
      </c>
      <c r="AF109" s="201">
        <f t="shared" si="15"/>
        <v>27.160000000000004</v>
      </c>
      <c r="AG109" s="174">
        <f t="shared" si="16"/>
        <v>2.9</v>
      </c>
      <c r="AH109" s="14" t="e">
        <f>VLOOKUP(AB109,#REF!,8,FALSE)</f>
        <v>#REF!</v>
      </c>
      <c r="AI109" s="14" t="e">
        <f>VLOOKUP(AC109,#REF!,8,FALSE)</f>
        <v>#REF!</v>
      </c>
      <c r="AJ109" s="150">
        <v>41913</v>
      </c>
      <c r="AK109" s="14"/>
      <c r="AL109" s="14"/>
      <c r="AM109" s="14"/>
      <c r="AN109" s="14"/>
      <c r="AO109" s="14" t="s">
        <v>1</v>
      </c>
      <c r="AP109" s="14"/>
      <c r="AQ109" s="14"/>
      <c r="AR109" s="14"/>
      <c r="AS109" s="14"/>
      <c r="AT109" s="14"/>
      <c r="AU109" s="14"/>
    </row>
    <row r="110" spans="1:47" s="74" customFormat="1" ht="42" customHeight="1">
      <c r="A110" s="116" t="str">
        <f t="shared" si="12"/>
        <v>NIEBIESKI 1274</v>
      </c>
      <c r="B110" s="116" t="str">
        <f t="shared" si="13"/>
        <v>GRANAT GŁ.</v>
      </c>
      <c r="C110" s="174" t="s">
        <v>691</v>
      </c>
      <c r="D110" s="14" t="s">
        <v>508</v>
      </c>
      <c r="E110" s="114"/>
      <c r="F110" s="14" t="s">
        <v>8</v>
      </c>
      <c r="G110" s="116" t="s">
        <v>61</v>
      </c>
      <c r="H110" s="116" t="s">
        <v>5</v>
      </c>
      <c r="I110" s="14" t="s">
        <v>200</v>
      </c>
      <c r="J110" s="93" t="s">
        <v>46</v>
      </c>
      <c r="K110" s="143"/>
      <c r="L110" s="144"/>
      <c r="M110" s="144"/>
      <c r="N110" s="144"/>
      <c r="O110" s="144">
        <v>2</v>
      </c>
      <c r="P110" s="144">
        <v>3</v>
      </c>
      <c r="Q110" s="144">
        <v>5</v>
      </c>
      <c r="R110" s="144">
        <v>5</v>
      </c>
      <c r="S110" s="144">
        <v>3</v>
      </c>
      <c r="T110" s="144">
        <v>1</v>
      </c>
      <c r="U110" s="144">
        <v>1</v>
      </c>
      <c r="V110" s="144"/>
      <c r="W110" s="144"/>
      <c r="X110" s="144"/>
      <c r="Y110" s="144"/>
      <c r="Z110" s="144"/>
      <c r="AA110" s="144"/>
      <c r="AB110" s="148" t="s">
        <v>449</v>
      </c>
      <c r="AC110" s="14" t="s">
        <v>76</v>
      </c>
      <c r="AD110" s="14"/>
      <c r="AE110" s="93">
        <f t="shared" si="14"/>
        <v>20</v>
      </c>
      <c r="AF110" s="201">
        <f t="shared" si="15"/>
        <v>31.120000000000005</v>
      </c>
      <c r="AG110" s="174">
        <f t="shared" si="16"/>
        <v>2.9</v>
      </c>
      <c r="AH110" s="14" t="e">
        <f>VLOOKUP(AB110,#REF!,8,FALSE)</f>
        <v>#REF!</v>
      </c>
      <c r="AI110" s="14" t="e">
        <f>VLOOKUP(AC110,#REF!,8,FALSE)</f>
        <v>#REF!</v>
      </c>
      <c r="AJ110" s="150">
        <v>41913</v>
      </c>
      <c r="AK110" s="14"/>
      <c r="AL110" s="14"/>
      <c r="AM110" s="14"/>
      <c r="AN110" s="14"/>
      <c r="AO110" s="14" t="s">
        <v>1</v>
      </c>
      <c r="AP110" s="14"/>
      <c r="AQ110" s="14"/>
      <c r="AR110" s="14"/>
      <c r="AS110" s="14"/>
      <c r="AT110" s="14"/>
      <c r="AU110" s="14"/>
    </row>
    <row r="111" spans="1:47" s="74" customFormat="1" ht="42" customHeight="1">
      <c r="A111" s="116" t="str">
        <f t="shared" si="12"/>
        <v>51.</v>
      </c>
      <c r="B111" s="116" t="str">
        <f t="shared" si="13"/>
        <v>CZARNY GŁ.</v>
      </c>
      <c r="C111" s="175" t="s">
        <v>691</v>
      </c>
      <c r="D111" s="14" t="s">
        <v>507</v>
      </c>
      <c r="E111" s="121">
        <v>41916.583333333336</v>
      </c>
      <c r="F111" s="14" t="s">
        <v>8</v>
      </c>
      <c r="G111" s="116" t="s">
        <v>48</v>
      </c>
      <c r="H111" s="116" t="s">
        <v>5</v>
      </c>
      <c r="I111" s="14" t="s">
        <v>222</v>
      </c>
      <c r="J111" s="93" t="s">
        <v>46</v>
      </c>
      <c r="K111" s="143"/>
      <c r="L111" s="144"/>
      <c r="M111" s="144">
        <v>2</v>
      </c>
      <c r="N111" s="144"/>
      <c r="O111" s="144">
        <v>3</v>
      </c>
      <c r="P111" s="144"/>
      <c r="Q111" s="144">
        <v>6</v>
      </c>
      <c r="R111" s="144">
        <v>5</v>
      </c>
      <c r="S111" s="144">
        <v>3</v>
      </c>
      <c r="T111" s="144"/>
      <c r="U111" s="144"/>
      <c r="V111" s="144"/>
      <c r="W111" s="144"/>
      <c r="X111" s="144"/>
      <c r="Y111" s="144"/>
      <c r="Z111" s="144"/>
      <c r="AA111" s="144"/>
      <c r="AB111" s="14" t="s">
        <v>423</v>
      </c>
      <c r="AC111" s="14" t="s">
        <v>87</v>
      </c>
      <c r="AD111" s="14"/>
      <c r="AE111" s="93">
        <f t="shared" si="14"/>
        <v>19</v>
      </c>
      <c r="AF111" s="201">
        <f t="shared" si="15"/>
        <v>28.560000000000002</v>
      </c>
      <c r="AG111" s="174">
        <f t="shared" si="16"/>
        <v>2.4</v>
      </c>
      <c r="AH111" s="14" t="e">
        <f>VLOOKUP(AB111,#REF!,8,FALSE)</f>
        <v>#REF!</v>
      </c>
      <c r="AI111" s="14" t="e">
        <f>VLOOKUP(AC111,#REF!,8,FALSE)</f>
        <v>#REF!</v>
      </c>
      <c r="AJ111" s="142">
        <v>41912</v>
      </c>
      <c r="AK111" s="14"/>
      <c r="AL111" s="14"/>
      <c r="AM111" s="14"/>
      <c r="AN111" s="14"/>
      <c r="AO111" s="14" t="s">
        <v>15</v>
      </c>
      <c r="AP111" s="14"/>
      <c r="AQ111" s="14"/>
      <c r="AR111" s="14"/>
      <c r="AS111" s="14"/>
      <c r="AT111" s="14"/>
      <c r="AU111" s="14"/>
    </row>
    <row r="112" spans="1:47" s="74" customFormat="1" ht="42" customHeight="1">
      <c r="A112" s="116" t="str">
        <f t="shared" si="12"/>
        <v>OXFORD BIAŁY</v>
      </c>
      <c r="B112" s="116"/>
      <c r="C112" s="200" t="s">
        <v>674</v>
      </c>
      <c r="D112" s="14" t="s">
        <v>675</v>
      </c>
      <c r="E112" s="121">
        <v>41915.333333333336</v>
      </c>
      <c r="F112" s="14" t="s">
        <v>676</v>
      </c>
      <c r="G112" s="116" t="s">
        <v>547</v>
      </c>
      <c r="H112" s="116" t="s">
        <v>5</v>
      </c>
      <c r="I112" s="14" t="s">
        <v>535</v>
      </c>
      <c r="J112" s="93" t="s">
        <v>46</v>
      </c>
      <c r="K112" s="143"/>
      <c r="L112" s="144"/>
      <c r="M112" s="144">
        <v>1</v>
      </c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16" t="s">
        <v>89</v>
      </c>
      <c r="AC112" s="172"/>
      <c r="AD112" s="196" t="s">
        <v>677</v>
      </c>
      <c r="AE112" s="93">
        <f t="shared" si="14"/>
        <v>1</v>
      </c>
      <c r="AF112" s="201">
        <f t="shared" si="15"/>
        <v>1.4</v>
      </c>
      <c r="AG112" s="174">
        <f t="shared" si="16"/>
        <v>0.6</v>
      </c>
      <c r="AH112" s="14" t="e">
        <f>VLOOKUP(AB112,#REF!,8,FALSE)</f>
        <v>#REF!</v>
      </c>
      <c r="AI112" s="14" t="e">
        <f>VLOOKUP(AC112,#REF!,8,FALSE)</f>
        <v>#REF!</v>
      </c>
      <c r="AJ112" s="142">
        <v>41913</v>
      </c>
      <c r="AK112" s="14"/>
      <c r="AL112" s="14"/>
      <c r="AM112" s="14"/>
      <c r="AN112" s="14"/>
      <c r="AO112" s="142" t="s">
        <v>18</v>
      </c>
      <c r="AP112" s="14"/>
      <c r="AQ112" s="14"/>
      <c r="AR112" s="14"/>
      <c r="AS112" s="14"/>
      <c r="AT112" s="142">
        <v>41914</v>
      </c>
      <c r="AU112" s="142">
        <v>41915</v>
      </c>
    </row>
  </sheetData>
  <autoFilter ref="A8:CN112">
    <sortState ref="A11:CK112">
      <sortCondition ref="C8:C112"/>
    </sortState>
  </autoFilter>
  <mergeCells count="33">
    <mergeCell ref="AS6:AS8"/>
    <mergeCell ref="AT6:AT8"/>
    <mergeCell ref="AU6:AU8"/>
    <mergeCell ref="AV6:AV8"/>
    <mergeCell ref="L7:M7"/>
    <mergeCell ref="N7:O7"/>
    <mergeCell ref="P7:Q7"/>
    <mergeCell ref="AH6:AH8"/>
    <mergeCell ref="AI6:AI8"/>
    <mergeCell ref="AK6:AK8"/>
    <mergeCell ref="AL6:AL8"/>
    <mergeCell ref="AM6:AN7"/>
    <mergeCell ref="AO6:AP7"/>
    <mergeCell ref="AQ6:AQ8"/>
    <mergeCell ref="AR6:AR8"/>
    <mergeCell ref="AC6:AC8"/>
    <mergeCell ref="AD6:AD8"/>
    <mergeCell ref="AE6:AE8"/>
    <mergeCell ref="AF6:AF8"/>
    <mergeCell ref="AG6:AG8"/>
    <mergeCell ref="AJ6:AJ8"/>
    <mergeCell ref="AB6:AB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AA6"/>
  </mergeCells>
  <dataValidations count="1">
    <dataValidation type="list" allowBlank="1" showInputMessage="1" showErrorMessage="1" errorTitle="Brak materiału" error="Brak materiału - uzupełnij bazę materiałów!" sqref="AB77:AC112">
      <formula1>#REF!</formula1>
    </dataValidation>
  </dataValidations>
  <pageMargins left="0.31496062992125984" right="0.19685039370078741" top="0.78740157480314965" bottom="0.15748031496062992" header="0.51181102362204722" footer="0"/>
  <pageSetup paperSize="9" scale="6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I250"/>
  <sheetViews>
    <sheetView workbookViewId="0"/>
  </sheetViews>
  <sheetFormatPr defaultRowHeight="18.75"/>
  <cols>
    <col min="1" max="1" width="8.75" style="2" customWidth="1"/>
    <col min="2" max="2" width="12.5" style="2" customWidth="1"/>
    <col min="3" max="3" width="19.5" style="9" customWidth="1"/>
    <col min="4" max="4" width="5.5" style="2" customWidth="1"/>
    <col min="5" max="5" width="8.625" style="2" customWidth="1"/>
    <col min="6" max="6" width="6" style="2" customWidth="1"/>
    <col min="7" max="7" width="5" style="2" customWidth="1"/>
    <col min="8" max="8" width="4.375" style="2" customWidth="1"/>
    <col min="9" max="9" width="4.25" style="2" customWidth="1"/>
    <col min="10" max="10" width="4.25" style="140" customWidth="1"/>
    <col min="11" max="26" width="3.875" style="140" customWidth="1"/>
    <col min="27" max="28" width="12.375" style="2" customWidth="1"/>
    <col min="29" max="29" width="10.25" style="2" customWidth="1"/>
    <col min="30" max="30" width="9" style="2"/>
    <col min="31" max="31" width="11" style="2" bestFit="1" customWidth="1"/>
    <col min="32" max="32" width="9" style="2" customWidth="1"/>
    <col min="33" max="34" width="14.875" style="2" customWidth="1"/>
    <col min="35" max="38" width="6.75" style="2" customWidth="1"/>
    <col min="39" max="39" width="8.875" style="2" customWidth="1"/>
    <col min="40" max="40" width="6.75" style="2" customWidth="1"/>
    <col min="41" max="43" width="9" style="2" customWidth="1"/>
    <col min="44" max="44" width="12.625" style="2" customWidth="1"/>
    <col min="45" max="45" width="10.375" style="2" customWidth="1"/>
    <col min="46" max="16384" width="9" style="2"/>
  </cols>
  <sheetData>
    <row r="1" spans="1:87">
      <c r="I1" s="107" t="s">
        <v>0</v>
      </c>
      <c r="J1" s="124">
        <v>36</v>
      </c>
      <c r="K1" s="124">
        <v>37</v>
      </c>
      <c r="L1" s="124">
        <v>38</v>
      </c>
      <c r="M1" s="124">
        <v>39</v>
      </c>
      <c r="N1" s="124">
        <v>40</v>
      </c>
      <c r="O1" s="124">
        <v>41</v>
      </c>
      <c r="P1" s="124">
        <v>42</v>
      </c>
      <c r="Q1" s="124">
        <v>43</v>
      </c>
      <c r="R1" s="124">
        <v>44</v>
      </c>
      <c r="S1" s="124">
        <v>45</v>
      </c>
      <c r="T1" s="124">
        <v>46</v>
      </c>
      <c r="U1" s="124">
        <v>47</v>
      </c>
      <c r="V1" s="124">
        <v>48</v>
      </c>
      <c r="W1" s="124">
        <v>49</v>
      </c>
      <c r="X1" s="124">
        <v>50</v>
      </c>
      <c r="Y1" s="124">
        <v>51</v>
      </c>
      <c r="Z1" s="124">
        <v>52</v>
      </c>
    </row>
    <row r="2" spans="1:87">
      <c r="I2" s="1" t="s">
        <v>46</v>
      </c>
      <c r="J2" s="110">
        <v>1.4</v>
      </c>
      <c r="K2" s="110">
        <v>1.4</v>
      </c>
      <c r="L2" s="110">
        <v>1.4</v>
      </c>
      <c r="M2" s="110">
        <v>1.4</v>
      </c>
      <c r="N2" s="110">
        <v>1.4</v>
      </c>
      <c r="O2" s="110">
        <v>1.4</v>
      </c>
      <c r="P2" s="110">
        <v>1.4</v>
      </c>
      <c r="Q2" s="110">
        <v>1.57</v>
      </c>
      <c r="R2" s="110">
        <v>1.77</v>
      </c>
      <c r="S2" s="110">
        <v>1.98</v>
      </c>
      <c r="T2" s="110">
        <v>1.98</v>
      </c>
      <c r="U2" s="110">
        <v>2.0699999999999998</v>
      </c>
      <c r="V2" s="110">
        <v>2.0699999999999998</v>
      </c>
      <c r="W2" s="110">
        <v>2.0699999999999998</v>
      </c>
      <c r="X2" s="110">
        <v>2.0699999999999998</v>
      </c>
      <c r="Y2" s="110">
        <v>2.0699999999999998</v>
      </c>
      <c r="Z2" s="110">
        <v>2.0699999999999998</v>
      </c>
    </row>
    <row r="3" spans="1:87">
      <c r="I3" s="1" t="s">
        <v>475</v>
      </c>
      <c r="J3" s="110">
        <v>1.2</v>
      </c>
      <c r="K3" s="110">
        <v>1.2</v>
      </c>
      <c r="L3" s="110">
        <v>1.2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87">
      <c r="I4" s="161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spans="1:87">
      <c r="I5" s="161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spans="1:87" ht="14.25" customHeight="1">
      <c r="A6" s="230" t="s">
        <v>47</v>
      </c>
      <c r="B6" s="233" t="s">
        <v>42</v>
      </c>
      <c r="C6" s="230" t="s">
        <v>41</v>
      </c>
      <c r="D6" s="236" t="s">
        <v>27</v>
      </c>
      <c r="E6" s="229" t="s">
        <v>20</v>
      </c>
      <c r="F6" s="228" t="s">
        <v>22</v>
      </c>
      <c r="G6" s="228" t="s">
        <v>21</v>
      </c>
      <c r="H6" s="228" t="s">
        <v>28</v>
      </c>
      <c r="I6" s="226" t="s">
        <v>23</v>
      </c>
      <c r="J6" s="227" t="s">
        <v>43</v>
      </c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16" t="s">
        <v>51</v>
      </c>
      <c r="AB6" s="216" t="s">
        <v>52</v>
      </c>
      <c r="AC6" s="228" t="s">
        <v>19</v>
      </c>
      <c r="AD6" s="216" t="s">
        <v>32</v>
      </c>
      <c r="AE6" s="223" t="s">
        <v>51</v>
      </c>
      <c r="AF6" s="223" t="s">
        <v>52</v>
      </c>
      <c r="AG6" s="216" t="s">
        <v>29</v>
      </c>
      <c r="AH6" s="216" t="s">
        <v>117</v>
      </c>
      <c r="AI6" s="216" t="s">
        <v>30</v>
      </c>
      <c r="AJ6" s="216" t="s">
        <v>31</v>
      </c>
      <c r="AK6" s="219" t="s">
        <v>33</v>
      </c>
      <c r="AL6" s="220"/>
      <c r="AM6" s="219" t="s">
        <v>34</v>
      </c>
      <c r="AN6" s="220"/>
      <c r="AO6" s="216" t="s">
        <v>35</v>
      </c>
      <c r="AP6" s="216" t="s">
        <v>36</v>
      </c>
      <c r="AQ6" s="216" t="s">
        <v>37</v>
      </c>
      <c r="AR6" s="216" t="s">
        <v>38</v>
      </c>
      <c r="AS6" s="216" t="s">
        <v>39</v>
      </c>
      <c r="AT6" s="217"/>
    </row>
    <row r="7" spans="1:87" ht="18" customHeight="1">
      <c r="A7" s="231"/>
      <c r="B7" s="234"/>
      <c r="C7" s="234"/>
      <c r="D7" s="234"/>
      <c r="E7" s="234"/>
      <c r="F7" s="228"/>
      <c r="G7" s="228"/>
      <c r="H7" s="228"/>
      <c r="I7" s="226"/>
      <c r="J7" s="126"/>
      <c r="K7" s="218" t="s">
        <v>1</v>
      </c>
      <c r="L7" s="218"/>
      <c r="M7" s="218" t="s">
        <v>24</v>
      </c>
      <c r="N7" s="218"/>
      <c r="O7" s="218" t="s">
        <v>13</v>
      </c>
      <c r="P7" s="218"/>
      <c r="Q7" s="160" t="s">
        <v>25</v>
      </c>
      <c r="R7" s="160" t="s">
        <v>26</v>
      </c>
      <c r="S7" s="157"/>
      <c r="T7" s="157"/>
      <c r="U7" s="164"/>
      <c r="V7" s="164"/>
      <c r="W7" s="127"/>
      <c r="X7" s="127"/>
      <c r="Y7" s="127"/>
      <c r="Z7" s="127"/>
      <c r="AA7" s="216"/>
      <c r="AB7" s="216"/>
      <c r="AC7" s="228"/>
      <c r="AD7" s="216"/>
      <c r="AE7" s="223"/>
      <c r="AF7" s="223"/>
      <c r="AG7" s="216"/>
      <c r="AH7" s="216"/>
      <c r="AI7" s="216"/>
      <c r="AJ7" s="216"/>
      <c r="AK7" s="221"/>
      <c r="AL7" s="222"/>
      <c r="AM7" s="221"/>
      <c r="AN7" s="222"/>
      <c r="AO7" s="216"/>
      <c r="AP7" s="216"/>
      <c r="AQ7" s="216"/>
      <c r="AR7" s="216"/>
      <c r="AS7" s="216"/>
      <c r="AT7" s="217"/>
    </row>
    <row r="8" spans="1:87" ht="25.5" customHeight="1">
      <c r="A8" s="232"/>
      <c r="B8" s="235"/>
      <c r="C8" s="235"/>
      <c r="D8" s="235"/>
      <c r="E8" s="235"/>
      <c r="F8" s="229"/>
      <c r="G8" s="229"/>
      <c r="H8" s="229"/>
      <c r="I8" s="226"/>
      <c r="J8" s="126">
        <v>36</v>
      </c>
      <c r="K8" s="127">
        <v>37</v>
      </c>
      <c r="L8" s="127">
        <v>38</v>
      </c>
      <c r="M8" s="127">
        <v>39</v>
      </c>
      <c r="N8" s="127">
        <v>40</v>
      </c>
      <c r="O8" s="127">
        <v>41</v>
      </c>
      <c r="P8" s="127">
        <v>42</v>
      </c>
      <c r="Q8" s="127">
        <v>43</v>
      </c>
      <c r="R8" s="127">
        <v>44</v>
      </c>
      <c r="S8" s="127">
        <v>45</v>
      </c>
      <c r="T8" s="127">
        <v>46</v>
      </c>
      <c r="U8" s="127">
        <v>47</v>
      </c>
      <c r="V8" s="127">
        <v>48</v>
      </c>
      <c r="W8" s="127">
        <v>49</v>
      </c>
      <c r="X8" s="127">
        <v>50</v>
      </c>
      <c r="Y8" s="127">
        <v>51</v>
      </c>
      <c r="Z8" s="127">
        <v>52</v>
      </c>
      <c r="AA8" s="216"/>
      <c r="AB8" s="216"/>
      <c r="AC8" s="228"/>
      <c r="AD8" s="216"/>
      <c r="AE8" s="223"/>
      <c r="AF8" s="223"/>
      <c r="AG8" s="216"/>
      <c r="AH8" s="216"/>
      <c r="AI8" s="216"/>
      <c r="AJ8" s="216"/>
      <c r="AK8" s="108" t="s">
        <v>44</v>
      </c>
      <c r="AL8" s="108" t="s">
        <v>45</v>
      </c>
      <c r="AM8" s="108" t="s">
        <v>44</v>
      </c>
      <c r="AN8" s="108" t="s">
        <v>45</v>
      </c>
      <c r="AO8" s="216"/>
      <c r="AP8" s="216"/>
      <c r="AQ8" s="216"/>
      <c r="AR8" s="216"/>
      <c r="AS8" s="216"/>
      <c r="AT8" s="217"/>
      <c r="AU8" s="2" t="s">
        <v>394</v>
      </c>
      <c r="AV8" s="2" t="s">
        <v>395</v>
      </c>
      <c r="AW8" s="2" t="s">
        <v>396</v>
      </c>
      <c r="AX8" s="2" t="s">
        <v>394</v>
      </c>
      <c r="AY8" s="2" t="s">
        <v>395</v>
      </c>
      <c r="AZ8" s="2" t="s">
        <v>396</v>
      </c>
      <c r="BA8" s="2" t="s">
        <v>394</v>
      </c>
      <c r="BB8" s="2" t="s">
        <v>395</v>
      </c>
      <c r="BC8" s="2" t="s">
        <v>396</v>
      </c>
      <c r="BD8" s="2" t="s">
        <v>394</v>
      </c>
      <c r="BE8" s="2" t="s">
        <v>395</v>
      </c>
      <c r="BF8" s="2" t="s">
        <v>396</v>
      </c>
      <c r="BG8" s="2" t="s">
        <v>394</v>
      </c>
      <c r="BH8" s="2" t="s">
        <v>395</v>
      </c>
      <c r="BI8" s="2" t="s">
        <v>396</v>
      </c>
      <c r="BJ8" s="2" t="s">
        <v>394</v>
      </c>
      <c r="BK8" s="2" t="s">
        <v>395</v>
      </c>
      <c r="BL8" s="2" t="s">
        <v>396</v>
      </c>
      <c r="BM8" s="2" t="s">
        <v>394</v>
      </c>
      <c r="BN8" s="2" t="s">
        <v>395</v>
      </c>
      <c r="BO8" s="2" t="s">
        <v>396</v>
      </c>
      <c r="BP8" s="2" t="s">
        <v>394</v>
      </c>
      <c r="BQ8" s="2" t="s">
        <v>395</v>
      </c>
      <c r="BR8" s="2" t="s">
        <v>396</v>
      </c>
      <c r="BS8" s="2" t="s">
        <v>394</v>
      </c>
      <c r="BT8" s="2" t="s">
        <v>395</v>
      </c>
      <c r="BU8" s="2" t="s">
        <v>396</v>
      </c>
      <c r="BV8" s="2" t="s">
        <v>394</v>
      </c>
      <c r="BW8" s="2" t="s">
        <v>395</v>
      </c>
      <c r="BX8" s="2" t="s">
        <v>396</v>
      </c>
      <c r="BY8" s="2" t="s">
        <v>394</v>
      </c>
      <c r="BZ8" s="2" t="s">
        <v>395</v>
      </c>
      <c r="CA8" s="2" t="s">
        <v>396</v>
      </c>
      <c r="CB8" s="2" t="s">
        <v>394</v>
      </c>
      <c r="CC8" s="2" t="s">
        <v>395</v>
      </c>
      <c r="CD8" s="2" t="s">
        <v>396</v>
      </c>
      <c r="CE8" s="2" t="s">
        <v>394</v>
      </c>
      <c r="CF8" s="2" t="s">
        <v>395</v>
      </c>
      <c r="CG8" s="2" t="s">
        <v>396</v>
      </c>
      <c r="CH8" s="2" t="s">
        <v>394</v>
      </c>
      <c r="CI8" s="2" t="s">
        <v>395</v>
      </c>
    </row>
    <row r="9" spans="1:87" s="74" customFormat="1" ht="62.25" hidden="1" customHeight="1">
      <c r="A9" s="14">
        <v>20</v>
      </c>
      <c r="B9" s="14" t="s">
        <v>378</v>
      </c>
      <c r="C9" s="114"/>
      <c r="D9" s="14" t="s">
        <v>7</v>
      </c>
      <c r="E9" s="14" t="s">
        <v>61</v>
      </c>
      <c r="F9" s="116" t="s">
        <v>59</v>
      </c>
      <c r="G9" s="14" t="s">
        <v>127</v>
      </c>
      <c r="H9" s="14">
        <v>4</v>
      </c>
      <c r="I9" s="14" t="s">
        <v>46</v>
      </c>
      <c r="J9" s="143"/>
      <c r="K9" s="144"/>
      <c r="L9" s="144"/>
      <c r="M9" s="144"/>
      <c r="N9" s="144"/>
      <c r="O9" s="144"/>
      <c r="P9" s="144">
        <v>7</v>
      </c>
      <c r="Q9" s="144">
        <v>7</v>
      </c>
      <c r="R9" s="144">
        <v>7</v>
      </c>
      <c r="S9" s="144">
        <v>7</v>
      </c>
      <c r="T9" s="144">
        <v>7</v>
      </c>
      <c r="U9" s="144"/>
      <c r="V9" s="144"/>
      <c r="W9" s="144"/>
      <c r="X9" s="144"/>
      <c r="Y9" s="144"/>
      <c r="Z9" s="144"/>
      <c r="AA9" s="14" t="s">
        <v>121</v>
      </c>
      <c r="AB9" s="116" t="s">
        <v>379</v>
      </c>
      <c r="AC9" s="14"/>
      <c r="AD9" s="93">
        <f t="shared" ref="AD9:AD36" si="0">SUM(J9:Z9)</f>
        <v>35</v>
      </c>
      <c r="AE9" s="14">
        <f t="shared" ref="AE9:AE36" si="1">IF(I9="DŁ",(J9*$J$2)+(K9*$K$2)+(L9*$L$2)+(M9*$M$2)+(N9*$N$2)+(O9*$O$2)+(P9*$P$2)+(Q9*$Q$2)+(R9*$R$2)+(S9*$S$2)+(T9*$T$2)+(U9*$U$2)+(V9*$V$2)+(W9*$W$2)+(X9*$X$2)+(Y9*$Y$2)+(Z9*$Z$2),(J9*$J$3)+(K9*$K$3)+(L9*$L$3)+(M9*$M$3)+(N9*$N$3)+(O9*$O$3)+(P9*$P$3)+(Q9*$Q$3)+(R9*$R$3)+(S9*$S$3)+(T9*$T$3)+(U9*$U$3)+(V9*$V$3)+(W9*$W$3)+(X9*$X$3)+(Y9*$Y$3)+(Z9*$Z$3))</f>
        <v>60.9</v>
      </c>
      <c r="AF9" s="93">
        <f>IF(OR(G9=0,G9="Ślubna"),0,ROUNDUP(AD9/5,0)*0.6)+IF(OR(G9="I",G9="PW"),ROUNDUP(AD9/20,0)*0.5,0)</f>
        <v>4.2</v>
      </c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87" s="74" customFormat="1" ht="62.25" hidden="1" customHeight="1">
      <c r="A10" s="14">
        <v>22</v>
      </c>
      <c r="B10" s="14" t="s">
        <v>322</v>
      </c>
      <c r="C10" s="114"/>
      <c r="D10" s="93" t="s">
        <v>9</v>
      </c>
      <c r="E10" s="93" t="s">
        <v>61</v>
      </c>
      <c r="F10" s="116" t="s">
        <v>59</v>
      </c>
      <c r="G10" s="14" t="s">
        <v>127</v>
      </c>
      <c r="H10" s="14">
        <v>1</v>
      </c>
      <c r="I10" s="14" t="s">
        <v>46</v>
      </c>
      <c r="J10" s="143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>
        <v>2</v>
      </c>
      <c r="V10" s="144">
        <v>2</v>
      </c>
      <c r="W10" s="144">
        <v>2</v>
      </c>
      <c r="X10" s="144"/>
      <c r="Y10" s="144"/>
      <c r="Z10" s="144"/>
      <c r="AA10" s="14"/>
      <c r="AB10" s="14"/>
      <c r="AC10" s="123" t="s">
        <v>333</v>
      </c>
      <c r="AD10" s="93">
        <f t="shared" si="0"/>
        <v>6</v>
      </c>
      <c r="AE10" s="14">
        <f t="shared" si="1"/>
        <v>12.419999999999998</v>
      </c>
      <c r="AF10" s="93">
        <f t="shared" ref="AF10:AF36" si="2">IF(OR(G10=0,G10="Ślubna"),0,ROUNDUP(AD10/5,0)*0.6)+IF(OR(G10="I",G10="PW"),ROUNDUP(AD10/20,0)*0.5,0)</f>
        <v>1.2</v>
      </c>
      <c r="AG10" s="93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87" s="74" customFormat="1" ht="62.25" hidden="1" customHeight="1">
      <c r="A11" s="14">
        <v>22</v>
      </c>
      <c r="B11" s="14" t="s">
        <v>323</v>
      </c>
      <c r="C11" s="114"/>
      <c r="D11" s="93" t="s">
        <v>9</v>
      </c>
      <c r="E11" s="93" t="s">
        <v>61</v>
      </c>
      <c r="F11" s="116" t="s">
        <v>59</v>
      </c>
      <c r="G11" s="14" t="s">
        <v>127</v>
      </c>
      <c r="H11" s="14">
        <v>1</v>
      </c>
      <c r="I11" s="14" t="s">
        <v>46</v>
      </c>
      <c r="J11" s="143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>
        <v>2</v>
      </c>
      <c r="V11" s="144">
        <v>2</v>
      </c>
      <c r="W11" s="144">
        <v>2</v>
      </c>
      <c r="X11" s="144"/>
      <c r="Y11" s="144"/>
      <c r="Z11" s="144"/>
      <c r="AA11" s="14"/>
      <c r="AB11" s="14"/>
      <c r="AC11" s="123" t="s">
        <v>333</v>
      </c>
      <c r="AD11" s="93">
        <f t="shared" si="0"/>
        <v>6</v>
      </c>
      <c r="AE11" s="14">
        <f t="shared" si="1"/>
        <v>12.419999999999998</v>
      </c>
      <c r="AF11" s="93">
        <f t="shared" si="2"/>
        <v>1.2</v>
      </c>
      <c r="AG11" s="93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87" s="74" customFormat="1" ht="62.25" hidden="1" customHeight="1">
      <c r="A12" s="14">
        <v>22</v>
      </c>
      <c r="B12" s="14" t="s">
        <v>324</v>
      </c>
      <c r="C12" s="114"/>
      <c r="D12" s="93" t="s">
        <v>9</v>
      </c>
      <c r="E12" s="93" t="s">
        <v>61</v>
      </c>
      <c r="F12" s="116" t="s">
        <v>59</v>
      </c>
      <c r="G12" s="14" t="s">
        <v>127</v>
      </c>
      <c r="H12" s="14">
        <v>1</v>
      </c>
      <c r="I12" s="14" t="s">
        <v>46</v>
      </c>
      <c r="J12" s="143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>
        <v>2</v>
      </c>
      <c r="V12" s="144">
        <v>2</v>
      </c>
      <c r="W12" s="144">
        <v>2</v>
      </c>
      <c r="X12" s="144"/>
      <c r="Y12" s="144"/>
      <c r="Z12" s="144"/>
      <c r="AA12" s="14"/>
      <c r="AB12" s="14"/>
      <c r="AC12" s="123" t="s">
        <v>333</v>
      </c>
      <c r="AD12" s="93">
        <f t="shared" si="0"/>
        <v>6</v>
      </c>
      <c r="AE12" s="14">
        <f t="shared" si="1"/>
        <v>12.419999999999998</v>
      </c>
      <c r="AF12" s="93">
        <f t="shared" si="2"/>
        <v>1.2</v>
      </c>
      <c r="AG12" s="93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87" s="74" customFormat="1" ht="47.25" hidden="1" customHeight="1">
      <c r="A13" s="14">
        <v>22</v>
      </c>
      <c r="B13" s="14" t="s">
        <v>325</v>
      </c>
      <c r="C13" s="114"/>
      <c r="D13" s="93" t="s">
        <v>9</v>
      </c>
      <c r="E13" s="93" t="s">
        <v>61</v>
      </c>
      <c r="F13" s="116" t="s">
        <v>59</v>
      </c>
      <c r="G13" s="14" t="s">
        <v>127</v>
      </c>
      <c r="H13" s="14">
        <v>1</v>
      </c>
      <c r="I13" s="14" t="s">
        <v>46</v>
      </c>
      <c r="J13" s="143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>
        <v>2</v>
      </c>
      <c r="V13" s="144">
        <v>2</v>
      </c>
      <c r="W13" s="144">
        <v>2</v>
      </c>
      <c r="X13" s="144"/>
      <c r="Y13" s="144"/>
      <c r="Z13" s="144"/>
      <c r="AA13" s="14"/>
      <c r="AB13" s="14"/>
      <c r="AC13" s="123" t="s">
        <v>333</v>
      </c>
      <c r="AD13" s="93">
        <f t="shared" si="0"/>
        <v>6</v>
      </c>
      <c r="AE13" s="14">
        <f t="shared" si="1"/>
        <v>12.419999999999998</v>
      </c>
      <c r="AF13" s="93">
        <f t="shared" si="2"/>
        <v>1.2</v>
      </c>
      <c r="AG13" s="93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87" s="74" customFormat="1" ht="47.25" hidden="1" customHeight="1">
      <c r="A14" s="14">
        <v>22</v>
      </c>
      <c r="B14" s="14" t="s">
        <v>326</v>
      </c>
      <c r="C14" s="114"/>
      <c r="D14" s="93" t="s">
        <v>9</v>
      </c>
      <c r="E14" s="93" t="s">
        <v>61</v>
      </c>
      <c r="F14" s="116" t="s">
        <v>59</v>
      </c>
      <c r="G14" s="14" t="s">
        <v>127</v>
      </c>
      <c r="H14" s="14">
        <v>1</v>
      </c>
      <c r="I14" s="14" t="s">
        <v>46</v>
      </c>
      <c r="J14" s="143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>
        <v>2</v>
      </c>
      <c r="V14" s="144">
        <v>2</v>
      </c>
      <c r="W14" s="144">
        <v>2</v>
      </c>
      <c r="X14" s="144"/>
      <c r="Y14" s="144"/>
      <c r="Z14" s="144"/>
      <c r="AA14" s="14"/>
      <c r="AB14" s="14"/>
      <c r="AC14" s="123" t="s">
        <v>333</v>
      </c>
      <c r="AD14" s="93">
        <f t="shared" si="0"/>
        <v>6</v>
      </c>
      <c r="AE14" s="14">
        <f t="shared" si="1"/>
        <v>12.419999999999998</v>
      </c>
      <c r="AF14" s="93">
        <f t="shared" si="2"/>
        <v>1.2</v>
      </c>
      <c r="AG14" s="93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87" s="74" customFormat="1" ht="47.25" hidden="1" customHeight="1">
      <c r="A15" s="14">
        <v>22</v>
      </c>
      <c r="B15" s="14" t="s">
        <v>327</v>
      </c>
      <c r="C15" s="114"/>
      <c r="D15" s="93" t="s">
        <v>9</v>
      </c>
      <c r="E15" s="93" t="s">
        <v>61</v>
      </c>
      <c r="F15" s="116" t="s">
        <v>328</v>
      </c>
      <c r="G15" s="14" t="s">
        <v>127</v>
      </c>
      <c r="H15" s="14">
        <v>1</v>
      </c>
      <c r="I15" s="14" t="s">
        <v>46</v>
      </c>
      <c r="J15" s="143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>
        <v>2</v>
      </c>
      <c r="V15" s="144">
        <v>2</v>
      </c>
      <c r="W15" s="144">
        <v>2</v>
      </c>
      <c r="X15" s="144"/>
      <c r="Y15" s="144"/>
      <c r="Z15" s="144"/>
      <c r="AA15" s="14"/>
      <c r="AB15" s="14"/>
      <c r="AC15" s="123" t="s">
        <v>333</v>
      </c>
      <c r="AD15" s="93">
        <f t="shared" si="0"/>
        <v>6</v>
      </c>
      <c r="AE15" s="14">
        <f t="shared" si="1"/>
        <v>12.419999999999998</v>
      </c>
      <c r="AF15" s="93">
        <f t="shared" si="2"/>
        <v>1.2</v>
      </c>
      <c r="AG15" s="93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87" s="74" customFormat="1" ht="47.25" hidden="1" customHeight="1">
      <c r="A16" s="14">
        <v>22</v>
      </c>
      <c r="B16" s="14" t="s">
        <v>329</v>
      </c>
      <c r="C16" s="114"/>
      <c r="D16" s="93" t="s">
        <v>9</v>
      </c>
      <c r="E16" s="93" t="s">
        <v>61</v>
      </c>
      <c r="F16" s="116" t="s">
        <v>328</v>
      </c>
      <c r="G16" s="14" t="s">
        <v>127</v>
      </c>
      <c r="H16" s="14">
        <v>1</v>
      </c>
      <c r="I16" s="14" t="s">
        <v>46</v>
      </c>
      <c r="J16" s="143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>
        <v>2</v>
      </c>
      <c r="V16" s="144">
        <v>2</v>
      </c>
      <c r="W16" s="144">
        <v>2</v>
      </c>
      <c r="X16" s="144"/>
      <c r="Y16" s="144"/>
      <c r="Z16" s="144"/>
      <c r="AA16" s="14"/>
      <c r="AB16" s="14"/>
      <c r="AC16" s="123" t="s">
        <v>333</v>
      </c>
      <c r="AD16" s="93">
        <f t="shared" si="0"/>
        <v>6</v>
      </c>
      <c r="AE16" s="14">
        <f t="shared" si="1"/>
        <v>12.419999999999998</v>
      </c>
      <c r="AF16" s="93">
        <f t="shared" si="2"/>
        <v>1.2</v>
      </c>
      <c r="AG16" s="93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s="74" customFormat="1" ht="47.25" hidden="1" customHeight="1">
      <c r="A17" s="14">
        <v>22</v>
      </c>
      <c r="B17" s="14" t="s">
        <v>330</v>
      </c>
      <c r="C17" s="114"/>
      <c r="D17" s="93" t="s">
        <v>9</v>
      </c>
      <c r="E17" s="93" t="s">
        <v>61</v>
      </c>
      <c r="F17" s="116" t="s">
        <v>328</v>
      </c>
      <c r="G17" s="14" t="s">
        <v>127</v>
      </c>
      <c r="H17" s="14">
        <v>1</v>
      </c>
      <c r="I17" s="14" t="s">
        <v>46</v>
      </c>
      <c r="J17" s="143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>
        <v>2</v>
      </c>
      <c r="V17" s="144">
        <v>2</v>
      </c>
      <c r="W17" s="144">
        <v>2</v>
      </c>
      <c r="X17" s="144"/>
      <c r="Y17" s="144"/>
      <c r="Z17" s="144"/>
      <c r="AA17" s="14"/>
      <c r="AB17" s="14"/>
      <c r="AC17" s="123" t="s">
        <v>333</v>
      </c>
      <c r="AD17" s="93">
        <f t="shared" si="0"/>
        <v>6</v>
      </c>
      <c r="AE17" s="14">
        <f t="shared" si="1"/>
        <v>12.419999999999998</v>
      </c>
      <c r="AF17" s="93">
        <f t="shared" si="2"/>
        <v>1.2</v>
      </c>
      <c r="AG17" s="93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s="74" customFormat="1" ht="47.25" hidden="1" customHeight="1">
      <c r="A18" s="14">
        <v>22</v>
      </c>
      <c r="B18" s="14" t="s">
        <v>331</v>
      </c>
      <c r="C18" s="114"/>
      <c r="D18" s="93" t="s">
        <v>9</v>
      </c>
      <c r="E18" s="93" t="s">
        <v>61</v>
      </c>
      <c r="F18" s="116" t="s">
        <v>328</v>
      </c>
      <c r="G18" s="14" t="s">
        <v>127</v>
      </c>
      <c r="H18" s="14">
        <v>1</v>
      </c>
      <c r="I18" s="14" t="s">
        <v>46</v>
      </c>
      <c r="J18" s="143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>
        <v>2</v>
      </c>
      <c r="V18" s="144">
        <v>2</v>
      </c>
      <c r="W18" s="144">
        <v>2</v>
      </c>
      <c r="X18" s="144"/>
      <c r="Y18" s="144"/>
      <c r="Z18" s="144"/>
      <c r="AA18" s="14"/>
      <c r="AB18" s="14"/>
      <c r="AC18" s="123" t="s">
        <v>333</v>
      </c>
      <c r="AD18" s="93">
        <f t="shared" si="0"/>
        <v>6</v>
      </c>
      <c r="AE18" s="14">
        <f t="shared" si="1"/>
        <v>12.419999999999998</v>
      </c>
      <c r="AF18" s="93">
        <f t="shared" si="2"/>
        <v>1.2</v>
      </c>
      <c r="AG18" s="93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s="74" customFormat="1" ht="47.25" hidden="1" customHeight="1">
      <c r="A19" s="14">
        <v>22</v>
      </c>
      <c r="B19" s="14" t="s">
        <v>332</v>
      </c>
      <c r="C19" s="114"/>
      <c r="D19" s="93" t="s">
        <v>9</v>
      </c>
      <c r="E19" s="93" t="s">
        <v>61</v>
      </c>
      <c r="F19" s="116" t="s">
        <v>328</v>
      </c>
      <c r="G19" s="14" t="s">
        <v>127</v>
      </c>
      <c r="H19" s="14">
        <v>1</v>
      </c>
      <c r="I19" s="14" t="s">
        <v>46</v>
      </c>
      <c r="J19" s="143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>
        <v>2</v>
      </c>
      <c r="V19" s="144">
        <v>2</v>
      </c>
      <c r="W19" s="144">
        <v>2</v>
      </c>
      <c r="X19" s="144"/>
      <c r="Y19" s="144"/>
      <c r="Z19" s="144"/>
      <c r="AA19" s="14"/>
      <c r="AB19" s="14"/>
      <c r="AC19" s="123" t="s">
        <v>333</v>
      </c>
      <c r="AD19" s="93">
        <f t="shared" si="0"/>
        <v>6</v>
      </c>
      <c r="AE19" s="14">
        <f t="shared" si="1"/>
        <v>12.419999999999998</v>
      </c>
      <c r="AF19" s="93">
        <f t="shared" si="2"/>
        <v>1.2</v>
      </c>
      <c r="AG19" s="93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s="74" customFormat="1" ht="47.25" hidden="1" customHeight="1">
      <c r="A20" s="14" t="s">
        <v>534</v>
      </c>
      <c r="B20" s="14" t="s">
        <v>358</v>
      </c>
      <c r="C20" s="114"/>
      <c r="D20" s="14" t="s">
        <v>2</v>
      </c>
      <c r="E20" s="14" t="s">
        <v>48</v>
      </c>
      <c r="F20" s="116" t="s">
        <v>4</v>
      </c>
      <c r="G20" s="14">
        <v>0</v>
      </c>
      <c r="H20" s="14"/>
      <c r="I20" s="14" t="s">
        <v>46</v>
      </c>
      <c r="J20" s="143"/>
      <c r="K20" s="144">
        <v>3</v>
      </c>
      <c r="L20" s="144">
        <v>6</v>
      </c>
      <c r="M20" s="144">
        <v>6</v>
      </c>
      <c r="N20" s="144">
        <v>4</v>
      </c>
      <c r="O20" s="144">
        <v>4</v>
      </c>
      <c r="P20" s="144">
        <v>2</v>
      </c>
      <c r="Q20" s="144">
        <v>4</v>
      </c>
      <c r="R20" s="144"/>
      <c r="S20" s="144"/>
      <c r="T20" s="144"/>
      <c r="U20" s="144"/>
      <c r="V20" s="144"/>
      <c r="W20" s="144"/>
      <c r="X20" s="144"/>
      <c r="Y20" s="144"/>
      <c r="Z20" s="144"/>
      <c r="AA20" s="14" t="s">
        <v>121</v>
      </c>
      <c r="AB20" s="14"/>
      <c r="AC20" s="14"/>
      <c r="AD20" s="93">
        <f t="shared" si="0"/>
        <v>29</v>
      </c>
      <c r="AE20" s="14">
        <f t="shared" si="1"/>
        <v>41.279999999999994</v>
      </c>
      <c r="AF20" s="93">
        <f t="shared" si="2"/>
        <v>0</v>
      </c>
      <c r="AG20" s="14">
        <f>AD20</f>
        <v>29</v>
      </c>
      <c r="AH20" s="142">
        <v>41912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s="74" customFormat="1" ht="47.25" hidden="1" customHeight="1">
      <c r="A21" s="14" t="s">
        <v>534</v>
      </c>
      <c r="B21" s="14" t="s">
        <v>357</v>
      </c>
      <c r="C21" s="114"/>
      <c r="D21" s="14" t="s">
        <v>2</v>
      </c>
      <c r="E21" s="14" t="s">
        <v>48</v>
      </c>
      <c r="F21" s="116" t="s">
        <v>4</v>
      </c>
      <c r="G21" s="14" t="s">
        <v>125</v>
      </c>
      <c r="H21" s="14"/>
      <c r="I21" s="14" t="s">
        <v>46</v>
      </c>
      <c r="J21" s="143"/>
      <c r="K21" s="144"/>
      <c r="L21" s="144">
        <v>6</v>
      </c>
      <c r="M21" s="144">
        <v>6</v>
      </c>
      <c r="N21" s="144">
        <v>4</v>
      </c>
      <c r="O21" s="144">
        <v>2</v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" t="s">
        <v>121</v>
      </c>
      <c r="AB21" s="14"/>
      <c r="AC21" s="14"/>
      <c r="AD21" s="93">
        <f t="shared" si="0"/>
        <v>18</v>
      </c>
      <c r="AE21" s="14">
        <f t="shared" si="1"/>
        <v>25.2</v>
      </c>
      <c r="AF21" s="93">
        <f t="shared" si="2"/>
        <v>0</v>
      </c>
      <c r="AG21" s="14">
        <f t="shared" ref="AG21:AG29" si="3">AD21</f>
        <v>18</v>
      </c>
      <c r="AH21" s="142">
        <v>41912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s="74" customFormat="1" ht="47.25" hidden="1" customHeight="1">
      <c r="A22" s="14" t="s">
        <v>534</v>
      </c>
      <c r="B22" s="14" t="s">
        <v>359</v>
      </c>
      <c r="C22" s="114"/>
      <c r="D22" s="14" t="s">
        <v>2</v>
      </c>
      <c r="E22" s="14" t="s">
        <v>48</v>
      </c>
      <c r="F22" s="116" t="s">
        <v>5</v>
      </c>
      <c r="G22" s="14">
        <v>0</v>
      </c>
      <c r="H22" s="14"/>
      <c r="I22" s="14" t="s">
        <v>46</v>
      </c>
      <c r="J22" s="143"/>
      <c r="K22" s="144"/>
      <c r="L22" s="144">
        <v>5</v>
      </c>
      <c r="M22" s="144">
        <v>5</v>
      </c>
      <c r="N22" s="144">
        <v>5</v>
      </c>
      <c r="O22" s="144">
        <v>5</v>
      </c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" t="s">
        <v>121</v>
      </c>
      <c r="AB22" s="14"/>
      <c r="AC22" s="14"/>
      <c r="AD22" s="93">
        <f t="shared" si="0"/>
        <v>20</v>
      </c>
      <c r="AE22" s="14">
        <f t="shared" si="1"/>
        <v>28</v>
      </c>
      <c r="AF22" s="93">
        <f t="shared" si="2"/>
        <v>0</v>
      </c>
      <c r="AG22" s="14">
        <f t="shared" si="3"/>
        <v>20</v>
      </c>
      <c r="AH22" s="142">
        <v>41912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s="74" customFormat="1" ht="47.25" hidden="1" customHeight="1">
      <c r="A23" s="14" t="s">
        <v>534</v>
      </c>
      <c r="B23" s="14" t="s">
        <v>353</v>
      </c>
      <c r="C23" s="114"/>
      <c r="D23" s="14" t="s">
        <v>2</v>
      </c>
      <c r="E23" s="14" t="s">
        <v>48</v>
      </c>
      <c r="F23" s="116" t="s">
        <v>5</v>
      </c>
      <c r="G23" s="14" t="s">
        <v>125</v>
      </c>
      <c r="H23" s="14"/>
      <c r="I23" s="14" t="s">
        <v>46</v>
      </c>
      <c r="J23" s="143"/>
      <c r="K23" s="144"/>
      <c r="L23" s="144">
        <v>2</v>
      </c>
      <c r="M23" s="144">
        <v>4</v>
      </c>
      <c r="N23" s="144">
        <v>4</v>
      </c>
      <c r="O23" s="144">
        <v>4</v>
      </c>
      <c r="P23" s="144">
        <v>3</v>
      </c>
      <c r="Q23" s="144">
        <v>2</v>
      </c>
      <c r="R23" s="144">
        <v>1</v>
      </c>
      <c r="S23" s="144"/>
      <c r="T23" s="144"/>
      <c r="U23" s="144"/>
      <c r="V23" s="144"/>
      <c r="W23" s="144"/>
      <c r="X23" s="144"/>
      <c r="Y23" s="144"/>
      <c r="Z23" s="144"/>
      <c r="AA23" s="14" t="s">
        <v>121</v>
      </c>
      <c r="AB23" s="14"/>
      <c r="AC23" s="14"/>
      <c r="AD23" s="93">
        <f t="shared" si="0"/>
        <v>20</v>
      </c>
      <c r="AE23" s="14">
        <f t="shared" si="1"/>
        <v>28.709999999999997</v>
      </c>
      <c r="AF23" s="93">
        <f t="shared" si="2"/>
        <v>0</v>
      </c>
      <c r="AG23" s="14">
        <f t="shared" si="3"/>
        <v>20</v>
      </c>
      <c r="AH23" s="142">
        <v>41912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s="74" customFormat="1" ht="47.25" hidden="1" customHeight="1">
      <c r="A24" s="14" t="s">
        <v>534</v>
      </c>
      <c r="B24" s="14" t="s">
        <v>354</v>
      </c>
      <c r="C24" s="114"/>
      <c r="D24" s="14" t="s">
        <v>2</v>
      </c>
      <c r="E24" s="14" t="s">
        <v>48</v>
      </c>
      <c r="F24" s="116" t="s">
        <v>5</v>
      </c>
      <c r="G24" s="14" t="s">
        <v>125</v>
      </c>
      <c r="H24" s="14"/>
      <c r="I24" s="14" t="s">
        <v>46</v>
      </c>
      <c r="J24" s="143"/>
      <c r="K24" s="144"/>
      <c r="L24" s="144">
        <v>2</v>
      </c>
      <c r="M24" s="144">
        <v>4</v>
      </c>
      <c r="N24" s="144">
        <v>4</v>
      </c>
      <c r="O24" s="144">
        <v>4</v>
      </c>
      <c r="P24" s="144">
        <v>3</v>
      </c>
      <c r="Q24" s="144">
        <v>2</v>
      </c>
      <c r="R24" s="144">
        <v>1</v>
      </c>
      <c r="S24" s="144"/>
      <c r="T24" s="144"/>
      <c r="U24" s="144"/>
      <c r="V24" s="144"/>
      <c r="W24" s="144"/>
      <c r="X24" s="144"/>
      <c r="Y24" s="144"/>
      <c r="Z24" s="144"/>
      <c r="AA24" s="14" t="s">
        <v>121</v>
      </c>
      <c r="AB24" s="14"/>
      <c r="AC24" s="14"/>
      <c r="AD24" s="93">
        <f t="shared" si="0"/>
        <v>20</v>
      </c>
      <c r="AE24" s="14">
        <f t="shared" si="1"/>
        <v>28.709999999999997</v>
      </c>
      <c r="AF24" s="93">
        <f t="shared" si="2"/>
        <v>0</v>
      </c>
      <c r="AG24" s="14">
        <f t="shared" si="3"/>
        <v>20</v>
      </c>
      <c r="AH24" s="142">
        <v>41912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s="74" customFormat="1" ht="47.25" hidden="1" customHeight="1">
      <c r="A25" s="14" t="s">
        <v>534</v>
      </c>
      <c r="B25" s="14" t="s">
        <v>355</v>
      </c>
      <c r="C25" s="114"/>
      <c r="D25" s="14" t="s">
        <v>2</v>
      </c>
      <c r="E25" s="14" t="s">
        <v>48</v>
      </c>
      <c r="F25" s="116" t="s">
        <v>5</v>
      </c>
      <c r="G25" s="14" t="s">
        <v>125</v>
      </c>
      <c r="H25" s="14"/>
      <c r="I25" s="14" t="s">
        <v>46</v>
      </c>
      <c r="J25" s="143"/>
      <c r="K25" s="144"/>
      <c r="L25" s="144">
        <v>2</v>
      </c>
      <c r="M25" s="144">
        <v>4</v>
      </c>
      <c r="N25" s="144">
        <v>4</v>
      </c>
      <c r="O25" s="144">
        <v>4</v>
      </c>
      <c r="P25" s="144">
        <v>3</v>
      </c>
      <c r="Q25" s="144">
        <v>2</v>
      </c>
      <c r="R25" s="144">
        <v>1</v>
      </c>
      <c r="S25" s="144"/>
      <c r="T25" s="144"/>
      <c r="U25" s="144"/>
      <c r="V25" s="144"/>
      <c r="W25" s="144"/>
      <c r="X25" s="144"/>
      <c r="Y25" s="144"/>
      <c r="Z25" s="144"/>
      <c r="AA25" s="14" t="s">
        <v>121</v>
      </c>
      <c r="AB25" s="14"/>
      <c r="AC25" s="14"/>
      <c r="AD25" s="93">
        <f t="shared" si="0"/>
        <v>20</v>
      </c>
      <c r="AE25" s="14">
        <f t="shared" si="1"/>
        <v>28.709999999999997</v>
      </c>
      <c r="AF25" s="93">
        <f t="shared" si="2"/>
        <v>0</v>
      </c>
      <c r="AG25" s="14">
        <f t="shared" si="3"/>
        <v>20</v>
      </c>
      <c r="AH25" s="142">
        <v>41912</v>
      </c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s="74" customFormat="1" ht="47.25" hidden="1" customHeight="1">
      <c r="A26" s="14" t="s">
        <v>534</v>
      </c>
      <c r="B26" s="14" t="s">
        <v>356</v>
      </c>
      <c r="C26" s="114"/>
      <c r="D26" s="14" t="s">
        <v>2</v>
      </c>
      <c r="E26" s="14" t="s">
        <v>48</v>
      </c>
      <c r="F26" s="116" t="s">
        <v>5</v>
      </c>
      <c r="G26" s="14" t="s">
        <v>125</v>
      </c>
      <c r="H26" s="14"/>
      <c r="I26" s="14" t="s">
        <v>46</v>
      </c>
      <c r="J26" s="143"/>
      <c r="K26" s="144"/>
      <c r="L26" s="144">
        <v>1</v>
      </c>
      <c r="M26" s="144">
        <v>1</v>
      </c>
      <c r="N26" s="144">
        <v>1</v>
      </c>
      <c r="O26" s="144">
        <v>1</v>
      </c>
      <c r="P26" s="144">
        <v>1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" t="s">
        <v>360</v>
      </c>
      <c r="AB26" s="14"/>
      <c r="AC26" s="14"/>
      <c r="AD26" s="93">
        <f t="shared" si="0"/>
        <v>5</v>
      </c>
      <c r="AE26" s="14">
        <f t="shared" si="1"/>
        <v>7</v>
      </c>
      <c r="AF26" s="93">
        <f t="shared" si="2"/>
        <v>0</v>
      </c>
      <c r="AG26" s="14">
        <f t="shared" si="3"/>
        <v>5</v>
      </c>
      <c r="AH26" s="142">
        <v>41912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s="74" customFormat="1" ht="47.25" hidden="1" customHeight="1">
      <c r="A27" s="14" t="s">
        <v>534</v>
      </c>
      <c r="B27" s="14" t="s">
        <v>367</v>
      </c>
      <c r="C27" s="114"/>
      <c r="D27" s="14" t="s">
        <v>2</v>
      </c>
      <c r="E27" s="14" t="s">
        <v>48</v>
      </c>
      <c r="F27" s="116" t="s">
        <v>5</v>
      </c>
      <c r="G27" s="14" t="s">
        <v>127</v>
      </c>
      <c r="H27" s="14">
        <v>4</v>
      </c>
      <c r="I27" s="14" t="s">
        <v>46</v>
      </c>
      <c r="J27" s="143"/>
      <c r="K27" s="144"/>
      <c r="L27" s="144">
        <v>2</v>
      </c>
      <c r="M27" s="144"/>
      <c r="N27" s="144">
        <v>5</v>
      </c>
      <c r="O27" s="144"/>
      <c r="P27" s="144">
        <v>6</v>
      </c>
      <c r="Q27" s="144"/>
      <c r="R27" s="144">
        <v>4</v>
      </c>
      <c r="S27" s="144"/>
      <c r="T27" s="144">
        <v>2</v>
      </c>
      <c r="U27" s="144"/>
      <c r="V27" s="144"/>
      <c r="W27" s="144"/>
      <c r="X27" s="144"/>
      <c r="Y27" s="144"/>
      <c r="Z27" s="144"/>
      <c r="AA27" s="14" t="s">
        <v>121</v>
      </c>
      <c r="AB27" s="14" t="s">
        <v>72</v>
      </c>
      <c r="AC27" s="14"/>
      <c r="AD27" s="93">
        <f t="shared" si="0"/>
        <v>19</v>
      </c>
      <c r="AE27" s="14">
        <f t="shared" si="1"/>
        <v>29.240000000000002</v>
      </c>
      <c r="AF27" s="93">
        <f t="shared" si="2"/>
        <v>2.4</v>
      </c>
      <c r="AG27" s="14">
        <f t="shared" si="3"/>
        <v>19</v>
      </c>
      <c r="AH27" s="142">
        <v>41912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s="74" customFormat="1" ht="47.25" hidden="1" customHeight="1">
      <c r="A28" s="14" t="s">
        <v>534</v>
      </c>
      <c r="B28" s="14" t="s">
        <v>368</v>
      </c>
      <c r="C28" s="114"/>
      <c r="D28" s="14" t="s">
        <v>2</v>
      </c>
      <c r="E28" s="14" t="s">
        <v>48</v>
      </c>
      <c r="F28" s="116" t="s">
        <v>5</v>
      </c>
      <c r="G28" s="14" t="s">
        <v>127</v>
      </c>
      <c r="H28" s="14">
        <v>4</v>
      </c>
      <c r="I28" s="14" t="s">
        <v>46</v>
      </c>
      <c r="J28" s="143"/>
      <c r="K28" s="144"/>
      <c r="L28" s="144">
        <v>2</v>
      </c>
      <c r="M28" s="144"/>
      <c r="N28" s="144">
        <v>5</v>
      </c>
      <c r="O28" s="144"/>
      <c r="P28" s="144">
        <v>6</v>
      </c>
      <c r="Q28" s="144"/>
      <c r="R28" s="144">
        <v>4</v>
      </c>
      <c r="S28" s="144"/>
      <c r="T28" s="144">
        <v>2</v>
      </c>
      <c r="U28" s="144"/>
      <c r="V28" s="144"/>
      <c r="W28" s="144"/>
      <c r="X28" s="144"/>
      <c r="Y28" s="144"/>
      <c r="Z28" s="144"/>
      <c r="AA28" s="14" t="s">
        <v>121</v>
      </c>
      <c r="AB28" s="14" t="s">
        <v>150</v>
      </c>
      <c r="AC28" s="14"/>
      <c r="AD28" s="93">
        <f t="shared" si="0"/>
        <v>19</v>
      </c>
      <c r="AE28" s="14">
        <f t="shared" si="1"/>
        <v>29.240000000000002</v>
      </c>
      <c r="AF28" s="93">
        <f t="shared" si="2"/>
        <v>2.4</v>
      </c>
      <c r="AG28" s="14">
        <f t="shared" si="3"/>
        <v>19</v>
      </c>
      <c r="AH28" s="142">
        <v>41912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s="74" customFormat="1" ht="47.25" hidden="1" customHeight="1">
      <c r="A29" s="14" t="s">
        <v>534</v>
      </c>
      <c r="B29" s="14" t="s">
        <v>369</v>
      </c>
      <c r="C29" s="114"/>
      <c r="D29" s="14" t="s">
        <v>2</v>
      </c>
      <c r="E29" s="14" t="s">
        <v>48</v>
      </c>
      <c r="F29" s="116" t="s">
        <v>5</v>
      </c>
      <c r="G29" s="14" t="s">
        <v>127</v>
      </c>
      <c r="H29" s="14">
        <v>4</v>
      </c>
      <c r="I29" s="14" t="s">
        <v>46</v>
      </c>
      <c r="J29" s="143"/>
      <c r="K29" s="144"/>
      <c r="L29" s="144">
        <v>2</v>
      </c>
      <c r="M29" s="144"/>
      <c r="N29" s="144">
        <v>5</v>
      </c>
      <c r="O29" s="144"/>
      <c r="P29" s="144">
        <v>6</v>
      </c>
      <c r="Q29" s="144"/>
      <c r="R29" s="144">
        <v>4</v>
      </c>
      <c r="S29" s="144"/>
      <c r="T29" s="144">
        <v>2</v>
      </c>
      <c r="U29" s="144"/>
      <c r="V29" s="144"/>
      <c r="W29" s="144"/>
      <c r="X29" s="144"/>
      <c r="Y29" s="144"/>
      <c r="Z29" s="144"/>
      <c r="AA29" s="14" t="s">
        <v>121</v>
      </c>
      <c r="AB29" s="14" t="s">
        <v>375</v>
      </c>
      <c r="AC29" s="116" t="s">
        <v>73</v>
      </c>
      <c r="AD29" s="93">
        <f t="shared" si="0"/>
        <v>19</v>
      </c>
      <c r="AE29" s="14">
        <f t="shared" si="1"/>
        <v>29.240000000000002</v>
      </c>
      <c r="AF29" s="93">
        <f t="shared" si="2"/>
        <v>2.4</v>
      </c>
      <c r="AG29" s="14">
        <f t="shared" si="3"/>
        <v>19</v>
      </c>
      <c r="AH29" s="142">
        <v>41912</v>
      </c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s="74" customFormat="1" ht="47.25" hidden="1" customHeight="1">
      <c r="A30" s="14">
        <v>11</v>
      </c>
      <c r="B30" s="14" t="s">
        <v>370</v>
      </c>
      <c r="C30" s="114"/>
      <c r="D30" s="14" t="s">
        <v>2</v>
      </c>
      <c r="E30" s="14" t="s">
        <v>48</v>
      </c>
      <c r="F30" s="116" t="s">
        <v>5</v>
      </c>
      <c r="G30" s="14" t="s">
        <v>127</v>
      </c>
      <c r="H30" s="14">
        <v>4</v>
      </c>
      <c r="I30" s="14" t="s">
        <v>46</v>
      </c>
      <c r="J30" s="143"/>
      <c r="K30" s="144"/>
      <c r="L30" s="144">
        <v>2</v>
      </c>
      <c r="M30" s="144"/>
      <c r="N30" s="144">
        <v>5</v>
      </c>
      <c r="O30" s="144"/>
      <c r="P30" s="144">
        <v>6</v>
      </c>
      <c r="Q30" s="144"/>
      <c r="R30" s="144">
        <v>4</v>
      </c>
      <c r="S30" s="144"/>
      <c r="T30" s="144">
        <v>2</v>
      </c>
      <c r="U30" s="144"/>
      <c r="V30" s="144"/>
      <c r="W30" s="144"/>
      <c r="X30" s="144"/>
      <c r="Y30" s="144"/>
      <c r="Z30" s="144"/>
      <c r="AA30" s="14" t="s">
        <v>94</v>
      </c>
      <c r="AB30" s="14" t="s">
        <v>72</v>
      </c>
      <c r="AC30" s="14"/>
      <c r="AD30" s="93">
        <f t="shared" si="0"/>
        <v>19</v>
      </c>
      <c r="AE30" s="14">
        <f t="shared" si="1"/>
        <v>29.240000000000002</v>
      </c>
      <c r="AF30" s="93">
        <f t="shared" si="2"/>
        <v>2.4</v>
      </c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s="74" customFormat="1" ht="47.25" hidden="1" customHeight="1">
      <c r="A31" s="14">
        <v>11</v>
      </c>
      <c r="B31" s="14" t="s">
        <v>376</v>
      </c>
      <c r="C31" s="114"/>
      <c r="D31" s="14" t="s">
        <v>2</v>
      </c>
      <c r="E31" s="14" t="s">
        <v>48</v>
      </c>
      <c r="F31" s="116" t="s">
        <v>5</v>
      </c>
      <c r="G31" s="14" t="s">
        <v>127</v>
      </c>
      <c r="H31" s="14">
        <v>4</v>
      </c>
      <c r="I31" s="14" t="s">
        <v>46</v>
      </c>
      <c r="J31" s="143"/>
      <c r="K31" s="144"/>
      <c r="L31" s="144">
        <v>2</v>
      </c>
      <c r="M31" s="144"/>
      <c r="N31" s="144">
        <v>5</v>
      </c>
      <c r="O31" s="144"/>
      <c r="P31" s="144">
        <v>6</v>
      </c>
      <c r="Q31" s="144"/>
      <c r="R31" s="144">
        <v>4</v>
      </c>
      <c r="S31" s="144"/>
      <c r="T31" s="144">
        <v>2</v>
      </c>
      <c r="U31" s="144"/>
      <c r="V31" s="144"/>
      <c r="W31" s="144"/>
      <c r="X31" s="144"/>
      <c r="Y31" s="144"/>
      <c r="Z31" s="144"/>
      <c r="AA31" s="14" t="s">
        <v>85</v>
      </c>
      <c r="AB31" s="14" t="s">
        <v>76</v>
      </c>
      <c r="AC31" s="14"/>
      <c r="AD31" s="93">
        <f t="shared" si="0"/>
        <v>19</v>
      </c>
      <c r="AE31" s="14">
        <f t="shared" si="1"/>
        <v>29.240000000000002</v>
      </c>
      <c r="AF31" s="93">
        <f t="shared" si="2"/>
        <v>2.4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s="74" customFormat="1" ht="47.25" hidden="1" customHeight="1">
      <c r="A32" s="14" t="s">
        <v>534</v>
      </c>
      <c r="B32" s="14" t="s">
        <v>377</v>
      </c>
      <c r="C32" s="114"/>
      <c r="D32" s="14" t="s">
        <v>2</v>
      </c>
      <c r="E32" s="14" t="s">
        <v>48</v>
      </c>
      <c r="F32" s="116" t="s">
        <v>5</v>
      </c>
      <c r="G32" s="14" t="s">
        <v>127</v>
      </c>
      <c r="H32" s="14">
        <v>4</v>
      </c>
      <c r="I32" s="14" t="s">
        <v>46</v>
      </c>
      <c r="J32" s="143"/>
      <c r="K32" s="144"/>
      <c r="L32" s="144">
        <v>2</v>
      </c>
      <c r="M32" s="144"/>
      <c r="N32" s="144">
        <v>5</v>
      </c>
      <c r="O32" s="144"/>
      <c r="P32" s="144">
        <v>6</v>
      </c>
      <c r="Q32" s="144"/>
      <c r="R32" s="144">
        <v>4</v>
      </c>
      <c r="S32" s="144"/>
      <c r="T32" s="144">
        <v>2</v>
      </c>
      <c r="U32" s="144"/>
      <c r="V32" s="144"/>
      <c r="W32" s="144"/>
      <c r="X32" s="144"/>
      <c r="Y32" s="144"/>
      <c r="Z32" s="144"/>
      <c r="AA32" s="14" t="s">
        <v>114</v>
      </c>
      <c r="AB32" s="14" t="s">
        <v>76</v>
      </c>
      <c r="AC32" s="14"/>
      <c r="AD32" s="93">
        <f t="shared" si="0"/>
        <v>19</v>
      </c>
      <c r="AE32" s="14">
        <f t="shared" si="1"/>
        <v>29.240000000000002</v>
      </c>
      <c r="AF32" s="93">
        <f t="shared" si="2"/>
        <v>2.4</v>
      </c>
      <c r="AG32" s="14">
        <f t="shared" ref="AG32:AG34" si="4">AD32</f>
        <v>19</v>
      </c>
      <c r="AH32" s="142">
        <v>41912</v>
      </c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s="74" customFormat="1" ht="47.25" hidden="1" customHeight="1">
      <c r="A33" s="14" t="s">
        <v>534</v>
      </c>
      <c r="B33" s="14" t="s">
        <v>362</v>
      </c>
      <c r="C33" s="114"/>
      <c r="D33" s="14" t="s">
        <v>2</v>
      </c>
      <c r="E33" s="14" t="s">
        <v>48</v>
      </c>
      <c r="F33" s="116" t="s">
        <v>5</v>
      </c>
      <c r="G33" s="14" t="s">
        <v>122</v>
      </c>
      <c r="H33" s="14"/>
      <c r="I33" s="14" t="s">
        <v>46</v>
      </c>
      <c r="J33" s="143"/>
      <c r="K33" s="144"/>
      <c r="L33" s="144">
        <v>2</v>
      </c>
      <c r="M33" s="144"/>
      <c r="N33" s="144">
        <v>5</v>
      </c>
      <c r="O33" s="144"/>
      <c r="P33" s="144">
        <v>6</v>
      </c>
      <c r="Q33" s="144"/>
      <c r="R33" s="144">
        <v>4</v>
      </c>
      <c r="S33" s="144"/>
      <c r="T33" s="144">
        <v>2</v>
      </c>
      <c r="U33" s="144"/>
      <c r="V33" s="144"/>
      <c r="W33" s="144"/>
      <c r="X33" s="144"/>
      <c r="Y33" s="144"/>
      <c r="Z33" s="144"/>
      <c r="AA33" s="14" t="s">
        <v>363</v>
      </c>
      <c r="AB33" s="14" t="s">
        <v>87</v>
      </c>
      <c r="AC33" s="14"/>
      <c r="AD33" s="93">
        <f t="shared" si="0"/>
        <v>19</v>
      </c>
      <c r="AE33" s="14">
        <f t="shared" si="1"/>
        <v>29.240000000000002</v>
      </c>
      <c r="AF33" s="93">
        <f t="shared" si="2"/>
        <v>2.9</v>
      </c>
      <c r="AG33" s="14">
        <f t="shared" si="4"/>
        <v>19</v>
      </c>
      <c r="AH33" s="142">
        <v>41912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s="74" customFormat="1" ht="47.25" hidden="1" customHeight="1">
      <c r="A34" s="14" t="s">
        <v>534</v>
      </c>
      <c r="B34" s="14" t="s">
        <v>364</v>
      </c>
      <c r="C34" s="114"/>
      <c r="D34" s="14" t="s">
        <v>2</v>
      </c>
      <c r="E34" s="14" t="s">
        <v>48</v>
      </c>
      <c r="F34" s="116" t="s">
        <v>5</v>
      </c>
      <c r="G34" s="14" t="s">
        <v>122</v>
      </c>
      <c r="H34" s="14"/>
      <c r="I34" s="14" t="s">
        <v>46</v>
      </c>
      <c r="J34" s="143"/>
      <c r="K34" s="144"/>
      <c r="L34" s="144">
        <v>2</v>
      </c>
      <c r="M34" s="144"/>
      <c r="N34" s="144">
        <v>5</v>
      </c>
      <c r="O34" s="144"/>
      <c r="P34" s="144">
        <v>6</v>
      </c>
      <c r="Q34" s="144"/>
      <c r="R34" s="144">
        <v>4</v>
      </c>
      <c r="S34" s="144"/>
      <c r="T34" s="144">
        <v>2</v>
      </c>
      <c r="U34" s="144"/>
      <c r="V34" s="144"/>
      <c r="W34" s="144"/>
      <c r="X34" s="144"/>
      <c r="Y34" s="144"/>
      <c r="Z34" s="144"/>
      <c r="AA34" s="14" t="s">
        <v>371</v>
      </c>
      <c r="AB34" s="123" t="s">
        <v>372</v>
      </c>
      <c r="AC34" s="14"/>
      <c r="AD34" s="93">
        <f t="shared" si="0"/>
        <v>19</v>
      </c>
      <c r="AE34" s="14">
        <f t="shared" si="1"/>
        <v>29.240000000000002</v>
      </c>
      <c r="AF34" s="93">
        <f t="shared" si="2"/>
        <v>2.9</v>
      </c>
      <c r="AG34" s="14">
        <f t="shared" si="4"/>
        <v>19</v>
      </c>
      <c r="AH34" s="142">
        <v>41912</v>
      </c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s="74" customFormat="1" ht="47.25" hidden="1" customHeight="1">
      <c r="A35" s="14">
        <v>11</v>
      </c>
      <c r="B35" s="14" t="s">
        <v>365</v>
      </c>
      <c r="C35" s="114"/>
      <c r="D35" s="14" t="s">
        <v>2</v>
      </c>
      <c r="E35" s="14" t="s">
        <v>48</v>
      </c>
      <c r="F35" s="116" t="s">
        <v>5</v>
      </c>
      <c r="G35" s="14" t="s">
        <v>122</v>
      </c>
      <c r="H35" s="14"/>
      <c r="I35" s="14" t="s">
        <v>46</v>
      </c>
      <c r="J35" s="143"/>
      <c r="K35" s="144"/>
      <c r="L35" s="144">
        <v>2</v>
      </c>
      <c r="M35" s="144"/>
      <c r="N35" s="144">
        <v>5</v>
      </c>
      <c r="O35" s="144"/>
      <c r="P35" s="144">
        <v>6</v>
      </c>
      <c r="Q35" s="144"/>
      <c r="R35" s="144">
        <v>4</v>
      </c>
      <c r="S35" s="144"/>
      <c r="T35" s="144">
        <v>2</v>
      </c>
      <c r="U35" s="144"/>
      <c r="V35" s="144"/>
      <c r="W35" s="144"/>
      <c r="X35" s="144"/>
      <c r="Y35" s="144"/>
      <c r="Z35" s="144"/>
      <c r="AA35" s="14" t="s">
        <v>373</v>
      </c>
      <c r="AB35" s="14" t="s">
        <v>87</v>
      </c>
      <c r="AC35" s="14"/>
      <c r="AD35" s="93">
        <f t="shared" si="0"/>
        <v>19</v>
      </c>
      <c r="AE35" s="14">
        <f t="shared" si="1"/>
        <v>29.240000000000002</v>
      </c>
      <c r="AF35" s="93">
        <f t="shared" si="2"/>
        <v>2.9</v>
      </c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s="74" customFormat="1" ht="47.25" hidden="1" customHeight="1">
      <c r="A36" s="14" t="s">
        <v>534</v>
      </c>
      <c r="B36" s="14" t="s">
        <v>366</v>
      </c>
      <c r="C36" s="114"/>
      <c r="D36" s="14" t="s">
        <v>2</v>
      </c>
      <c r="E36" s="14" t="s">
        <v>48</v>
      </c>
      <c r="F36" s="116" t="s">
        <v>5</v>
      </c>
      <c r="G36" s="14" t="s">
        <v>122</v>
      </c>
      <c r="H36" s="14"/>
      <c r="I36" s="14" t="s">
        <v>46</v>
      </c>
      <c r="J36" s="143"/>
      <c r="K36" s="144"/>
      <c r="L36" s="144">
        <v>2</v>
      </c>
      <c r="M36" s="144"/>
      <c r="N36" s="144">
        <v>5</v>
      </c>
      <c r="O36" s="144"/>
      <c r="P36" s="144">
        <v>6</v>
      </c>
      <c r="Q36" s="144"/>
      <c r="R36" s="144">
        <v>4</v>
      </c>
      <c r="S36" s="144"/>
      <c r="T36" s="144">
        <v>2</v>
      </c>
      <c r="U36" s="144"/>
      <c r="V36" s="144"/>
      <c r="W36" s="144"/>
      <c r="X36" s="144"/>
      <c r="Y36" s="144"/>
      <c r="Z36" s="144"/>
      <c r="AA36" s="14" t="s">
        <v>269</v>
      </c>
      <c r="AB36" s="14" t="s">
        <v>374</v>
      </c>
      <c r="AC36" s="14"/>
      <c r="AD36" s="93">
        <f t="shared" si="0"/>
        <v>19</v>
      </c>
      <c r="AE36" s="14">
        <f t="shared" si="1"/>
        <v>29.240000000000002</v>
      </c>
      <c r="AF36" s="93">
        <f t="shared" si="2"/>
        <v>2.9</v>
      </c>
      <c r="AG36" s="14">
        <f t="shared" ref="AG36:AG44" si="5">AD36</f>
        <v>19</v>
      </c>
      <c r="AH36" s="142">
        <v>41912</v>
      </c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s="74" customFormat="1" ht="47.25" hidden="1" customHeight="1">
      <c r="A37" s="14" t="s">
        <v>534</v>
      </c>
      <c r="B37" s="14" t="s">
        <v>495</v>
      </c>
      <c r="C37" s="114"/>
      <c r="D37" s="14" t="s">
        <v>8</v>
      </c>
      <c r="E37" s="14" t="s">
        <v>48</v>
      </c>
      <c r="F37" s="116" t="s">
        <v>5</v>
      </c>
      <c r="G37" s="14" t="s">
        <v>222</v>
      </c>
      <c r="H37" s="14"/>
      <c r="I37" s="93" t="s">
        <v>46</v>
      </c>
      <c r="J37" s="143"/>
      <c r="K37" s="144"/>
      <c r="L37" s="144">
        <v>3</v>
      </c>
      <c r="M37" s="144"/>
      <c r="N37" s="144">
        <v>3</v>
      </c>
      <c r="O37" s="144"/>
      <c r="P37" s="144">
        <v>6</v>
      </c>
      <c r="Q37" s="144"/>
      <c r="R37" s="144">
        <v>5</v>
      </c>
      <c r="S37" s="144"/>
      <c r="T37" s="144">
        <v>3</v>
      </c>
      <c r="U37" s="144"/>
      <c r="V37" s="144"/>
      <c r="W37" s="144"/>
      <c r="X37" s="144"/>
      <c r="Y37" s="144"/>
      <c r="Z37" s="144"/>
      <c r="AA37" s="14" t="s">
        <v>121</v>
      </c>
      <c r="AB37" s="14" t="s">
        <v>87</v>
      </c>
      <c r="AC37" s="14"/>
      <c r="AD37" s="93">
        <f t="shared" ref="AD37:AD81" si="6">SUM(J37:Z37)</f>
        <v>20</v>
      </c>
      <c r="AE37" s="14">
        <f t="shared" ref="AE37:AE100" si="7">IF(I37="DŁ",(J37*$J$2)+(K37*$K$2)+(L37*$L$2)+(M37*$M$2)+(N37*$N$2)+(O37*$O$2)+(P37*$P$2)+(Q37*$Q$2)+(R37*$R$2)+(S37*$S$2)+(T37*$T$2)+(U37*$U$2)+(V37*$V$2)+(W37*$W$2)+(X37*$X$2)+(Y37*$Y$2)+(Z37*$Z$2),(J37*$J$3)+(K37*$K$3)+(L37*$L$3)+(M37*$M$3)+(N37*$N$3)+(O37*$O$3)+(P37*$P$3)+(Q37*$Q$3)+(R37*$R$3)+(S37*$S$3)+(T37*$T$3)+(U37*$U$3)+(V37*$V$3)+(W37*$W$3)+(X37*$X$3)+(Y37*$Y$3)+(Z37*$Z$3))</f>
        <v>31.589999999999996</v>
      </c>
      <c r="AF37" s="93">
        <f t="shared" ref="AF37:AF100" si="8">IF(OR(G37=0,G37="Ślubna"),0,ROUNDUP(AD37/5,0)*0.6)+IF(OR(G37="I",G37="PW"),ROUNDUP(AD37/20,0)*0.5,0)</f>
        <v>2.4</v>
      </c>
      <c r="AG37" s="14">
        <f t="shared" si="5"/>
        <v>20</v>
      </c>
      <c r="AH37" s="142">
        <v>41912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</row>
    <row r="38" spans="1:45" s="74" customFormat="1" ht="47.25" hidden="1" customHeight="1">
      <c r="A38" s="14" t="s">
        <v>534</v>
      </c>
      <c r="B38" s="14" t="s">
        <v>507</v>
      </c>
      <c r="C38" s="114"/>
      <c r="D38" s="14" t="s">
        <v>8</v>
      </c>
      <c r="E38" s="14" t="s">
        <v>48</v>
      </c>
      <c r="F38" s="116" t="s">
        <v>5</v>
      </c>
      <c r="G38" s="14" t="s">
        <v>222</v>
      </c>
      <c r="H38" s="14"/>
      <c r="I38" s="93" t="s">
        <v>46</v>
      </c>
      <c r="J38" s="143"/>
      <c r="K38" s="144"/>
      <c r="L38" s="144">
        <v>2</v>
      </c>
      <c r="M38" s="144"/>
      <c r="N38" s="144">
        <v>3</v>
      </c>
      <c r="O38" s="144"/>
      <c r="P38" s="144">
        <v>6</v>
      </c>
      <c r="Q38" s="144"/>
      <c r="R38" s="144">
        <v>5</v>
      </c>
      <c r="S38" s="144"/>
      <c r="T38" s="144">
        <v>3</v>
      </c>
      <c r="U38" s="144"/>
      <c r="V38" s="144"/>
      <c r="W38" s="144"/>
      <c r="X38" s="144"/>
      <c r="Y38" s="144"/>
      <c r="Z38" s="144"/>
      <c r="AA38" s="14" t="s">
        <v>423</v>
      </c>
      <c r="AB38" s="14" t="s">
        <v>87</v>
      </c>
      <c r="AC38" s="14"/>
      <c r="AD38" s="93">
        <f t="shared" si="6"/>
        <v>19</v>
      </c>
      <c r="AE38" s="14">
        <f t="shared" si="7"/>
        <v>30.189999999999998</v>
      </c>
      <c r="AF38" s="93">
        <f t="shared" si="8"/>
        <v>2.4</v>
      </c>
      <c r="AG38" s="14">
        <f t="shared" si="5"/>
        <v>19</v>
      </c>
      <c r="AH38" s="142">
        <v>41912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s="74" customFormat="1" ht="47.25" hidden="1" customHeight="1">
      <c r="A39" s="14" t="s">
        <v>534</v>
      </c>
      <c r="B39" s="14" t="s">
        <v>518</v>
      </c>
      <c r="C39" s="114"/>
      <c r="D39" s="14" t="s">
        <v>8</v>
      </c>
      <c r="E39" s="14" t="s">
        <v>48</v>
      </c>
      <c r="F39" s="116" t="s">
        <v>5</v>
      </c>
      <c r="G39" s="14" t="s">
        <v>127</v>
      </c>
      <c r="H39" s="14" t="s">
        <v>522</v>
      </c>
      <c r="I39" s="93" t="s">
        <v>46</v>
      </c>
      <c r="J39" s="143"/>
      <c r="K39" s="144"/>
      <c r="L39" s="144">
        <v>2</v>
      </c>
      <c r="M39" s="144"/>
      <c r="N39" s="144">
        <v>3</v>
      </c>
      <c r="O39" s="144"/>
      <c r="P39" s="144">
        <v>6</v>
      </c>
      <c r="Q39" s="144"/>
      <c r="R39" s="144">
        <v>5</v>
      </c>
      <c r="S39" s="144"/>
      <c r="T39" s="144">
        <v>3</v>
      </c>
      <c r="U39" s="144"/>
      <c r="V39" s="144"/>
      <c r="W39" s="144"/>
      <c r="X39" s="144"/>
      <c r="Y39" s="144"/>
      <c r="Z39" s="144"/>
      <c r="AA39" s="119" t="s">
        <v>523</v>
      </c>
      <c r="AB39" s="14" t="s">
        <v>76</v>
      </c>
      <c r="AC39" s="119" t="s">
        <v>524</v>
      </c>
      <c r="AD39" s="93">
        <f t="shared" si="6"/>
        <v>19</v>
      </c>
      <c r="AE39" s="14">
        <f t="shared" si="7"/>
        <v>30.189999999999998</v>
      </c>
      <c r="AF39" s="93">
        <f t="shared" si="8"/>
        <v>2.4</v>
      </c>
      <c r="AG39" s="14">
        <f t="shared" si="5"/>
        <v>19</v>
      </c>
      <c r="AH39" s="142">
        <v>41912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s="74" customFormat="1" ht="47.25" hidden="1" customHeight="1">
      <c r="A40" s="14" t="s">
        <v>534</v>
      </c>
      <c r="B40" s="14" t="s">
        <v>382</v>
      </c>
      <c r="C40" s="114"/>
      <c r="D40" s="14" t="s">
        <v>7</v>
      </c>
      <c r="E40" s="14" t="s">
        <v>48</v>
      </c>
      <c r="F40" s="116" t="s">
        <v>4</v>
      </c>
      <c r="G40" s="14" t="s">
        <v>122</v>
      </c>
      <c r="H40" s="14"/>
      <c r="I40" s="14" t="s">
        <v>46</v>
      </c>
      <c r="J40" s="143"/>
      <c r="K40" s="144">
        <v>2</v>
      </c>
      <c r="L40" s="144">
        <v>5</v>
      </c>
      <c r="M40" s="144">
        <v>7</v>
      </c>
      <c r="N40" s="144">
        <v>7</v>
      </c>
      <c r="O40" s="144">
        <v>7</v>
      </c>
      <c r="P40" s="144">
        <v>10</v>
      </c>
      <c r="Q40" s="144">
        <v>10</v>
      </c>
      <c r="R40" s="144">
        <v>5</v>
      </c>
      <c r="S40" s="144"/>
      <c r="T40" s="144"/>
      <c r="U40" s="144"/>
      <c r="V40" s="144"/>
      <c r="W40" s="144"/>
      <c r="X40" s="144"/>
      <c r="Y40" s="144"/>
      <c r="Z40" s="144"/>
      <c r="AA40" s="14" t="s">
        <v>76</v>
      </c>
      <c r="AB40" s="116" t="s">
        <v>227</v>
      </c>
      <c r="AC40" s="14"/>
      <c r="AD40" s="93">
        <f t="shared" si="6"/>
        <v>53</v>
      </c>
      <c r="AE40" s="14">
        <f t="shared" si="7"/>
        <v>77.749999999999986</v>
      </c>
      <c r="AF40" s="93">
        <f t="shared" si="8"/>
        <v>8.1</v>
      </c>
      <c r="AG40" s="14">
        <f t="shared" si="5"/>
        <v>53</v>
      </c>
      <c r="AH40" s="142">
        <v>41912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</row>
    <row r="41" spans="1:45" s="74" customFormat="1" ht="47.25" hidden="1" customHeight="1">
      <c r="A41" s="14" t="s">
        <v>534</v>
      </c>
      <c r="B41" s="14" t="s">
        <v>519</v>
      </c>
      <c r="C41" s="114"/>
      <c r="D41" s="14" t="s">
        <v>8</v>
      </c>
      <c r="E41" s="14" t="s">
        <v>48</v>
      </c>
      <c r="F41" s="116" t="s">
        <v>5</v>
      </c>
      <c r="G41" s="14" t="s">
        <v>127</v>
      </c>
      <c r="H41" s="14" t="s">
        <v>522</v>
      </c>
      <c r="I41" s="93" t="s">
        <v>46</v>
      </c>
      <c r="J41" s="143"/>
      <c r="K41" s="144"/>
      <c r="L41" s="144">
        <v>2</v>
      </c>
      <c r="M41" s="144"/>
      <c r="N41" s="144">
        <v>3</v>
      </c>
      <c r="O41" s="144"/>
      <c r="P41" s="144">
        <v>6</v>
      </c>
      <c r="Q41" s="144"/>
      <c r="R41" s="144">
        <v>5</v>
      </c>
      <c r="S41" s="144"/>
      <c r="T41" s="144">
        <v>3</v>
      </c>
      <c r="U41" s="144"/>
      <c r="V41" s="144"/>
      <c r="W41" s="144"/>
      <c r="X41" s="144"/>
      <c r="Y41" s="144"/>
      <c r="Z41" s="144"/>
      <c r="AA41" s="119" t="s">
        <v>525</v>
      </c>
      <c r="AB41" s="14" t="s">
        <v>76</v>
      </c>
      <c r="AC41" s="119" t="s">
        <v>524</v>
      </c>
      <c r="AD41" s="93">
        <f t="shared" si="6"/>
        <v>19</v>
      </c>
      <c r="AE41" s="14">
        <f t="shared" si="7"/>
        <v>30.189999999999998</v>
      </c>
      <c r="AF41" s="93">
        <f t="shared" si="8"/>
        <v>2.4</v>
      </c>
      <c r="AG41" s="14">
        <f t="shared" si="5"/>
        <v>19</v>
      </c>
      <c r="AH41" s="142">
        <v>41912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</row>
    <row r="42" spans="1:45" s="74" customFormat="1" ht="47.25" hidden="1" customHeight="1">
      <c r="A42" s="14" t="s">
        <v>534</v>
      </c>
      <c r="B42" s="14" t="s">
        <v>520</v>
      </c>
      <c r="C42" s="114"/>
      <c r="D42" s="14" t="s">
        <v>8</v>
      </c>
      <c r="E42" s="14" t="s">
        <v>48</v>
      </c>
      <c r="F42" s="116" t="s">
        <v>5</v>
      </c>
      <c r="G42" s="14" t="s">
        <v>127</v>
      </c>
      <c r="H42" s="14">
        <v>1</v>
      </c>
      <c r="I42" s="93" t="s">
        <v>46</v>
      </c>
      <c r="J42" s="143"/>
      <c r="K42" s="144"/>
      <c r="L42" s="144">
        <v>5</v>
      </c>
      <c r="M42" s="144"/>
      <c r="N42" s="144">
        <v>3</v>
      </c>
      <c r="O42" s="144"/>
      <c r="P42" s="144">
        <v>6</v>
      </c>
      <c r="Q42" s="144"/>
      <c r="R42" s="144">
        <v>5</v>
      </c>
      <c r="S42" s="144"/>
      <c r="T42" s="144">
        <v>3</v>
      </c>
      <c r="U42" s="144"/>
      <c r="V42" s="144"/>
      <c r="W42" s="144"/>
      <c r="X42" s="144"/>
      <c r="Y42" s="144"/>
      <c r="Z42" s="144"/>
      <c r="AA42" s="14" t="s">
        <v>121</v>
      </c>
      <c r="AB42" s="14" t="s">
        <v>87</v>
      </c>
      <c r="AC42" s="14"/>
      <c r="AD42" s="93">
        <f t="shared" si="6"/>
        <v>22</v>
      </c>
      <c r="AE42" s="14">
        <f t="shared" si="7"/>
        <v>34.389999999999993</v>
      </c>
      <c r="AF42" s="93">
        <f t="shared" si="8"/>
        <v>3</v>
      </c>
      <c r="AG42" s="14">
        <f t="shared" si="5"/>
        <v>22</v>
      </c>
      <c r="AH42" s="142">
        <v>41912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s="74" customFormat="1" ht="47.25" hidden="1" customHeight="1">
      <c r="A43" s="14" t="s">
        <v>534</v>
      </c>
      <c r="B43" s="14" t="s">
        <v>496</v>
      </c>
      <c r="C43" s="114"/>
      <c r="D43" s="14" t="s">
        <v>8</v>
      </c>
      <c r="E43" s="14" t="s">
        <v>48</v>
      </c>
      <c r="F43" s="116" t="s">
        <v>4</v>
      </c>
      <c r="G43" s="14" t="s">
        <v>222</v>
      </c>
      <c r="H43" s="14"/>
      <c r="I43" s="14" t="s">
        <v>46</v>
      </c>
      <c r="J43" s="143"/>
      <c r="K43" s="144"/>
      <c r="L43" s="144">
        <v>1</v>
      </c>
      <c r="M43" s="144"/>
      <c r="N43" s="144">
        <v>1</v>
      </c>
      <c r="O43" s="144"/>
      <c r="P43" s="144">
        <v>1</v>
      </c>
      <c r="Q43" s="144"/>
      <c r="R43" s="144">
        <v>1</v>
      </c>
      <c r="S43" s="144"/>
      <c r="T43" s="144">
        <v>1</v>
      </c>
      <c r="U43" s="144"/>
      <c r="V43" s="144"/>
      <c r="W43" s="144"/>
      <c r="X43" s="144"/>
      <c r="Y43" s="144"/>
      <c r="Z43" s="144"/>
      <c r="AA43" s="14" t="s">
        <v>121</v>
      </c>
      <c r="AB43" s="14" t="s">
        <v>87</v>
      </c>
      <c r="AC43" s="14"/>
      <c r="AD43" s="93">
        <f t="shared" si="6"/>
        <v>5</v>
      </c>
      <c r="AE43" s="14">
        <f t="shared" si="7"/>
        <v>7.9499999999999993</v>
      </c>
      <c r="AF43" s="93">
        <f t="shared" si="8"/>
        <v>0.6</v>
      </c>
      <c r="AG43" s="14">
        <f t="shared" si="5"/>
        <v>5</v>
      </c>
      <c r="AH43" s="142">
        <v>41912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s="74" customFormat="1" ht="47.25" hidden="1" customHeight="1">
      <c r="A44" s="14" t="s">
        <v>534</v>
      </c>
      <c r="B44" s="14" t="s">
        <v>521</v>
      </c>
      <c r="C44" s="114"/>
      <c r="D44" s="14" t="s">
        <v>8</v>
      </c>
      <c r="E44" s="14" t="s">
        <v>48</v>
      </c>
      <c r="F44" s="116" t="s">
        <v>5</v>
      </c>
      <c r="G44" s="14" t="s">
        <v>127</v>
      </c>
      <c r="H44" s="14">
        <v>1</v>
      </c>
      <c r="I44" s="93" t="s">
        <v>46</v>
      </c>
      <c r="J44" s="143"/>
      <c r="K44" s="144"/>
      <c r="L44" s="144">
        <v>5</v>
      </c>
      <c r="M44" s="144"/>
      <c r="N44" s="144">
        <v>3</v>
      </c>
      <c r="O44" s="144"/>
      <c r="P44" s="144">
        <v>6</v>
      </c>
      <c r="Q44" s="144"/>
      <c r="R44" s="144">
        <v>5</v>
      </c>
      <c r="S44" s="144"/>
      <c r="T44" s="144">
        <v>3</v>
      </c>
      <c r="U44" s="144"/>
      <c r="V44" s="144"/>
      <c r="W44" s="144"/>
      <c r="X44" s="144"/>
      <c r="Y44" s="144"/>
      <c r="Z44" s="144"/>
      <c r="AA44" s="14" t="s">
        <v>121</v>
      </c>
      <c r="AB44" s="14" t="s">
        <v>87</v>
      </c>
      <c r="AC44" s="14"/>
      <c r="AD44" s="93">
        <f t="shared" si="6"/>
        <v>22</v>
      </c>
      <c r="AE44" s="14">
        <f t="shared" si="7"/>
        <v>34.389999999999993</v>
      </c>
      <c r="AF44" s="93">
        <f t="shared" si="8"/>
        <v>3</v>
      </c>
      <c r="AG44" s="14">
        <f t="shared" si="5"/>
        <v>22</v>
      </c>
      <c r="AH44" s="142">
        <v>41912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s="74" customFormat="1" ht="47.25" hidden="1" customHeight="1">
      <c r="A45" s="14">
        <v>29</v>
      </c>
      <c r="B45" s="14" t="s">
        <v>380</v>
      </c>
      <c r="C45" s="114"/>
      <c r="D45" s="14" t="s">
        <v>7</v>
      </c>
      <c r="E45" s="14" t="s">
        <v>61</v>
      </c>
      <c r="F45" s="116" t="s">
        <v>5</v>
      </c>
      <c r="G45" s="14" t="s">
        <v>200</v>
      </c>
      <c r="H45" s="14"/>
      <c r="I45" s="14" t="s">
        <v>46</v>
      </c>
      <c r="J45" s="143"/>
      <c r="K45" s="144"/>
      <c r="L45" s="144"/>
      <c r="M45" s="144"/>
      <c r="N45" s="144"/>
      <c r="O45" s="144">
        <v>5</v>
      </c>
      <c r="P45" s="144">
        <v>7</v>
      </c>
      <c r="Q45" s="144">
        <v>7</v>
      </c>
      <c r="R45" s="144">
        <v>7</v>
      </c>
      <c r="S45" s="144"/>
      <c r="T45" s="144"/>
      <c r="U45" s="144"/>
      <c r="V45" s="144"/>
      <c r="W45" s="144"/>
      <c r="X45" s="144"/>
      <c r="Y45" s="144"/>
      <c r="Z45" s="144"/>
      <c r="AA45" s="118" t="s">
        <v>389</v>
      </c>
      <c r="AB45" s="14"/>
      <c r="AC45" s="14"/>
      <c r="AD45" s="93">
        <f t="shared" si="6"/>
        <v>26</v>
      </c>
      <c r="AE45" s="14">
        <f t="shared" si="7"/>
        <v>40.18</v>
      </c>
      <c r="AF45" s="93">
        <f t="shared" si="8"/>
        <v>4.5999999999999996</v>
      </c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</row>
    <row r="46" spans="1:45" s="74" customFormat="1" ht="47.25" hidden="1" customHeight="1">
      <c r="A46" s="14">
        <v>29</v>
      </c>
      <c r="B46" s="14" t="s">
        <v>381</v>
      </c>
      <c r="C46" s="114"/>
      <c r="D46" s="14" t="s">
        <v>7</v>
      </c>
      <c r="E46" s="14" t="s">
        <v>61</v>
      </c>
      <c r="F46" s="116" t="s">
        <v>59</v>
      </c>
      <c r="G46" s="14" t="s">
        <v>200</v>
      </c>
      <c r="H46" s="14"/>
      <c r="I46" s="14" t="s">
        <v>46</v>
      </c>
      <c r="J46" s="143"/>
      <c r="K46" s="144"/>
      <c r="L46" s="144"/>
      <c r="M46" s="144"/>
      <c r="N46" s="144"/>
      <c r="O46" s="144">
        <v>2</v>
      </c>
      <c r="P46" s="144">
        <v>7</v>
      </c>
      <c r="Q46" s="144">
        <v>7</v>
      </c>
      <c r="R46" s="144">
        <v>7</v>
      </c>
      <c r="S46" s="144">
        <v>7</v>
      </c>
      <c r="T46" s="144">
        <v>7</v>
      </c>
      <c r="U46" s="144"/>
      <c r="V46" s="144"/>
      <c r="W46" s="144"/>
      <c r="X46" s="144"/>
      <c r="Y46" s="144"/>
      <c r="Z46" s="144"/>
      <c r="AA46" s="14">
        <v>1274</v>
      </c>
      <c r="AB46" s="14"/>
      <c r="AC46" s="14"/>
      <c r="AD46" s="93">
        <f t="shared" si="6"/>
        <v>37</v>
      </c>
      <c r="AE46" s="14">
        <f t="shared" si="7"/>
        <v>63.699999999999996</v>
      </c>
      <c r="AF46" s="93">
        <f t="shared" si="8"/>
        <v>5.8</v>
      </c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</row>
    <row r="47" spans="1:45" s="74" customFormat="1" ht="47.25" hidden="1" customHeight="1">
      <c r="A47" s="14" t="s">
        <v>534</v>
      </c>
      <c r="B47" s="14" t="s">
        <v>497</v>
      </c>
      <c r="C47" s="114"/>
      <c r="D47" s="14" t="s">
        <v>8</v>
      </c>
      <c r="E47" s="14" t="s">
        <v>48</v>
      </c>
      <c r="F47" s="116" t="s">
        <v>3</v>
      </c>
      <c r="G47" s="14" t="s">
        <v>222</v>
      </c>
      <c r="H47" s="14"/>
      <c r="I47" s="14" t="s">
        <v>46</v>
      </c>
      <c r="J47" s="143"/>
      <c r="K47" s="144"/>
      <c r="L47" s="144">
        <v>1</v>
      </c>
      <c r="M47" s="144"/>
      <c r="N47" s="144">
        <v>1</v>
      </c>
      <c r="O47" s="144"/>
      <c r="P47" s="144">
        <v>1</v>
      </c>
      <c r="Q47" s="144"/>
      <c r="R47" s="144">
        <v>1</v>
      </c>
      <c r="S47" s="144"/>
      <c r="T47" s="144">
        <v>1</v>
      </c>
      <c r="U47" s="144"/>
      <c r="V47" s="144"/>
      <c r="W47" s="144"/>
      <c r="X47" s="144"/>
      <c r="Y47" s="144"/>
      <c r="Z47" s="144"/>
      <c r="AA47" s="14" t="s">
        <v>121</v>
      </c>
      <c r="AB47" s="14" t="s">
        <v>87</v>
      </c>
      <c r="AC47" s="14"/>
      <c r="AD47" s="93">
        <f t="shared" si="6"/>
        <v>5</v>
      </c>
      <c r="AE47" s="14">
        <f t="shared" si="7"/>
        <v>7.9499999999999993</v>
      </c>
      <c r="AF47" s="93">
        <f t="shared" si="8"/>
        <v>0.6</v>
      </c>
      <c r="AG47" s="14">
        <f t="shared" ref="AG47:AG48" si="9">AD47</f>
        <v>5</v>
      </c>
      <c r="AH47" s="142">
        <v>41912</v>
      </c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</row>
    <row r="48" spans="1:45" s="74" customFormat="1" ht="47.25" hidden="1" customHeight="1">
      <c r="A48" s="14" t="s">
        <v>534</v>
      </c>
      <c r="B48" s="14" t="s">
        <v>498</v>
      </c>
      <c r="C48" s="114"/>
      <c r="D48" s="14" t="s">
        <v>8</v>
      </c>
      <c r="E48" s="14" t="s">
        <v>48</v>
      </c>
      <c r="F48" s="116" t="s">
        <v>5</v>
      </c>
      <c r="G48" s="14" t="s">
        <v>222</v>
      </c>
      <c r="H48" s="14"/>
      <c r="I48" s="93" t="s">
        <v>46</v>
      </c>
      <c r="J48" s="143"/>
      <c r="K48" s="144"/>
      <c r="L48" s="144">
        <v>2</v>
      </c>
      <c r="M48" s="144"/>
      <c r="N48" s="144">
        <v>3</v>
      </c>
      <c r="O48" s="144"/>
      <c r="P48" s="144">
        <v>6</v>
      </c>
      <c r="Q48" s="144"/>
      <c r="R48" s="144">
        <v>5</v>
      </c>
      <c r="S48" s="144"/>
      <c r="T48" s="144">
        <v>3</v>
      </c>
      <c r="U48" s="144"/>
      <c r="V48" s="144"/>
      <c r="W48" s="144"/>
      <c r="X48" s="144"/>
      <c r="Y48" s="144"/>
      <c r="Z48" s="144"/>
      <c r="AA48" s="14" t="s">
        <v>500</v>
      </c>
      <c r="AB48" s="14" t="s">
        <v>515</v>
      </c>
      <c r="AC48" s="14"/>
      <c r="AD48" s="93">
        <f t="shared" si="6"/>
        <v>19</v>
      </c>
      <c r="AE48" s="14">
        <f t="shared" si="7"/>
        <v>30.189999999999998</v>
      </c>
      <c r="AF48" s="93">
        <f t="shared" si="8"/>
        <v>2.4</v>
      </c>
      <c r="AG48" s="14">
        <f t="shared" si="9"/>
        <v>19</v>
      </c>
      <c r="AH48" s="142">
        <v>41912</v>
      </c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</row>
    <row r="49" spans="1:87" s="74" customFormat="1" ht="47.25" hidden="1" customHeight="1">
      <c r="A49" s="14">
        <v>29</v>
      </c>
      <c r="B49" s="14" t="s">
        <v>384</v>
      </c>
      <c r="C49" s="114"/>
      <c r="D49" s="14" t="s">
        <v>7</v>
      </c>
      <c r="E49" s="14" t="s">
        <v>61</v>
      </c>
      <c r="F49" s="116" t="s">
        <v>4</v>
      </c>
      <c r="G49" s="14" t="s">
        <v>344</v>
      </c>
      <c r="H49" s="14"/>
      <c r="I49" s="14" t="s">
        <v>46</v>
      </c>
      <c r="J49" s="143"/>
      <c r="K49" s="144"/>
      <c r="L49" s="144"/>
      <c r="M49" s="144"/>
      <c r="N49" s="144"/>
      <c r="O49" s="144">
        <v>4</v>
      </c>
      <c r="P49" s="144">
        <v>7</v>
      </c>
      <c r="Q49" s="144">
        <v>7</v>
      </c>
      <c r="R49" s="144">
        <v>7</v>
      </c>
      <c r="S49" s="144">
        <v>7</v>
      </c>
      <c r="T49" s="144"/>
      <c r="U49" s="144"/>
      <c r="V49" s="144"/>
      <c r="W49" s="144"/>
      <c r="X49" s="144"/>
      <c r="Y49" s="144"/>
      <c r="Z49" s="144"/>
      <c r="AA49" s="14">
        <v>2</v>
      </c>
      <c r="AB49" s="14" t="s">
        <v>390</v>
      </c>
      <c r="AC49" s="116" t="s">
        <v>73</v>
      </c>
      <c r="AD49" s="93">
        <f t="shared" si="6"/>
        <v>32</v>
      </c>
      <c r="AE49" s="14">
        <f t="shared" si="7"/>
        <v>52.64</v>
      </c>
      <c r="AF49" s="93">
        <f t="shared" si="8"/>
        <v>4.2</v>
      </c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87" s="74" customFormat="1" ht="47.25" hidden="1" customHeight="1">
      <c r="A50" s="14">
        <v>29</v>
      </c>
      <c r="B50" s="14" t="s">
        <v>385</v>
      </c>
      <c r="C50" s="114"/>
      <c r="D50" s="14" t="s">
        <v>7</v>
      </c>
      <c r="E50" s="14" t="s">
        <v>61</v>
      </c>
      <c r="F50" s="116" t="s">
        <v>5</v>
      </c>
      <c r="G50" s="14" t="s">
        <v>127</v>
      </c>
      <c r="H50" s="14">
        <v>4</v>
      </c>
      <c r="I50" s="14" t="s">
        <v>46</v>
      </c>
      <c r="J50" s="143"/>
      <c r="K50" s="144"/>
      <c r="L50" s="144"/>
      <c r="M50" s="144"/>
      <c r="N50" s="144"/>
      <c r="O50" s="144">
        <v>4</v>
      </c>
      <c r="P50" s="144">
        <v>10</v>
      </c>
      <c r="Q50" s="144">
        <v>10</v>
      </c>
      <c r="R50" s="144">
        <v>10</v>
      </c>
      <c r="S50" s="144">
        <v>4</v>
      </c>
      <c r="T50" s="144">
        <v>4</v>
      </c>
      <c r="U50" s="144"/>
      <c r="V50" s="144"/>
      <c r="W50" s="144"/>
      <c r="X50" s="144"/>
      <c r="Y50" s="144"/>
      <c r="Z50" s="144"/>
      <c r="AA50" s="14">
        <v>3</v>
      </c>
      <c r="AB50" s="14" t="s">
        <v>72</v>
      </c>
      <c r="AC50" s="116" t="s">
        <v>73</v>
      </c>
      <c r="AD50" s="93">
        <f t="shared" si="6"/>
        <v>42</v>
      </c>
      <c r="AE50" s="14">
        <f t="shared" si="7"/>
        <v>68.84</v>
      </c>
      <c r="AF50" s="93">
        <f t="shared" si="8"/>
        <v>5.3999999999999995</v>
      </c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87" s="74" customFormat="1" ht="47.25" hidden="1" customHeight="1">
      <c r="A51" s="14">
        <v>29</v>
      </c>
      <c r="B51" s="14" t="s">
        <v>386</v>
      </c>
      <c r="C51" s="114"/>
      <c r="D51" s="14" t="s">
        <v>7</v>
      </c>
      <c r="E51" s="14" t="s">
        <v>61</v>
      </c>
      <c r="F51" s="116" t="s">
        <v>5</v>
      </c>
      <c r="G51" s="14" t="s">
        <v>200</v>
      </c>
      <c r="H51" s="14"/>
      <c r="I51" s="14" t="s">
        <v>46</v>
      </c>
      <c r="J51" s="143"/>
      <c r="K51" s="144"/>
      <c r="L51" s="144"/>
      <c r="M51" s="144"/>
      <c r="N51" s="144">
        <v>7</v>
      </c>
      <c r="O51" s="144">
        <v>7</v>
      </c>
      <c r="P51" s="144">
        <v>15</v>
      </c>
      <c r="Q51" s="144">
        <v>15</v>
      </c>
      <c r="R51" s="144">
        <v>10</v>
      </c>
      <c r="S51" s="144">
        <v>5</v>
      </c>
      <c r="T51" s="144">
        <v>5</v>
      </c>
      <c r="U51" s="144"/>
      <c r="V51" s="144"/>
      <c r="W51" s="144"/>
      <c r="X51" s="144"/>
      <c r="Y51" s="144"/>
      <c r="Z51" s="144"/>
      <c r="AA51" s="14" t="s">
        <v>391</v>
      </c>
      <c r="AB51" s="14"/>
      <c r="AC51" s="14"/>
      <c r="AD51" s="93">
        <f t="shared" si="6"/>
        <v>64</v>
      </c>
      <c r="AE51" s="14">
        <f t="shared" si="7"/>
        <v>101.65</v>
      </c>
      <c r="AF51" s="93">
        <f t="shared" si="8"/>
        <v>9.8000000000000007</v>
      </c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87" s="74" customFormat="1" ht="47.25" hidden="1" customHeight="1">
      <c r="A52" s="14">
        <v>29</v>
      </c>
      <c r="B52" s="14" t="s">
        <v>387</v>
      </c>
      <c r="C52" s="114"/>
      <c r="D52" s="14" t="s">
        <v>7</v>
      </c>
      <c r="E52" s="14" t="s">
        <v>61</v>
      </c>
      <c r="F52" s="116" t="s">
        <v>5</v>
      </c>
      <c r="G52" s="14" t="s">
        <v>200</v>
      </c>
      <c r="H52" s="14"/>
      <c r="I52" s="14" t="s">
        <v>46</v>
      </c>
      <c r="J52" s="143"/>
      <c r="K52" s="144"/>
      <c r="L52" s="144"/>
      <c r="M52" s="144"/>
      <c r="N52" s="144">
        <v>7</v>
      </c>
      <c r="O52" s="144">
        <v>7</v>
      </c>
      <c r="P52" s="144">
        <v>15</v>
      </c>
      <c r="Q52" s="144">
        <v>15</v>
      </c>
      <c r="R52" s="144">
        <v>10</v>
      </c>
      <c r="S52" s="144">
        <v>5</v>
      </c>
      <c r="T52" s="144">
        <v>5</v>
      </c>
      <c r="U52" s="144"/>
      <c r="V52" s="144"/>
      <c r="W52" s="144"/>
      <c r="X52" s="144"/>
      <c r="Y52" s="144"/>
      <c r="Z52" s="144"/>
      <c r="AA52" s="14" t="s">
        <v>392</v>
      </c>
      <c r="AB52" s="14"/>
      <c r="AC52" s="14"/>
      <c r="AD52" s="93">
        <f t="shared" si="6"/>
        <v>64</v>
      </c>
      <c r="AE52" s="14">
        <f t="shared" si="7"/>
        <v>101.65</v>
      </c>
      <c r="AF52" s="93">
        <f t="shared" si="8"/>
        <v>9.8000000000000007</v>
      </c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</row>
    <row r="53" spans="1:87" s="74" customFormat="1" ht="47.25" hidden="1" customHeight="1">
      <c r="A53" s="14">
        <v>29</v>
      </c>
      <c r="B53" s="14" t="s">
        <v>388</v>
      </c>
      <c r="C53" s="114"/>
      <c r="D53" s="14" t="s">
        <v>7</v>
      </c>
      <c r="E53" s="14" t="s">
        <v>61</v>
      </c>
      <c r="F53" s="116" t="s">
        <v>5</v>
      </c>
      <c r="G53" s="14" t="s">
        <v>122</v>
      </c>
      <c r="H53" s="14"/>
      <c r="I53" s="14" t="s">
        <v>46</v>
      </c>
      <c r="J53" s="143"/>
      <c r="K53" s="144"/>
      <c r="L53" s="144"/>
      <c r="M53" s="144"/>
      <c r="N53" s="144">
        <v>2</v>
      </c>
      <c r="O53" s="144">
        <v>5</v>
      </c>
      <c r="P53" s="144">
        <v>10</v>
      </c>
      <c r="Q53" s="144">
        <v>10</v>
      </c>
      <c r="R53" s="144">
        <v>5</v>
      </c>
      <c r="S53" s="144"/>
      <c r="T53" s="144"/>
      <c r="U53" s="144"/>
      <c r="V53" s="144"/>
      <c r="W53" s="144"/>
      <c r="X53" s="144"/>
      <c r="Y53" s="144"/>
      <c r="Z53" s="144"/>
      <c r="AA53" s="14" t="s">
        <v>76</v>
      </c>
      <c r="AB53" s="119" t="s">
        <v>393</v>
      </c>
      <c r="AC53" s="14"/>
      <c r="AD53" s="93">
        <f t="shared" si="6"/>
        <v>32</v>
      </c>
      <c r="AE53" s="14">
        <f t="shared" si="7"/>
        <v>48.35</v>
      </c>
      <c r="AF53" s="93">
        <f t="shared" si="8"/>
        <v>5.2</v>
      </c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87" ht="47.25" hidden="1" customHeight="1">
      <c r="A54" s="93">
        <v>29</v>
      </c>
      <c r="B54" s="93" t="s">
        <v>476</v>
      </c>
      <c r="C54" s="121"/>
      <c r="D54" s="93" t="s">
        <v>2</v>
      </c>
      <c r="E54" s="93" t="s">
        <v>61</v>
      </c>
      <c r="F54" s="116" t="s">
        <v>4</v>
      </c>
      <c r="G54" s="93" t="s">
        <v>122</v>
      </c>
      <c r="H54" s="93"/>
      <c r="I54" s="93" t="s">
        <v>46</v>
      </c>
      <c r="J54" s="146"/>
      <c r="K54" s="147"/>
      <c r="L54" s="147"/>
      <c r="M54" s="147">
        <v>2</v>
      </c>
      <c r="N54" s="147">
        <v>2</v>
      </c>
      <c r="O54" s="147">
        <v>4</v>
      </c>
      <c r="P54" s="147">
        <v>4</v>
      </c>
      <c r="Q54" s="147">
        <v>4</v>
      </c>
      <c r="R54" s="147">
        <v>2</v>
      </c>
      <c r="S54" s="147"/>
      <c r="T54" s="147"/>
      <c r="U54" s="147"/>
      <c r="V54" s="147"/>
      <c r="W54" s="147"/>
      <c r="X54" s="147"/>
      <c r="Y54" s="147"/>
      <c r="Z54" s="147"/>
      <c r="AA54" s="93" t="s">
        <v>75</v>
      </c>
      <c r="AB54" s="93" t="s">
        <v>76</v>
      </c>
      <c r="AC54" s="93"/>
      <c r="AD54" s="93">
        <f t="shared" si="6"/>
        <v>18</v>
      </c>
      <c r="AE54" s="14">
        <f t="shared" si="7"/>
        <v>26.619999999999997</v>
      </c>
      <c r="AF54" s="93">
        <f t="shared" si="8"/>
        <v>2.9</v>
      </c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</row>
    <row r="55" spans="1:87" s="74" customFormat="1" ht="47.25" hidden="1" customHeight="1">
      <c r="A55" s="93">
        <v>29</v>
      </c>
      <c r="B55" s="93" t="s">
        <v>477</v>
      </c>
      <c r="C55" s="121"/>
      <c r="D55" s="93" t="s">
        <v>2</v>
      </c>
      <c r="E55" s="93" t="s">
        <v>61</v>
      </c>
      <c r="F55" s="116" t="s">
        <v>4</v>
      </c>
      <c r="G55" s="93" t="s">
        <v>122</v>
      </c>
      <c r="H55" s="93"/>
      <c r="I55" s="93" t="s">
        <v>46</v>
      </c>
      <c r="J55" s="146"/>
      <c r="K55" s="147"/>
      <c r="L55" s="147"/>
      <c r="M55" s="147">
        <v>2</v>
      </c>
      <c r="N55" s="147">
        <v>2</v>
      </c>
      <c r="O55" s="147">
        <v>4</v>
      </c>
      <c r="P55" s="147">
        <v>4</v>
      </c>
      <c r="Q55" s="147">
        <v>4</v>
      </c>
      <c r="R55" s="147">
        <v>2</v>
      </c>
      <c r="S55" s="147"/>
      <c r="T55" s="147"/>
      <c r="U55" s="147"/>
      <c r="V55" s="147"/>
      <c r="W55" s="147"/>
      <c r="X55" s="147"/>
      <c r="Y55" s="147"/>
      <c r="Z55" s="147"/>
      <c r="AA55" s="93" t="s">
        <v>114</v>
      </c>
      <c r="AB55" s="122" t="s">
        <v>451</v>
      </c>
      <c r="AC55" s="93"/>
      <c r="AD55" s="93">
        <f t="shared" si="6"/>
        <v>18</v>
      </c>
      <c r="AE55" s="14">
        <f t="shared" si="7"/>
        <v>26.619999999999997</v>
      </c>
      <c r="AF55" s="93">
        <f t="shared" si="8"/>
        <v>2.9</v>
      </c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</row>
    <row r="56" spans="1:87" s="74" customFormat="1" ht="47.25" hidden="1" customHeight="1">
      <c r="A56" s="93">
        <v>29</v>
      </c>
      <c r="B56" s="93" t="s">
        <v>478</v>
      </c>
      <c r="C56" s="121"/>
      <c r="D56" s="93" t="s">
        <v>2</v>
      </c>
      <c r="E56" s="93" t="s">
        <v>61</v>
      </c>
      <c r="F56" s="116" t="s">
        <v>4</v>
      </c>
      <c r="G56" s="93" t="s">
        <v>122</v>
      </c>
      <c r="H56" s="93"/>
      <c r="I56" s="93" t="s">
        <v>46</v>
      </c>
      <c r="J56" s="146"/>
      <c r="K56" s="147"/>
      <c r="L56" s="147"/>
      <c r="M56" s="147">
        <v>2</v>
      </c>
      <c r="N56" s="147">
        <v>2</v>
      </c>
      <c r="O56" s="147">
        <v>4</v>
      </c>
      <c r="P56" s="147">
        <v>4</v>
      </c>
      <c r="Q56" s="147">
        <v>4</v>
      </c>
      <c r="R56" s="147">
        <v>2</v>
      </c>
      <c r="S56" s="147"/>
      <c r="T56" s="147"/>
      <c r="U56" s="147"/>
      <c r="V56" s="147"/>
      <c r="W56" s="147"/>
      <c r="X56" s="147"/>
      <c r="Y56" s="147"/>
      <c r="Z56" s="147"/>
      <c r="AA56" s="93" t="s">
        <v>88</v>
      </c>
      <c r="AB56" s="93" t="s">
        <v>72</v>
      </c>
      <c r="AC56" s="93"/>
      <c r="AD56" s="93">
        <f t="shared" si="6"/>
        <v>18</v>
      </c>
      <c r="AE56" s="14">
        <f t="shared" si="7"/>
        <v>26.619999999999997</v>
      </c>
      <c r="AF56" s="93">
        <f t="shared" si="8"/>
        <v>2.9</v>
      </c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</row>
    <row r="57" spans="1:87" s="74" customFormat="1" ht="47.25" hidden="1" customHeight="1">
      <c r="A57" s="93">
        <v>29</v>
      </c>
      <c r="B57" s="93" t="s">
        <v>479</v>
      </c>
      <c r="C57" s="121"/>
      <c r="D57" s="93" t="s">
        <v>2</v>
      </c>
      <c r="E57" s="93" t="s">
        <v>61</v>
      </c>
      <c r="F57" s="116" t="s">
        <v>4</v>
      </c>
      <c r="G57" s="93" t="s">
        <v>122</v>
      </c>
      <c r="H57" s="93"/>
      <c r="I57" s="93" t="s">
        <v>46</v>
      </c>
      <c r="J57" s="146"/>
      <c r="K57" s="147"/>
      <c r="L57" s="147"/>
      <c r="M57" s="147">
        <v>2</v>
      </c>
      <c r="N57" s="147">
        <v>2</v>
      </c>
      <c r="O57" s="147">
        <v>4</v>
      </c>
      <c r="P57" s="147">
        <v>4</v>
      </c>
      <c r="Q57" s="147">
        <v>4</v>
      </c>
      <c r="R57" s="147">
        <v>2</v>
      </c>
      <c r="S57" s="147"/>
      <c r="T57" s="147"/>
      <c r="U57" s="147"/>
      <c r="V57" s="147"/>
      <c r="W57" s="147"/>
      <c r="X57" s="147"/>
      <c r="Y57" s="147"/>
      <c r="Z57" s="147"/>
      <c r="AA57" s="93" t="s">
        <v>269</v>
      </c>
      <c r="AB57" s="93" t="s">
        <v>76</v>
      </c>
      <c r="AC57" s="93"/>
      <c r="AD57" s="93">
        <f t="shared" si="6"/>
        <v>18</v>
      </c>
      <c r="AE57" s="14">
        <f t="shared" si="7"/>
        <v>26.619999999999997</v>
      </c>
      <c r="AF57" s="93">
        <f t="shared" si="8"/>
        <v>2.9</v>
      </c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</row>
    <row r="58" spans="1:87" s="74" customFormat="1" ht="47.25" hidden="1" customHeight="1">
      <c r="A58" s="93">
        <v>29</v>
      </c>
      <c r="B58" s="93" t="s">
        <v>480</v>
      </c>
      <c r="C58" s="121"/>
      <c r="D58" s="93" t="s">
        <v>2</v>
      </c>
      <c r="E58" s="93" t="s">
        <v>61</v>
      </c>
      <c r="F58" s="116" t="s">
        <v>4</v>
      </c>
      <c r="G58" s="14">
        <v>0</v>
      </c>
      <c r="H58" s="93"/>
      <c r="I58" s="93" t="s">
        <v>46</v>
      </c>
      <c r="J58" s="146"/>
      <c r="K58" s="147"/>
      <c r="L58" s="147"/>
      <c r="M58" s="147">
        <v>2</v>
      </c>
      <c r="N58" s="147">
        <v>2</v>
      </c>
      <c r="O58" s="147">
        <v>4</v>
      </c>
      <c r="P58" s="147">
        <v>4</v>
      </c>
      <c r="Q58" s="147">
        <v>4</v>
      </c>
      <c r="R58" s="147">
        <v>2</v>
      </c>
      <c r="S58" s="147"/>
      <c r="T58" s="147"/>
      <c r="U58" s="147"/>
      <c r="V58" s="147"/>
      <c r="W58" s="147"/>
      <c r="X58" s="147"/>
      <c r="Y58" s="147"/>
      <c r="Z58" s="147"/>
      <c r="AA58" s="122" t="s">
        <v>449</v>
      </c>
      <c r="AB58" s="93"/>
      <c r="AC58" s="93"/>
      <c r="AD58" s="93">
        <f t="shared" si="6"/>
        <v>18</v>
      </c>
      <c r="AE58" s="14">
        <f t="shared" si="7"/>
        <v>26.619999999999997</v>
      </c>
      <c r="AF58" s="93">
        <f t="shared" si="8"/>
        <v>0</v>
      </c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</row>
    <row r="59" spans="1:87" s="74" customFormat="1" ht="47.25" hidden="1" customHeight="1">
      <c r="A59" s="93">
        <v>29</v>
      </c>
      <c r="B59" s="93" t="s">
        <v>481</v>
      </c>
      <c r="C59" s="121"/>
      <c r="D59" s="93" t="s">
        <v>2</v>
      </c>
      <c r="E59" s="93" t="s">
        <v>61</v>
      </c>
      <c r="F59" s="116" t="s">
        <v>4</v>
      </c>
      <c r="G59" s="14">
        <v>0</v>
      </c>
      <c r="H59" s="93"/>
      <c r="I59" s="93" t="s">
        <v>46</v>
      </c>
      <c r="J59" s="146"/>
      <c r="K59" s="147"/>
      <c r="L59" s="147"/>
      <c r="M59" s="147">
        <v>2</v>
      </c>
      <c r="N59" s="147">
        <v>2</v>
      </c>
      <c r="O59" s="147">
        <v>4</v>
      </c>
      <c r="P59" s="147">
        <v>4</v>
      </c>
      <c r="Q59" s="147">
        <v>4</v>
      </c>
      <c r="R59" s="147">
        <v>2</v>
      </c>
      <c r="S59" s="147"/>
      <c r="T59" s="147"/>
      <c r="U59" s="147"/>
      <c r="V59" s="147"/>
      <c r="W59" s="147"/>
      <c r="X59" s="147"/>
      <c r="Y59" s="147"/>
      <c r="Z59" s="147"/>
      <c r="AA59" s="93" t="s">
        <v>486</v>
      </c>
      <c r="AB59" s="93"/>
      <c r="AC59" s="93"/>
      <c r="AD59" s="93">
        <f t="shared" si="6"/>
        <v>18</v>
      </c>
      <c r="AE59" s="14">
        <f t="shared" si="7"/>
        <v>26.619999999999997</v>
      </c>
      <c r="AF59" s="93">
        <f t="shared" si="8"/>
        <v>0</v>
      </c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</row>
    <row r="60" spans="1:87" s="74" customFormat="1" ht="47.25" hidden="1" customHeight="1">
      <c r="A60" s="93">
        <v>29</v>
      </c>
      <c r="B60" s="93" t="s">
        <v>482</v>
      </c>
      <c r="C60" s="121"/>
      <c r="D60" s="93" t="s">
        <v>2</v>
      </c>
      <c r="E60" s="93" t="s">
        <v>61</v>
      </c>
      <c r="F60" s="116" t="s">
        <v>5</v>
      </c>
      <c r="G60" s="93" t="s">
        <v>122</v>
      </c>
      <c r="H60" s="93"/>
      <c r="I60" s="93" t="s">
        <v>46</v>
      </c>
      <c r="J60" s="146"/>
      <c r="K60" s="147"/>
      <c r="L60" s="147"/>
      <c r="M60" s="147">
        <v>1</v>
      </c>
      <c r="N60" s="147">
        <v>2</v>
      </c>
      <c r="O60" s="147">
        <v>3</v>
      </c>
      <c r="P60" s="147">
        <v>4</v>
      </c>
      <c r="Q60" s="147">
        <v>4</v>
      </c>
      <c r="R60" s="147">
        <v>3</v>
      </c>
      <c r="S60" s="147">
        <v>1</v>
      </c>
      <c r="T60" s="147">
        <v>1</v>
      </c>
      <c r="U60" s="147"/>
      <c r="V60" s="147"/>
      <c r="W60" s="147"/>
      <c r="X60" s="147"/>
      <c r="Y60" s="147"/>
      <c r="Z60" s="147"/>
      <c r="AA60" s="93" t="s">
        <v>75</v>
      </c>
      <c r="AB60" s="93" t="s">
        <v>76</v>
      </c>
      <c r="AC60" s="93"/>
      <c r="AD60" s="93">
        <f t="shared" si="6"/>
        <v>19</v>
      </c>
      <c r="AE60" s="14">
        <f t="shared" si="7"/>
        <v>29.549999999999997</v>
      </c>
      <c r="AF60" s="93">
        <f t="shared" si="8"/>
        <v>2.9</v>
      </c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</row>
    <row r="61" spans="1:87" s="74" customFormat="1" ht="47.25" hidden="1" customHeight="1">
      <c r="A61" s="93">
        <v>29</v>
      </c>
      <c r="B61" s="93" t="s">
        <v>483</v>
      </c>
      <c r="C61" s="121"/>
      <c r="D61" s="93" t="s">
        <v>2</v>
      </c>
      <c r="E61" s="93" t="s">
        <v>61</v>
      </c>
      <c r="F61" s="116" t="s">
        <v>5</v>
      </c>
      <c r="G61" s="93" t="s">
        <v>122</v>
      </c>
      <c r="H61" s="93"/>
      <c r="I61" s="93" t="s">
        <v>46</v>
      </c>
      <c r="J61" s="146"/>
      <c r="K61" s="147"/>
      <c r="L61" s="147"/>
      <c r="M61" s="147">
        <v>1</v>
      </c>
      <c r="N61" s="147">
        <v>2</v>
      </c>
      <c r="O61" s="147">
        <v>3</v>
      </c>
      <c r="P61" s="147">
        <v>4</v>
      </c>
      <c r="Q61" s="147">
        <v>4</v>
      </c>
      <c r="R61" s="147">
        <v>3</v>
      </c>
      <c r="S61" s="147">
        <v>1</v>
      </c>
      <c r="T61" s="147">
        <v>1</v>
      </c>
      <c r="U61" s="147"/>
      <c r="V61" s="147"/>
      <c r="W61" s="147"/>
      <c r="X61" s="147"/>
      <c r="Y61" s="147"/>
      <c r="Z61" s="147"/>
      <c r="AA61" s="93" t="s">
        <v>114</v>
      </c>
      <c r="AB61" s="122" t="s">
        <v>451</v>
      </c>
      <c r="AC61" s="93"/>
      <c r="AD61" s="93">
        <f t="shared" si="6"/>
        <v>19</v>
      </c>
      <c r="AE61" s="14">
        <f t="shared" si="7"/>
        <v>29.549999999999997</v>
      </c>
      <c r="AF61" s="93">
        <f t="shared" si="8"/>
        <v>2.9</v>
      </c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</row>
    <row r="62" spans="1:87" s="74" customFormat="1" ht="47.25" hidden="1" customHeight="1">
      <c r="A62" s="93">
        <v>29</v>
      </c>
      <c r="B62" s="93" t="s">
        <v>484</v>
      </c>
      <c r="C62" s="121"/>
      <c r="D62" s="93" t="s">
        <v>2</v>
      </c>
      <c r="E62" s="93" t="s">
        <v>61</v>
      </c>
      <c r="F62" s="116" t="s">
        <v>5</v>
      </c>
      <c r="G62" s="93" t="s">
        <v>122</v>
      </c>
      <c r="H62" s="93"/>
      <c r="I62" s="93" t="s">
        <v>46</v>
      </c>
      <c r="J62" s="146"/>
      <c r="K62" s="147"/>
      <c r="L62" s="147"/>
      <c r="M62" s="147">
        <v>1</v>
      </c>
      <c r="N62" s="147">
        <v>2</v>
      </c>
      <c r="O62" s="147">
        <v>3</v>
      </c>
      <c r="P62" s="147">
        <v>4</v>
      </c>
      <c r="Q62" s="147">
        <v>4</v>
      </c>
      <c r="R62" s="147">
        <v>3</v>
      </c>
      <c r="S62" s="147">
        <v>1</v>
      </c>
      <c r="T62" s="147">
        <v>1</v>
      </c>
      <c r="U62" s="147"/>
      <c r="V62" s="147"/>
      <c r="W62" s="147"/>
      <c r="X62" s="147"/>
      <c r="Y62" s="147"/>
      <c r="Z62" s="147"/>
      <c r="AA62" s="93" t="s">
        <v>88</v>
      </c>
      <c r="AB62" s="93" t="s">
        <v>72</v>
      </c>
      <c r="AC62" s="93"/>
      <c r="AD62" s="93">
        <f t="shared" si="6"/>
        <v>19</v>
      </c>
      <c r="AE62" s="14">
        <f t="shared" si="7"/>
        <v>29.549999999999997</v>
      </c>
      <c r="AF62" s="93">
        <f t="shared" si="8"/>
        <v>2.9</v>
      </c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</row>
    <row r="63" spans="1:87" s="74" customFormat="1" ht="47.25" hidden="1" customHeight="1">
      <c r="A63" s="93">
        <v>29</v>
      </c>
      <c r="B63" s="93" t="s">
        <v>485</v>
      </c>
      <c r="C63" s="121"/>
      <c r="D63" s="93" t="s">
        <v>2</v>
      </c>
      <c r="E63" s="93" t="s">
        <v>61</v>
      </c>
      <c r="F63" s="116" t="s">
        <v>5</v>
      </c>
      <c r="G63" s="93" t="s">
        <v>122</v>
      </c>
      <c r="H63" s="93"/>
      <c r="I63" s="93" t="s">
        <v>46</v>
      </c>
      <c r="J63" s="146"/>
      <c r="K63" s="147"/>
      <c r="L63" s="147"/>
      <c r="M63" s="147">
        <v>1</v>
      </c>
      <c r="N63" s="147">
        <v>2</v>
      </c>
      <c r="O63" s="147">
        <v>3</v>
      </c>
      <c r="P63" s="147">
        <v>4</v>
      </c>
      <c r="Q63" s="147">
        <v>4</v>
      </c>
      <c r="R63" s="147">
        <v>3</v>
      </c>
      <c r="S63" s="147">
        <v>1</v>
      </c>
      <c r="T63" s="147">
        <v>1</v>
      </c>
      <c r="U63" s="147"/>
      <c r="V63" s="147"/>
      <c r="W63" s="147"/>
      <c r="X63" s="147"/>
      <c r="Y63" s="147"/>
      <c r="Z63" s="147"/>
      <c r="AA63" s="93" t="s">
        <v>269</v>
      </c>
      <c r="AB63" s="93" t="s">
        <v>76</v>
      </c>
      <c r="AC63" s="93"/>
      <c r="AD63" s="93">
        <f t="shared" si="6"/>
        <v>19</v>
      </c>
      <c r="AE63" s="14">
        <f t="shared" si="7"/>
        <v>29.549999999999997</v>
      </c>
      <c r="AF63" s="93">
        <f t="shared" si="8"/>
        <v>2.9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</row>
    <row r="64" spans="1:87" s="74" customFormat="1" ht="47.25" hidden="1" customHeight="1">
      <c r="A64" s="93">
        <v>29</v>
      </c>
      <c r="B64" s="93" t="s">
        <v>487</v>
      </c>
      <c r="C64" s="121"/>
      <c r="D64" s="93" t="s">
        <v>2</v>
      </c>
      <c r="E64" s="93" t="s">
        <v>61</v>
      </c>
      <c r="F64" s="116" t="s">
        <v>5</v>
      </c>
      <c r="G64" s="14">
        <v>0</v>
      </c>
      <c r="H64" s="93"/>
      <c r="I64" s="93" t="s">
        <v>46</v>
      </c>
      <c r="J64" s="146"/>
      <c r="K64" s="147"/>
      <c r="L64" s="147"/>
      <c r="M64" s="147">
        <v>1</v>
      </c>
      <c r="N64" s="147">
        <v>2</v>
      </c>
      <c r="O64" s="147">
        <v>3</v>
      </c>
      <c r="P64" s="147">
        <v>4</v>
      </c>
      <c r="Q64" s="147">
        <v>4</v>
      </c>
      <c r="R64" s="147">
        <v>3</v>
      </c>
      <c r="S64" s="147">
        <v>1</v>
      </c>
      <c r="T64" s="147">
        <v>1</v>
      </c>
      <c r="U64" s="147"/>
      <c r="V64" s="147"/>
      <c r="W64" s="147"/>
      <c r="X64" s="147"/>
      <c r="Y64" s="147"/>
      <c r="Z64" s="147"/>
      <c r="AA64" s="122" t="s">
        <v>449</v>
      </c>
      <c r="AB64" s="93"/>
      <c r="AC64" s="93"/>
      <c r="AD64" s="93">
        <f t="shared" si="6"/>
        <v>19</v>
      </c>
      <c r="AE64" s="14">
        <f t="shared" si="7"/>
        <v>29.549999999999997</v>
      </c>
      <c r="AF64" s="93">
        <f t="shared" si="8"/>
        <v>0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</row>
    <row r="65" spans="1:87" s="74" customFormat="1" ht="47.25" hidden="1" customHeight="1">
      <c r="A65" s="93">
        <v>29</v>
      </c>
      <c r="B65" s="93" t="s">
        <v>488</v>
      </c>
      <c r="C65" s="121"/>
      <c r="D65" s="93" t="s">
        <v>2</v>
      </c>
      <c r="E65" s="93" t="s">
        <v>61</v>
      </c>
      <c r="F65" s="116" t="s">
        <v>5</v>
      </c>
      <c r="G65" s="14">
        <v>0</v>
      </c>
      <c r="H65" s="93"/>
      <c r="I65" s="93" t="s">
        <v>46</v>
      </c>
      <c r="J65" s="146"/>
      <c r="K65" s="147"/>
      <c r="L65" s="147"/>
      <c r="M65" s="147">
        <v>1</v>
      </c>
      <c r="N65" s="147">
        <v>2</v>
      </c>
      <c r="O65" s="147">
        <v>3</v>
      </c>
      <c r="P65" s="147">
        <v>4</v>
      </c>
      <c r="Q65" s="147">
        <v>4</v>
      </c>
      <c r="R65" s="147">
        <v>3</v>
      </c>
      <c r="S65" s="147">
        <v>1</v>
      </c>
      <c r="T65" s="147">
        <v>1</v>
      </c>
      <c r="U65" s="147"/>
      <c r="V65" s="147"/>
      <c r="W65" s="147"/>
      <c r="X65" s="147"/>
      <c r="Y65" s="147"/>
      <c r="Z65" s="147"/>
      <c r="AA65" s="93" t="s">
        <v>486</v>
      </c>
      <c r="AB65" s="93"/>
      <c r="AC65" s="93"/>
      <c r="AD65" s="93">
        <f t="shared" si="6"/>
        <v>19</v>
      </c>
      <c r="AE65" s="14">
        <f t="shared" si="7"/>
        <v>29.549999999999997</v>
      </c>
      <c r="AF65" s="93">
        <f t="shared" si="8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</row>
    <row r="66" spans="1:87" s="74" customFormat="1" ht="47.25" hidden="1" customHeight="1">
      <c r="A66" s="93">
        <v>29</v>
      </c>
      <c r="B66" s="93" t="s">
        <v>489</v>
      </c>
      <c r="C66" s="121"/>
      <c r="D66" s="93" t="s">
        <v>2</v>
      </c>
      <c r="E66" s="93" t="s">
        <v>61</v>
      </c>
      <c r="F66" s="116" t="s">
        <v>5</v>
      </c>
      <c r="G66" s="14">
        <v>0</v>
      </c>
      <c r="H66" s="93"/>
      <c r="I66" s="93" t="s">
        <v>46</v>
      </c>
      <c r="J66" s="146"/>
      <c r="K66" s="147"/>
      <c r="L66" s="147"/>
      <c r="M66" s="147">
        <v>1</v>
      </c>
      <c r="N66" s="147">
        <v>2</v>
      </c>
      <c r="O66" s="147">
        <v>3</v>
      </c>
      <c r="P66" s="147">
        <v>4</v>
      </c>
      <c r="Q66" s="147">
        <v>4</v>
      </c>
      <c r="R66" s="147">
        <v>3</v>
      </c>
      <c r="S66" s="147">
        <v>1</v>
      </c>
      <c r="T66" s="147">
        <v>1</v>
      </c>
      <c r="U66" s="147"/>
      <c r="V66" s="147"/>
      <c r="W66" s="147"/>
      <c r="X66" s="147"/>
      <c r="Y66" s="147"/>
      <c r="Z66" s="147"/>
      <c r="AA66" s="93" t="s">
        <v>360</v>
      </c>
      <c r="AB66" s="93"/>
      <c r="AC66" s="93"/>
      <c r="AD66" s="93">
        <f t="shared" si="6"/>
        <v>19</v>
      </c>
      <c r="AE66" s="14">
        <f t="shared" si="7"/>
        <v>29.549999999999997</v>
      </c>
      <c r="AF66" s="93">
        <f t="shared" si="8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</row>
    <row r="67" spans="1:87" s="74" customFormat="1" ht="47.25" hidden="1" customHeight="1">
      <c r="A67" s="93">
        <v>29</v>
      </c>
      <c r="B67" s="93" t="s">
        <v>490</v>
      </c>
      <c r="C67" s="121"/>
      <c r="D67" s="93" t="s">
        <v>2</v>
      </c>
      <c r="E67" s="93" t="s">
        <v>61</v>
      </c>
      <c r="F67" s="116" t="s">
        <v>5</v>
      </c>
      <c r="G67" s="14">
        <v>0</v>
      </c>
      <c r="H67" s="93"/>
      <c r="I67" s="93" t="s">
        <v>46</v>
      </c>
      <c r="J67" s="146"/>
      <c r="K67" s="147"/>
      <c r="L67" s="147"/>
      <c r="M67" s="147">
        <v>1</v>
      </c>
      <c r="N67" s="147">
        <v>2</v>
      </c>
      <c r="O67" s="147">
        <v>3</v>
      </c>
      <c r="P67" s="147">
        <v>4</v>
      </c>
      <c r="Q67" s="147">
        <v>4</v>
      </c>
      <c r="R67" s="147">
        <v>3</v>
      </c>
      <c r="S67" s="147">
        <v>1</v>
      </c>
      <c r="T67" s="147">
        <v>1</v>
      </c>
      <c r="U67" s="147"/>
      <c r="V67" s="147"/>
      <c r="W67" s="147"/>
      <c r="X67" s="147"/>
      <c r="Y67" s="147"/>
      <c r="Z67" s="147"/>
      <c r="AA67" s="93" t="s">
        <v>76</v>
      </c>
      <c r="AB67" s="93"/>
      <c r="AC67" s="93"/>
      <c r="AD67" s="93">
        <f t="shared" si="6"/>
        <v>19</v>
      </c>
      <c r="AE67" s="14">
        <f t="shared" si="7"/>
        <v>29.549999999999997</v>
      </c>
      <c r="AF67" s="93">
        <f t="shared" si="8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</row>
    <row r="68" spans="1:87" s="74" customFormat="1" ht="47.25" hidden="1" customHeight="1">
      <c r="A68" s="93">
        <v>29</v>
      </c>
      <c r="B68" s="93" t="s">
        <v>491</v>
      </c>
      <c r="C68" s="121"/>
      <c r="D68" s="93" t="s">
        <v>2</v>
      </c>
      <c r="E68" s="93" t="s">
        <v>61</v>
      </c>
      <c r="F68" s="116" t="s">
        <v>5</v>
      </c>
      <c r="G68" s="93" t="s">
        <v>122</v>
      </c>
      <c r="H68" s="93"/>
      <c r="I68" s="93" t="s">
        <v>46</v>
      </c>
      <c r="J68" s="146"/>
      <c r="K68" s="147"/>
      <c r="L68" s="147"/>
      <c r="M68" s="147">
        <v>1</v>
      </c>
      <c r="N68" s="147">
        <v>2</v>
      </c>
      <c r="O68" s="147">
        <v>3</v>
      </c>
      <c r="P68" s="147">
        <v>4</v>
      </c>
      <c r="Q68" s="147">
        <v>4</v>
      </c>
      <c r="R68" s="147">
        <v>3</v>
      </c>
      <c r="S68" s="147">
        <v>1</v>
      </c>
      <c r="T68" s="147">
        <v>1</v>
      </c>
      <c r="U68" s="147"/>
      <c r="V68" s="147"/>
      <c r="W68" s="147"/>
      <c r="X68" s="147"/>
      <c r="Y68" s="147"/>
      <c r="Z68" s="147"/>
      <c r="AA68" s="122" t="s">
        <v>493</v>
      </c>
      <c r="AB68" s="93"/>
      <c r="AC68" s="93"/>
      <c r="AD68" s="93">
        <f t="shared" si="6"/>
        <v>19</v>
      </c>
      <c r="AE68" s="14">
        <f t="shared" si="7"/>
        <v>29.549999999999997</v>
      </c>
      <c r="AF68" s="93">
        <f t="shared" si="8"/>
        <v>2.9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</row>
    <row r="69" spans="1:87" s="74" customFormat="1" ht="47.25" hidden="1" customHeight="1">
      <c r="A69" s="93">
        <v>29</v>
      </c>
      <c r="B69" s="93" t="s">
        <v>492</v>
      </c>
      <c r="C69" s="121"/>
      <c r="D69" s="93" t="s">
        <v>2</v>
      </c>
      <c r="E69" s="93" t="s">
        <v>61</v>
      </c>
      <c r="F69" s="116" t="s">
        <v>5</v>
      </c>
      <c r="G69" s="14">
        <v>0</v>
      </c>
      <c r="H69" s="93"/>
      <c r="I69" s="93" t="s">
        <v>46</v>
      </c>
      <c r="J69" s="146"/>
      <c r="K69" s="147"/>
      <c r="L69" s="147"/>
      <c r="M69" s="147">
        <v>1</v>
      </c>
      <c r="N69" s="147">
        <v>2</v>
      </c>
      <c r="O69" s="147">
        <v>3</v>
      </c>
      <c r="P69" s="147">
        <v>4</v>
      </c>
      <c r="Q69" s="147">
        <v>4</v>
      </c>
      <c r="R69" s="147">
        <v>3</v>
      </c>
      <c r="S69" s="147">
        <v>1</v>
      </c>
      <c r="T69" s="147">
        <v>1</v>
      </c>
      <c r="U69" s="147"/>
      <c r="V69" s="147"/>
      <c r="W69" s="147"/>
      <c r="X69" s="147"/>
      <c r="Y69" s="147"/>
      <c r="Z69" s="147"/>
      <c r="AA69" s="93" t="s">
        <v>494</v>
      </c>
      <c r="AB69" s="93"/>
      <c r="AC69" s="93"/>
      <c r="AD69" s="93">
        <f t="shared" si="6"/>
        <v>19</v>
      </c>
      <c r="AE69" s="14">
        <f t="shared" si="7"/>
        <v>29.549999999999997</v>
      </c>
      <c r="AF69" s="93">
        <f t="shared" si="8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</row>
    <row r="70" spans="1:87" s="74" customFormat="1" ht="47.25" hidden="1" customHeight="1">
      <c r="A70" s="14">
        <v>11</v>
      </c>
      <c r="B70" s="14" t="s">
        <v>499</v>
      </c>
      <c r="C70" s="114"/>
      <c r="D70" s="14" t="s">
        <v>8</v>
      </c>
      <c r="E70" s="14" t="s">
        <v>48</v>
      </c>
      <c r="F70" s="116" t="s">
        <v>502</v>
      </c>
      <c r="G70" s="14"/>
      <c r="H70" s="14"/>
      <c r="I70" s="14" t="s">
        <v>46</v>
      </c>
      <c r="J70" s="143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" t="s">
        <v>121</v>
      </c>
      <c r="AB70" s="14"/>
      <c r="AC70" s="115" t="s">
        <v>501</v>
      </c>
      <c r="AD70" s="93">
        <f t="shared" si="6"/>
        <v>0</v>
      </c>
      <c r="AE70" s="14">
        <f t="shared" si="7"/>
        <v>0</v>
      </c>
      <c r="AF70" s="93">
        <f t="shared" si="8"/>
        <v>0</v>
      </c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1:87" s="74" customFormat="1" ht="47.25" hidden="1" customHeight="1">
      <c r="A71" s="14" t="s">
        <v>534</v>
      </c>
      <c r="B71" s="14" t="s">
        <v>383</v>
      </c>
      <c r="C71" s="114"/>
      <c r="D71" s="14" t="s">
        <v>7</v>
      </c>
      <c r="E71" s="14" t="s">
        <v>48</v>
      </c>
      <c r="F71" s="116" t="s">
        <v>5</v>
      </c>
      <c r="G71" s="14" t="s">
        <v>122</v>
      </c>
      <c r="H71" s="14"/>
      <c r="I71" s="14" t="s">
        <v>46</v>
      </c>
      <c r="J71" s="143"/>
      <c r="K71" s="144">
        <v>2</v>
      </c>
      <c r="L71" s="144">
        <v>5</v>
      </c>
      <c r="M71" s="144">
        <v>7</v>
      </c>
      <c r="N71" s="144">
        <v>7</v>
      </c>
      <c r="O71" s="144">
        <v>7</v>
      </c>
      <c r="P71" s="144">
        <v>10</v>
      </c>
      <c r="Q71" s="144">
        <v>10</v>
      </c>
      <c r="R71" s="144">
        <v>5</v>
      </c>
      <c r="S71" s="144"/>
      <c r="T71" s="144"/>
      <c r="U71" s="144"/>
      <c r="V71" s="144"/>
      <c r="W71" s="144"/>
      <c r="X71" s="144"/>
      <c r="Y71" s="144"/>
      <c r="Z71" s="144"/>
      <c r="AA71" s="14" t="s">
        <v>76</v>
      </c>
      <c r="AB71" s="116" t="s">
        <v>227</v>
      </c>
      <c r="AC71" s="14"/>
      <c r="AD71" s="93">
        <f t="shared" si="6"/>
        <v>53</v>
      </c>
      <c r="AE71" s="14">
        <f t="shared" si="7"/>
        <v>77.749999999999986</v>
      </c>
      <c r="AF71" s="93">
        <f t="shared" si="8"/>
        <v>8.1</v>
      </c>
      <c r="AG71" s="14">
        <f>AD71</f>
        <v>53</v>
      </c>
      <c r="AH71" s="142">
        <v>41912</v>
      </c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1:87" s="74" customFormat="1" ht="47.25" hidden="1" customHeight="1">
      <c r="A72" s="14">
        <v>29</v>
      </c>
      <c r="B72" s="14" t="s">
        <v>508</v>
      </c>
      <c r="C72" s="114"/>
      <c r="D72" s="14" t="s">
        <v>8</v>
      </c>
      <c r="E72" s="14" t="s">
        <v>61</v>
      </c>
      <c r="F72" s="116" t="s">
        <v>5</v>
      </c>
      <c r="G72" s="14">
        <v>0</v>
      </c>
      <c r="H72" s="14"/>
      <c r="I72" s="93" t="s">
        <v>46</v>
      </c>
      <c r="J72" s="143"/>
      <c r="K72" s="144"/>
      <c r="L72" s="144"/>
      <c r="M72" s="144"/>
      <c r="N72" s="144">
        <v>2</v>
      </c>
      <c r="O72" s="144">
        <v>3</v>
      </c>
      <c r="P72" s="144">
        <v>5</v>
      </c>
      <c r="Q72" s="144">
        <v>5</v>
      </c>
      <c r="R72" s="144">
        <v>3</v>
      </c>
      <c r="S72" s="144">
        <v>1</v>
      </c>
      <c r="T72" s="144">
        <v>1</v>
      </c>
      <c r="U72" s="144"/>
      <c r="V72" s="144"/>
      <c r="W72" s="144"/>
      <c r="X72" s="144"/>
      <c r="Y72" s="144"/>
      <c r="Z72" s="144"/>
      <c r="AA72" s="14">
        <v>1274</v>
      </c>
      <c r="AB72" s="14"/>
      <c r="AC72" s="14"/>
      <c r="AD72" s="93">
        <f t="shared" si="6"/>
        <v>20</v>
      </c>
      <c r="AE72" s="14">
        <f t="shared" si="7"/>
        <v>31.120000000000005</v>
      </c>
      <c r="AF72" s="93">
        <f t="shared" si="8"/>
        <v>0</v>
      </c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1:87" s="74" customFormat="1" ht="47.25" hidden="1" customHeight="1">
      <c r="A73" s="14">
        <v>29</v>
      </c>
      <c r="B73" s="14" t="s">
        <v>509</v>
      </c>
      <c r="C73" s="114"/>
      <c r="D73" s="14" t="s">
        <v>8</v>
      </c>
      <c r="E73" s="14" t="s">
        <v>61</v>
      </c>
      <c r="F73" s="116" t="s">
        <v>5</v>
      </c>
      <c r="G73" s="14">
        <v>0</v>
      </c>
      <c r="H73" s="14"/>
      <c r="I73" s="93" t="s">
        <v>46</v>
      </c>
      <c r="J73" s="143"/>
      <c r="K73" s="144"/>
      <c r="L73" s="144"/>
      <c r="M73" s="144"/>
      <c r="N73" s="144">
        <v>2</v>
      </c>
      <c r="O73" s="144">
        <v>3</v>
      </c>
      <c r="P73" s="144">
        <v>5</v>
      </c>
      <c r="Q73" s="144">
        <v>5</v>
      </c>
      <c r="R73" s="144">
        <v>3</v>
      </c>
      <c r="S73" s="144">
        <v>1</v>
      </c>
      <c r="T73" s="144">
        <v>1</v>
      </c>
      <c r="U73" s="144"/>
      <c r="V73" s="144"/>
      <c r="W73" s="144"/>
      <c r="X73" s="144"/>
      <c r="Y73" s="144"/>
      <c r="Z73" s="144"/>
      <c r="AA73" s="14">
        <v>1274</v>
      </c>
      <c r="AB73" s="14"/>
      <c r="AC73" s="14"/>
      <c r="AD73" s="93">
        <f t="shared" si="6"/>
        <v>20</v>
      </c>
      <c r="AE73" s="14">
        <f t="shared" si="7"/>
        <v>31.120000000000005</v>
      </c>
      <c r="AF73" s="93">
        <f t="shared" si="8"/>
        <v>0</v>
      </c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1:87" ht="47.25" hidden="1" customHeight="1">
      <c r="A74" s="14">
        <v>29</v>
      </c>
      <c r="B74" s="14" t="s">
        <v>510</v>
      </c>
      <c r="C74" s="114"/>
      <c r="D74" s="14" t="s">
        <v>8</v>
      </c>
      <c r="E74" s="14" t="s">
        <v>61</v>
      </c>
      <c r="F74" s="116" t="s">
        <v>4</v>
      </c>
      <c r="G74" s="14">
        <v>0</v>
      </c>
      <c r="H74" s="14"/>
      <c r="I74" s="93" t="s">
        <v>46</v>
      </c>
      <c r="J74" s="143"/>
      <c r="K74" s="144"/>
      <c r="L74" s="144"/>
      <c r="M74" s="144"/>
      <c r="N74" s="144">
        <v>2</v>
      </c>
      <c r="O74" s="144">
        <v>3</v>
      </c>
      <c r="P74" s="144">
        <v>5</v>
      </c>
      <c r="Q74" s="144">
        <v>5</v>
      </c>
      <c r="R74" s="144">
        <v>3</v>
      </c>
      <c r="S74" s="144"/>
      <c r="T74" s="144"/>
      <c r="U74" s="144"/>
      <c r="V74" s="144"/>
      <c r="W74" s="144"/>
      <c r="X74" s="144"/>
      <c r="Y74" s="144"/>
      <c r="Z74" s="144"/>
      <c r="AA74" s="14">
        <v>1274</v>
      </c>
      <c r="AB74" s="14"/>
      <c r="AC74" s="14"/>
      <c r="AD74" s="93">
        <f t="shared" si="6"/>
        <v>18</v>
      </c>
      <c r="AE74" s="14">
        <f t="shared" si="7"/>
        <v>27.160000000000004</v>
      </c>
      <c r="AF74" s="93">
        <f t="shared" si="8"/>
        <v>0</v>
      </c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</row>
    <row r="75" spans="1:87" s="74" customFormat="1" ht="47.25" hidden="1" customHeight="1">
      <c r="A75" s="14">
        <v>29</v>
      </c>
      <c r="B75" s="14" t="s">
        <v>511</v>
      </c>
      <c r="C75" s="114"/>
      <c r="D75" s="14" t="s">
        <v>8</v>
      </c>
      <c r="E75" s="14" t="s">
        <v>61</v>
      </c>
      <c r="F75" s="116" t="s">
        <v>5</v>
      </c>
      <c r="G75" s="14">
        <v>0</v>
      </c>
      <c r="H75" s="14"/>
      <c r="I75" s="93" t="s">
        <v>46</v>
      </c>
      <c r="J75" s="143"/>
      <c r="K75" s="144"/>
      <c r="L75" s="144"/>
      <c r="M75" s="144"/>
      <c r="N75" s="144">
        <v>2</v>
      </c>
      <c r="O75" s="144">
        <v>3</v>
      </c>
      <c r="P75" s="144">
        <v>5</v>
      </c>
      <c r="Q75" s="144">
        <v>5</v>
      </c>
      <c r="R75" s="144">
        <v>3</v>
      </c>
      <c r="S75" s="144">
        <v>1</v>
      </c>
      <c r="T75" s="144">
        <v>1</v>
      </c>
      <c r="U75" s="144"/>
      <c r="V75" s="144"/>
      <c r="W75" s="144"/>
      <c r="X75" s="144"/>
      <c r="Y75" s="144"/>
      <c r="Z75" s="144"/>
      <c r="AA75" s="14" t="s">
        <v>515</v>
      </c>
      <c r="AB75" s="14"/>
      <c r="AC75" s="14"/>
      <c r="AD75" s="93">
        <f t="shared" si="6"/>
        <v>20</v>
      </c>
      <c r="AE75" s="14">
        <f t="shared" si="7"/>
        <v>31.120000000000005</v>
      </c>
      <c r="AF75" s="93">
        <f t="shared" si="8"/>
        <v>0</v>
      </c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1:87" s="74" customFormat="1" ht="47.25" hidden="1" customHeight="1">
      <c r="A76" s="14">
        <v>29</v>
      </c>
      <c r="B76" s="14" t="s">
        <v>512</v>
      </c>
      <c r="C76" s="114"/>
      <c r="D76" s="14" t="s">
        <v>8</v>
      </c>
      <c r="E76" s="14" t="s">
        <v>61</v>
      </c>
      <c r="F76" s="116" t="s">
        <v>5</v>
      </c>
      <c r="G76" s="14">
        <v>0</v>
      </c>
      <c r="H76" s="14"/>
      <c r="I76" s="93" t="s">
        <v>46</v>
      </c>
      <c r="J76" s="143"/>
      <c r="K76" s="144"/>
      <c r="L76" s="144"/>
      <c r="M76" s="144"/>
      <c r="N76" s="144">
        <v>2</v>
      </c>
      <c r="O76" s="144">
        <v>3</v>
      </c>
      <c r="P76" s="144">
        <v>5</v>
      </c>
      <c r="Q76" s="144">
        <v>5</v>
      </c>
      <c r="R76" s="144">
        <v>3</v>
      </c>
      <c r="S76" s="144">
        <v>1</v>
      </c>
      <c r="T76" s="144">
        <v>1</v>
      </c>
      <c r="U76" s="144"/>
      <c r="V76" s="144"/>
      <c r="W76" s="144"/>
      <c r="X76" s="144"/>
      <c r="Y76" s="144"/>
      <c r="Z76" s="144"/>
      <c r="AA76" s="14" t="s">
        <v>515</v>
      </c>
      <c r="AB76" s="14"/>
      <c r="AC76" s="14"/>
      <c r="AD76" s="93">
        <f t="shared" si="6"/>
        <v>20</v>
      </c>
      <c r="AE76" s="14">
        <f t="shared" si="7"/>
        <v>31.120000000000005</v>
      </c>
      <c r="AF76" s="93">
        <f t="shared" si="8"/>
        <v>0</v>
      </c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1:87" s="74" customFormat="1" ht="47.25" hidden="1" customHeight="1">
      <c r="A77" s="14">
        <v>29</v>
      </c>
      <c r="B77" s="14" t="s">
        <v>513</v>
      </c>
      <c r="C77" s="114"/>
      <c r="D77" s="14" t="s">
        <v>8</v>
      </c>
      <c r="E77" s="14" t="s">
        <v>61</v>
      </c>
      <c r="F77" s="116" t="s">
        <v>4</v>
      </c>
      <c r="G77" s="14">
        <v>0</v>
      </c>
      <c r="H77" s="14"/>
      <c r="I77" s="93" t="s">
        <v>46</v>
      </c>
      <c r="J77" s="143"/>
      <c r="K77" s="144"/>
      <c r="L77" s="144"/>
      <c r="M77" s="144"/>
      <c r="N77" s="144">
        <v>2</v>
      </c>
      <c r="O77" s="144">
        <v>3</v>
      </c>
      <c r="P77" s="144">
        <v>5</v>
      </c>
      <c r="Q77" s="144">
        <v>5</v>
      </c>
      <c r="R77" s="144">
        <v>3</v>
      </c>
      <c r="S77" s="144"/>
      <c r="T77" s="144"/>
      <c r="U77" s="144"/>
      <c r="V77" s="144"/>
      <c r="W77" s="144"/>
      <c r="X77" s="144"/>
      <c r="Y77" s="144"/>
      <c r="Z77" s="144"/>
      <c r="AA77" s="14" t="s">
        <v>515</v>
      </c>
      <c r="AB77" s="14"/>
      <c r="AC77" s="14"/>
      <c r="AD77" s="93">
        <f t="shared" si="6"/>
        <v>18</v>
      </c>
      <c r="AE77" s="14">
        <f t="shared" si="7"/>
        <v>27.160000000000004</v>
      </c>
      <c r="AF77" s="93">
        <f t="shared" si="8"/>
        <v>0</v>
      </c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1:87" s="74" customFormat="1" ht="47.25" hidden="1" customHeight="1">
      <c r="A78" s="14">
        <v>11</v>
      </c>
      <c r="B78" s="14" t="s">
        <v>503</v>
      </c>
      <c r="C78" s="114"/>
      <c r="D78" s="14" t="s">
        <v>8</v>
      </c>
      <c r="E78" s="14" t="s">
        <v>48</v>
      </c>
      <c r="F78" s="116" t="s">
        <v>5</v>
      </c>
      <c r="G78" s="14" t="s">
        <v>222</v>
      </c>
      <c r="H78" s="14"/>
      <c r="I78" s="93" t="s">
        <v>46</v>
      </c>
      <c r="J78" s="143"/>
      <c r="K78" s="144"/>
      <c r="L78" s="144">
        <v>2</v>
      </c>
      <c r="M78" s="144"/>
      <c r="N78" s="144">
        <v>3</v>
      </c>
      <c r="O78" s="144"/>
      <c r="P78" s="144">
        <v>6</v>
      </c>
      <c r="Q78" s="144"/>
      <c r="R78" s="144">
        <v>5</v>
      </c>
      <c r="S78" s="144"/>
      <c r="T78" s="144">
        <v>3</v>
      </c>
      <c r="U78" s="144"/>
      <c r="V78" s="144"/>
      <c r="W78" s="144"/>
      <c r="X78" s="144"/>
      <c r="Y78" s="144"/>
      <c r="Z78" s="144"/>
      <c r="AA78" s="14" t="s">
        <v>94</v>
      </c>
      <c r="AB78" s="117" t="s">
        <v>469</v>
      </c>
      <c r="AC78" s="14"/>
      <c r="AD78" s="93">
        <f t="shared" si="6"/>
        <v>19</v>
      </c>
      <c r="AE78" s="14">
        <f t="shared" si="7"/>
        <v>30.189999999999998</v>
      </c>
      <c r="AF78" s="93">
        <f t="shared" si="8"/>
        <v>2.4</v>
      </c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1:87" s="74" customFormat="1" ht="47.25" hidden="1" customHeight="1">
      <c r="A79" s="14" t="s">
        <v>534</v>
      </c>
      <c r="B79" s="14" t="s">
        <v>504</v>
      </c>
      <c r="C79" s="114"/>
      <c r="D79" s="14" t="s">
        <v>8</v>
      </c>
      <c r="E79" s="14" t="s">
        <v>48</v>
      </c>
      <c r="F79" s="116" t="s">
        <v>5</v>
      </c>
      <c r="G79" s="14" t="s">
        <v>222</v>
      </c>
      <c r="H79" s="14"/>
      <c r="I79" s="93" t="s">
        <v>46</v>
      </c>
      <c r="J79" s="143"/>
      <c r="K79" s="144"/>
      <c r="L79" s="144">
        <v>2</v>
      </c>
      <c r="M79" s="144"/>
      <c r="N79" s="144">
        <v>3</v>
      </c>
      <c r="O79" s="144"/>
      <c r="P79" s="144">
        <v>6</v>
      </c>
      <c r="Q79" s="144"/>
      <c r="R79" s="144">
        <v>5</v>
      </c>
      <c r="S79" s="144"/>
      <c r="T79" s="144">
        <v>3</v>
      </c>
      <c r="U79" s="144"/>
      <c r="V79" s="144"/>
      <c r="W79" s="144"/>
      <c r="X79" s="144"/>
      <c r="Y79" s="144"/>
      <c r="Z79" s="144"/>
      <c r="AA79" s="14" t="s">
        <v>514</v>
      </c>
      <c r="AB79" s="117" t="s">
        <v>379</v>
      </c>
      <c r="AC79" s="14"/>
      <c r="AD79" s="93">
        <f t="shared" si="6"/>
        <v>19</v>
      </c>
      <c r="AE79" s="14">
        <f t="shared" si="7"/>
        <v>30.189999999999998</v>
      </c>
      <c r="AF79" s="93">
        <f t="shared" si="8"/>
        <v>2.4</v>
      </c>
      <c r="AG79" s="14">
        <f t="shared" ref="AG79:AG81" si="10">AD79</f>
        <v>19</v>
      </c>
      <c r="AH79" s="142">
        <v>41912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1:87" s="74" customFormat="1" ht="47.25" hidden="1" customHeight="1">
      <c r="A80" s="14" t="s">
        <v>534</v>
      </c>
      <c r="B80" s="14" t="s">
        <v>505</v>
      </c>
      <c r="C80" s="114"/>
      <c r="D80" s="14" t="s">
        <v>8</v>
      </c>
      <c r="E80" s="14" t="s">
        <v>48</v>
      </c>
      <c r="F80" s="116" t="s">
        <v>5</v>
      </c>
      <c r="G80" s="14" t="s">
        <v>222</v>
      </c>
      <c r="H80" s="14"/>
      <c r="I80" s="93" t="s">
        <v>46</v>
      </c>
      <c r="J80" s="143"/>
      <c r="K80" s="144"/>
      <c r="L80" s="144">
        <v>2</v>
      </c>
      <c r="M80" s="144"/>
      <c r="N80" s="144">
        <v>3</v>
      </c>
      <c r="O80" s="144"/>
      <c r="P80" s="144">
        <v>6</v>
      </c>
      <c r="Q80" s="144"/>
      <c r="R80" s="144">
        <v>5</v>
      </c>
      <c r="S80" s="144"/>
      <c r="T80" s="144">
        <v>3</v>
      </c>
      <c r="U80" s="144"/>
      <c r="V80" s="144"/>
      <c r="W80" s="144"/>
      <c r="X80" s="144"/>
      <c r="Y80" s="144"/>
      <c r="Z80" s="144"/>
      <c r="AA80" s="14" t="s">
        <v>409</v>
      </c>
      <c r="AB80" s="14" t="s">
        <v>76</v>
      </c>
      <c r="AC80" s="14"/>
      <c r="AD80" s="93">
        <f t="shared" si="6"/>
        <v>19</v>
      </c>
      <c r="AE80" s="14">
        <f t="shared" si="7"/>
        <v>30.189999999999998</v>
      </c>
      <c r="AF80" s="93">
        <f t="shared" si="8"/>
        <v>2.4</v>
      </c>
      <c r="AG80" s="14">
        <f t="shared" si="10"/>
        <v>19</v>
      </c>
      <c r="AH80" s="142">
        <v>41912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87" s="74" customFormat="1" ht="47.25" hidden="1" customHeight="1">
      <c r="A81" s="14" t="s">
        <v>534</v>
      </c>
      <c r="B81" s="14" t="s">
        <v>506</v>
      </c>
      <c r="C81" s="114"/>
      <c r="D81" s="14" t="s">
        <v>8</v>
      </c>
      <c r="E81" s="14" t="s">
        <v>48</v>
      </c>
      <c r="F81" s="116" t="s">
        <v>5</v>
      </c>
      <c r="G81" s="14" t="s">
        <v>222</v>
      </c>
      <c r="H81" s="14"/>
      <c r="I81" s="93" t="s">
        <v>46</v>
      </c>
      <c r="J81" s="143"/>
      <c r="K81" s="144"/>
      <c r="L81" s="144">
        <v>2</v>
      </c>
      <c r="M81" s="144"/>
      <c r="N81" s="144">
        <v>3</v>
      </c>
      <c r="O81" s="144"/>
      <c r="P81" s="144">
        <v>6</v>
      </c>
      <c r="Q81" s="144"/>
      <c r="R81" s="144">
        <v>5</v>
      </c>
      <c r="S81" s="144"/>
      <c r="T81" s="144">
        <v>3</v>
      </c>
      <c r="U81" s="144"/>
      <c r="V81" s="144"/>
      <c r="W81" s="144"/>
      <c r="X81" s="144"/>
      <c r="Y81" s="144"/>
      <c r="Z81" s="144"/>
      <c r="AA81" s="14" t="s">
        <v>516</v>
      </c>
      <c r="AB81" s="14" t="s">
        <v>443</v>
      </c>
      <c r="AC81" s="14"/>
      <c r="AD81" s="93">
        <f t="shared" si="6"/>
        <v>19</v>
      </c>
      <c r="AE81" s="14">
        <f t="shared" si="7"/>
        <v>30.189999999999998</v>
      </c>
      <c r="AF81" s="93">
        <f t="shared" si="8"/>
        <v>2.4</v>
      </c>
      <c r="AG81" s="14">
        <f t="shared" si="10"/>
        <v>19</v>
      </c>
      <c r="AH81" s="142">
        <v>41912</v>
      </c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1:87" s="74" customFormat="1" ht="47.25" hidden="1" customHeight="1">
      <c r="A82" s="14">
        <v>109</v>
      </c>
      <c r="B82" s="14" t="s">
        <v>70</v>
      </c>
      <c r="C82" s="114">
        <v>41897.75</v>
      </c>
      <c r="D82" s="14" t="s">
        <v>2</v>
      </c>
      <c r="E82" s="14" t="s">
        <v>48</v>
      </c>
      <c r="F82" s="116" t="s">
        <v>5</v>
      </c>
      <c r="G82" s="14" t="s">
        <v>127</v>
      </c>
      <c r="H82" s="14">
        <v>1</v>
      </c>
      <c r="I82" s="14" t="s">
        <v>46</v>
      </c>
      <c r="J82" s="143"/>
      <c r="K82" s="144"/>
      <c r="L82" s="144">
        <v>2</v>
      </c>
      <c r="M82" s="144"/>
      <c r="N82" s="144">
        <v>5</v>
      </c>
      <c r="O82" s="144"/>
      <c r="P82" s="144">
        <v>6</v>
      </c>
      <c r="Q82" s="144"/>
      <c r="R82" s="144">
        <v>4</v>
      </c>
      <c r="S82" s="144"/>
      <c r="T82" s="144">
        <v>2</v>
      </c>
      <c r="U82" s="144"/>
      <c r="V82" s="144"/>
      <c r="W82" s="144"/>
      <c r="X82" s="144"/>
      <c r="Y82" s="144"/>
      <c r="Z82" s="144"/>
      <c r="AA82" s="14" t="s">
        <v>71</v>
      </c>
      <c r="AB82" s="14" t="s">
        <v>72</v>
      </c>
      <c r="AC82" s="116" t="s">
        <v>73</v>
      </c>
      <c r="AD82" s="14">
        <f t="shared" ref="AD82:AD105" si="11">SUM(K82:V82)</f>
        <v>19</v>
      </c>
      <c r="AE82" s="14">
        <f t="shared" si="7"/>
        <v>29.240000000000002</v>
      </c>
      <c r="AF82" s="93">
        <f t="shared" si="8"/>
        <v>2.4</v>
      </c>
      <c r="AG82" s="14">
        <v>20</v>
      </c>
      <c r="AH82" s="113">
        <v>41891</v>
      </c>
      <c r="AI82" s="14"/>
      <c r="AJ82" s="14"/>
      <c r="AK82" s="14"/>
      <c r="AL82" s="14"/>
      <c r="AM82" s="14">
        <v>43</v>
      </c>
      <c r="AN82" s="14"/>
      <c r="AO82" s="14"/>
      <c r="AP82" s="14"/>
      <c r="AQ82" s="14"/>
      <c r="AR82" s="14"/>
      <c r="AS82" s="14"/>
    </row>
    <row r="83" spans="1:87" s="74" customFormat="1" ht="47.25" hidden="1" customHeight="1">
      <c r="A83" s="14">
        <v>109</v>
      </c>
      <c r="B83" s="14" t="s">
        <v>78</v>
      </c>
      <c r="C83" s="114">
        <v>41897.75</v>
      </c>
      <c r="D83" s="14" t="s">
        <v>2</v>
      </c>
      <c r="E83" s="14" t="s">
        <v>48</v>
      </c>
      <c r="F83" s="116" t="s">
        <v>5</v>
      </c>
      <c r="G83" s="14" t="s">
        <v>127</v>
      </c>
      <c r="H83" s="14">
        <v>1</v>
      </c>
      <c r="I83" s="14" t="s">
        <v>46</v>
      </c>
      <c r="J83" s="143"/>
      <c r="K83" s="144"/>
      <c r="L83" s="144">
        <v>2</v>
      </c>
      <c r="M83" s="144"/>
      <c r="N83" s="144">
        <v>5</v>
      </c>
      <c r="O83" s="144"/>
      <c r="P83" s="144">
        <v>6</v>
      </c>
      <c r="Q83" s="144"/>
      <c r="R83" s="144">
        <v>4</v>
      </c>
      <c r="S83" s="144"/>
      <c r="T83" s="144">
        <v>2</v>
      </c>
      <c r="U83" s="144"/>
      <c r="V83" s="144"/>
      <c r="W83" s="144"/>
      <c r="X83" s="144"/>
      <c r="Y83" s="144"/>
      <c r="Z83" s="144"/>
      <c r="AA83" s="14" t="s">
        <v>84</v>
      </c>
      <c r="AB83" s="14" t="s">
        <v>76</v>
      </c>
      <c r="AC83" s="116" t="s">
        <v>73</v>
      </c>
      <c r="AD83" s="14">
        <f t="shared" si="11"/>
        <v>19</v>
      </c>
      <c r="AE83" s="14">
        <f t="shared" si="7"/>
        <v>29.240000000000002</v>
      </c>
      <c r="AF83" s="93">
        <f t="shared" si="8"/>
        <v>2.4</v>
      </c>
      <c r="AG83" s="14">
        <v>20</v>
      </c>
      <c r="AH83" s="113">
        <v>41891</v>
      </c>
      <c r="AI83" s="14"/>
      <c r="AJ83" s="14"/>
      <c r="AK83" s="14"/>
      <c r="AL83" s="14"/>
      <c r="AM83" s="14">
        <v>36</v>
      </c>
      <c r="AN83" s="14"/>
      <c r="AO83" s="14"/>
      <c r="AP83" s="14"/>
      <c r="AQ83" s="14"/>
      <c r="AR83" s="14"/>
      <c r="AS83" s="14"/>
    </row>
    <row r="84" spans="1:87" s="74" customFormat="1" ht="47.25" hidden="1" customHeight="1">
      <c r="A84" s="14">
        <v>109</v>
      </c>
      <c r="B84" s="14" t="s">
        <v>79</v>
      </c>
      <c r="C84" s="114">
        <v>41897.75</v>
      </c>
      <c r="D84" s="14" t="s">
        <v>2</v>
      </c>
      <c r="E84" s="14" t="s">
        <v>48</v>
      </c>
      <c r="F84" s="116" t="s">
        <v>5</v>
      </c>
      <c r="G84" s="14" t="s">
        <v>127</v>
      </c>
      <c r="H84" s="14">
        <v>1</v>
      </c>
      <c r="I84" s="14" t="s">
        <v>46</v>
      </c>
      <c r="J84" s="143"/>
      <c r="K84" s="144"/>
      <c r="L84" s="144">
        <v>2</v>
      </c>
      <c r="M84" s="144"/>
      <c r="N84" s="144">
        <v>5</v>
      </c>
      <c r="O84" s="144"/>
      <c r="P84" s="144">
        <v>6</v>
      </c>
      <c r="Q84" s="144"/>
      <c r="R84" s="144">
        <v>4</v>
      </c>
      <c r="S84" s="144"/>
      <c r="T84" s="144">
        <v>2</v>
      </c>
      <c r="U84" s="144"/>
      <c r="V84" s="144"/>
      <c r="W84" s="144"/>
      <c r="X84" s="144"/>
      <c r="Y84" s="144"/>
      <c r="Z84" s="144"/>
      <c r="AA84" s="14" t="s">
        <v>85</v>
      </c>
      <c r="AB84" s="14" t="s">
        <v>76</v>
      </c>
      <c r="AC84" s="116" t="s">
        <v>73</v>
      </c>
      <c r="AD84" s="14">
        <f t="shared" si="11"/>
        <v>19</v>
      </c>
      <c r="AE84" s="14">
        <f t="shared" si="7"/>
        <v>29.240000000000002</v>
      </c>
      <c r="AF84" s="93">
        <f t="shared" si="8"/>
        <v>2.4</v>
      </c>
      <c r="AG84" s="14">
        <v>20</v>
      </c>
      <c r="AH84" s="113">
        <v>41891</v>
      </c>
      <c r="AI84" s="14"/>
      <c r="AJ84" s="14"/>
      <c r="AK84" s="14"/>
      <c r="AL84" s="14"/>
      <c r="AM84" s="14">
        <v>40</v>
      </c>
      <c r="AN84" s="14"/>
      <c r="AO84" s="14"/>
      <c r="AP84" s="14"/>
      <c r="AQ84" s="14"/>
      <c r="AR84" s="14"/>
      <c r="AS84" s="14"/>
    </row>
    <row r="85" spans="1:87" s="74" customFormat="1" ht="47.25" hidden="1" customHeight="1">
      <c r="A85" s="14">
        <v>109</v>
      </c>
      <c r="B85" s="14" t="s">
        <v>82</v>
      </c>
      <c r="C85" s="114">
        <v>41897.75</v>
      </c>
      <c r="D85" s="14" t="s">
        <v>2</v>
      </c>
      <c r="E85" s="14" t="s">
        <v>48</v>
      </c>
      <c r="F85" s="116" t="s">
        <v>5</v>
      </c>
      <c r="G85" s="14" t="s">
        <v>127</v>
      </c>
      <c r="H85" s="14">
        <v>1</v>
      </c>
      <c r="I85" s="14" t="s">
        <v>46</v>
      </c>
      <c r="J85" s="143"/>
      <c r="K85" s="144"/>
      <c r="L85" s="144">
        <v>2</v>
      </c>
      <c r="M85" s="144"/>
      <c r="N85" s="144">
        <v>5</v>
      </c>
      <c r="O85" s="144"/>
      <c r="P85" s="144">
        <v>6</v>
      </c>
      <c r="Q85" s="144"/>
      <c r="R85" s="144">
        <v>4</v>
      </c>
      <c r="S85" s="144"/>
      <c r="T85" s="144">
        <v>2</v>
      </c>
      <c r="U85" s="144"/>
      <c r="V85" s="144"/>
      <c r="W85" s="144"/>
      <c r="X85" s="144"/>
      <c r="Y85" s="144"/>
      <c r="Z85" s="144"/>
      <c r="AA85" s="14" t="s">
        <v>85</v>
      </c>
      <c r="AB85" s="14" t="s">
        <v>89</v>
      </c>
      <c r="AC85" s="116" t="s">
        <v>73</v>
      </c>
      <c r="AD85" s="14">
        <f t="shared" si="11"/>
        <v>19</v>
      </c>
      <c r="AE85" s="14">
        <f t="shared" si="7"/>
        <v>29.240000000000002</v>
      </c>
      <c r="AF85" s="93">
        <f t="shared" si="8"/>
        <v>2.4</v>
      </c>
      <c r="AG85" s="14">
        <v>20</v>
      </c>
      <c r="AH85" s="113">
        <v>41891</v>
      </c>
      <c r="AI85" s="14"/>
      <c r="AJ85" s="14"/>
      <c r="AK85" s="14"/>
      <c r="AL85" s="14"/>
      <c r="AM85" s="14">
        <v>37</v>
      </c>
      <c r="AN85" s="14"/>
      <c r="AO85" s="14"/>
      <c r="AP85" s="14"/>
      <c r="AQ85" s="14"/>
      <c r="AR85" s="14"/>
      <c r="AS85" s="14"/>
    </row>
    <row r="86" spans="1:87" s="74" customFormat="1" ht="47.25" hidden="1" customHeight="1">
      <c r="A86" s="14">
        <v>109</v>
      </c>
      <c r="B86" s="14" t="s">
        <v>102</v>
      </c>
      <c r="C86" s="114">
        <v>41897.75</v>
      </c>
      <c r="D86" s="14" t="s">
        <v>2</v>
      </c>
      <c r="E86" s="14" t="s">
        <v>48</v>
      </c>
      <c r="F86" s="116" t="s">
        <v>5</v>
      </c>
      <c r="G86" s="14" t="s">
        <v>344</v>
      </c>
      <c r="H86" s="14">
        <v>6</v>
      </c>
      <c r="I86" s="14" t="s">
        <v>46</v>
      </c>
      <c r="J86" s="143"/>
      <c r="K86" s="144"/>
      <c r="L86" s="144">
        <v>2</v>
      </c>
      <c r="M86" s="144"/>
      <c r="N86" s="144">
        <v>5</v>
      </c>
      <c r="O86" s="144"/>
      <c r="P86" s="144">
        <v>6</v>
      </c>
      <c r="Q86" s="144"/>
      <c r="R86" s="144">
        <v>4</v>
      </c>
      <c r="S86" s="144"/>
      <c r="T86" s="144">
        <v>2</v>
      </c>
      <c r="U86" s="144"/>
      <c r="V86" s="144"/>
      <c r="W86" s="144"/>
      <c r="X86" s="144"/>
      <c r="Y86" s="144"/>
      <c r="Z86" s="144"/>
      <c r="AA86" s="14" t="s">
        <v>114</v>
      </c>
      <c r="AB86" s="116" t="s">
        <v>115</v>
      </c>
      <c r="AC86" s="116" t="s">
        <v>73</v>
      </c>
      <c r="AD86" s="14">
        <f t="shared" si="11"/>
        <v>19</v>
      </c>
      <c r="AE86" s="14">
        <f t="shared" si="7"/>
        <v>29.240000000000002</v>
      </c>
      <c r="AF86" s="93">
        <f t="shared" si="8"/>
        <v>2.4</v>
      </c>
      <c r="AG86" s="14">
        <v>20</v>
      </c>
      <c r="AH86" s="113">
        <v>41891</v>
      </c>
      <c r="AI86" s="14"/>
      <c r="AJ86" s="14"/>
      <c r="AK86" s="14"/>
      <c r="AL86" s="14"/>
      <c r="AM86" s="14" t="s">
        <v>197</v>
      </c>
      <c r="AN86" s="14"/>
      <c r="AO86" s="14"/>
      <c r="AP86" s="14"/>
      <c r="AQ86" s="14"/>
      <c r="AR86" s="14"/>
      <c r="AS86" s="14"/>
    </row>
    <row r="87" spans="1:87" s="74" customFormat="1" ht="47.25" hidden="1" customHeight="1">
      <c r="A87" s="14">
        <v>109</v>
      </c>
      <c r="B87" s="14" t="s">
        <v>103</v>
      </c>
      <c r="C87" s="114">
        <v>41897.75</v>
      </c>
      <c r="D87" s="14" t="s">
        <v>2</v>
      </c>
      <c r="E87" s="14" t="s">
        <v>48</v>
      </c>
      <c r="F87" s="116" t="s">
        <v>5</v>
      </c>
      <c r="G87" s="14" t="s">
        <v>127</v>
      </c>
      <c r="H87" s="14">
        <v>2</v>
      </c>
      <c r="I87" s="14" t="s">
        <v>46</v>
      </c>
      <c r="J87" s="143"/>
      <c r="K87" s="144"/>
      <c r="L87" s="144">
        <v>2</v>
      </c>
      <c r="M87" s="144"/>
      <c r="N87" s="144">
        <v>5</v>
      </c>
      <c r="O87" s="144"/>
      <c r="P87" s="144">
        <v>6</v>
      </c>
      <c r="Q87" s="144"/>
      <c r="R87" s="144">
        <v>4</v>
      </c>
      <c r="S87" s="144"/>
      <c r="T87" s="144">
        <v>2</v>
      </c>
      <c r="U87" s="144"/>
      <c r="V87" s="144"/>
      <c r="W87" s="144"/>
      <c r="X87" s="144"/>
      <c r="Y87" s="144"/>
      <c r="Z87" s="144"/>
      <c r="AA87" s="116" t="s">
        <v>115</v>
      </c>
      <c r="AB87" s="116" t="s">
        <v>76</v>
      </c>
      <c r="AC87" s="116"/>
      <c r="AD87" s="14">
        <f t="shared" si="11"/>
        <v>19</v>
      </c>
      <c r="AE87" s="14">
        <f t="shared" si="7"/>
        <v>29.240000000000002</v>
      </c>
      <c r="AF87" s="93">
        <f t="shared" si="8"/>
        <v>2.4</v>
      </c>
      <c r="AG87" s="14">
        <v>20</v>
      </c>
      <c r="AH87" s="113">
        <v>41891</v>
      </c>
      <c r="AI87" s="14"/>
      <c r="AJ87" s="14"/>
      <c r="AK87" s="14"/>
      <c r="AL87" s="14"/>
      <c r="AM87" s="14">
        <v>33</v>
      </c>
      <c r="AN87" s="14"/>
      <c r="AO87" s="14"/>
      <c r="AP87" s="14"/>
      <c r="AQ87" s="14"/>
      <c r="AR87" s="14"/>
      <c r="AS87" s="14"/>
    </row>
    <row r="88" spans="1:87" s="74" customFormat="1" ht="47.25" hidden="1" customHeight="1">
      <c r="A88" s="14">
        <v>109</v>
      </c>
      <c r="B88" s="14" t="s">
        <v>109</v>
      </c>
      <c r="C88" s="114">
        <v>41897.75</v>
      </c>
      <c r="D88" s="14" t="s">
        <v>2</v>
      </c>
      <c r="E88" s="14" t="s">
        <v>48</v>
      </c>
      <c r="F88" s="116" t="s">
        <v>5</v>
      </c>
      <c r="G88" s="14" t="s">
        <v>122</v>
      </c>
      <c r="H88" s="14"/>
      <c r="I88" s="14" t="s">
        <v>46</v>
      </c>
      <c r="J88" s="143"/>
      <c r="K88" s="144"/>
      <c r="L88" s="144">
        <v>3</v>
      </c>
      <c r="M88" s="144"/>
      <c r="N88" s="144">
        <v>5</v>
      </c>
      <c r="O88" s="144"/>
      <c r="P88" s="144">
        <v>5</v>
      </c>
      <c r="Q88" s="144"/>
      <c r="R88" s="144">
        <v>4</v>
      </c>
      <c r="S88" s="144"/>
      <c r="T88" s="144">
        <v>2</v>
      </c>
      <c r="U88" s="144"/>
      <c r="V88" s="144"/>
      <c r="W88" s="144"/>
      <c r="X88" s="144"/>
      <c r="Y88" s="144"/>
      <c r="Z88" s="144"/>
      <c r="AA88" s="14" t="s">
        <v>121</v>
      </c>
      <c r="AB88" s="145" t="s">
        <v>123</v>
      </c>
      <c r="AC88" s="116"/>
      <c r="AD88" s="14">
        <f t="shared" si="11"/>
        <v>19</v>
      </c>
      <c r="AE88" s="14">
        <f t="shared" si="7"/>
        <v>29.240000000000002</v>
      </c>
      <c r="AF88" s="93">
        <f t="shared" si="8"/>
        <v>2.9</v>
      </c>
      <c r="AG88" s="14">
        <v>19</v>
      </c>
      <c r="AH88" s="113">
        <v>41891</v>
      </c>
      <c r="AI88" s="14"/>
      <c r="AJ88" s="14"/>
      <c r="AK88" s="14"/>
      <c r="AL88" s="14"/>
      <c r="AM88" s="14">
        <v>41</v>
      </c>
      <c r="AN88" s="14"/>
      <c r="AO88" s="14"/>
      <c r="AP88" s="14"/>
      <c r="AQ88" s="14"/>
      <c r="AR88" s="142"/>
      <c r="AS88" s="14"/>
    </row>
    <row r="89" spans="1:87" s="74" customFormat="1" ht="47.25" hidden="1" customHeight="1">
      <c r="A89" s="14">
        <v>109</v>
      </c>
      <c r="B89" s="14" t="s">
        <v>110</v>
      </c>
      <c r="C89" s="114">
        <v>41897.75</v>
      </c>
      <c r="D89" s="14" t="s">
        <v>2</v>
      </c>
      <c r="E89" s="14" t="s">
        <v>48</v>
      </c>
      <c r="F89" s="116" t="s">
        <v>5</v>
      </c>
      <c r="G89" s="14" t="s">
        <v>122</v>
      </c>
      <c r="H89" s="14"/>
      <c r="I89" s="14" t="s">
        <v>46</v>
      </c>
      <c r="J89" s="143"/>
      <c r="K89" s="144"/>
      <c r="L89" s="144">
        <v>3</v>
      </c>
      <c r="M89" s="144"/>
      <c r="N89" s="144">
        <v>5</v>
      </c>
      <c r="O89" s="144"/>
      <c r="P89" s="144">
        <v>5</v>
      </c>
      <c r="Q89" s="144"/>
      <c r="R89" s="144">
        <v>4</v>
      </c>
      <c r="S89" s="144"/>
      <c r="T89" s="144">
        <v>2</v>
      </c>
      <c r="U89" s="144"/>
      <c r="V89" s="144"/>
      <c r="W89" s="144"/>
      <c r="X89" s="144"/>
      <c r="Y89" s="144"/>
      <c r="Z89" s="144"/>
      <c r="AA89" s="14" t="s">
        <v>121</v>
      </c>
      <c r="AB89" s="145" t="s">
        <v>123</v>
      </c>
      <c r="AC89" s="116"/>
      <c r="AD89" s="14">
        <f t="shared" si="11"/>
        <v>19</v>
      </c>
      <c r="AE89" s="14">
        <f t="shared" si="7"/>
        <v>29.240000000000002</v>
      </c>
      <c r="AF89" s="93">
        <f t="shared" si="8"/>
        <v>2.9</v>
      </c>
      <c r="AG89" s="14">
        <v>19</v>
      </c>
      <c r="AH89" s="113">
        <v>41891</v>
      </c>
      <c r="AI89" s="14"/>
      <c r="AJ89" s="14"/>
      <c r="AK89" s="14"/>
      <c r="AL89" s="14"/>
      <c r="AM89" s="14">
        <v>42</v>
      </c>
      <c r="AN89" s="14"/>
      <c r="AO89" s="14"/>
      <c r="AP89" s="14"/>
      <c r="AQ89" s="14"/>
      <c r="AR89" s="14"/>
      <c r="AS89" s="14"/>
    </row>
    <row r="90" spans="1:87" s="74" customFormat="1" ht="47.25" hidden="1" customHeight="1">
      <c r="A90" s="14">
        <v>109</v>
      </c>
      <c r="B90" s="14" t="s">
        <v>129</v>
      </c>
      <c r="C90" s="114">
        <v>41897.75</v>
      </c>
      <c r="D90" s="14" t="s">
        <v>2</v>
      </c>
      <c r="E90" s="14" t="s">
        <v>48</v>
      </c>
      <c r="F90" s="116" t="s">
        <v>5</v>
      </c>
      <c r="G90" s="14">
        <v>0</v>
      </c>
      <c r="H90" s="14"/>
      <c r="I90" s="14" t="s">
        <v>46</v>
      </c>
      <c r="J90" s="143"/>
      <c r="K90" s="144"/>
      <c r="L90" s="144">
        <v>2</v>
      </c>
      <c r="M90" s="144">
        <v>3</v>
      </c>
      <c r="N90" s="144">
        <v>3</v>
      </c>
      <c r="O90" s="144">
        <v>3</v>
      </c>
      <c r="P90" s="144">
        <v>3</v>
      </c>
      <c r="Q90" s="144">
        <v>2</v>
      </c>
      <c r="R90" s="144">
        <v>1</v>
      </c>
      <c r="S90" s="144"/>
      <c r="T90" s="144"/>
      <c r="U90" s="144"/>
      <c r="V90" s="144"/>
      <c r="W90" s="144"/>
      <c r="X90" s="144"/>
      <c r="Y90" s="144"/>
      <c r="Z90" s="144"/>
      <c r="AA90" s="14" t="s">
        <v>121</v>
      </c>
      <c r="AB90" s="14"/>
      <c r="AC90" s="14"/>
      <c r="AD90" s="14">
        <f t="shared" si="11"/>
        <v>17</v>
      </c>
      <c r="AE90" s="14">
        <f t="shared" si="7"/>
        <v>24.509999999999998</v>
      </c>
      <c r="AF90" s="93">
        <f t="shared" si="8"/>
        <v>0</v>
      </c>
      <c r="AG90" s="14">
        <v>17</v>
      </c>
      <c r="AH90" s="113">
        <v>41891</v>
      </c>
      <c r="AI90" s="14"/>
      <c r="AJ90" s="14"/>
      <c r="AK90" s="14"/>
      <c r="AL90" s="14"/>
      <c r="AM90" s="14">
        <v>27</v>
      </c>
      <c r="AN90" s="14"/>
      <c r="AO90" s="14"/>
      <c r="AP90" s="14"/>
      <c r="AQ90" s="14"/>
      <c r="AR90" s="14"/>
      <c r="AS90" s="14"/>
    </row>
    <row r="91" spans="1:87" s="74" customFormat="1" ht="47.25" hidden="1" customHeight="1">
      <c r="A91" s="14">
        <v>109</v>
      </c>
      <c r="B91" s="14" t="s">
        <v>130</v>
      </c>
      <c r="C91" s="114">
        <v>41897.75</v>
      </c>
      <c r="D91" s="14" t="s">
        <v>2</v>
      </c>
      <c r="E91" s="14" t="s">
        <v>48</v>
      </c>
      <c r="F91" s="116" t="s">
        <v>5</v>
      </c>
      <c r="G91" s="14">
        <v>0</v>
      </c>
      <c r="H91" s="14"/>
      <c r="I91" s="14" t="s">
        <v>46</v>
      </c>
      <c r="J91" s="143"/>
      <c r="K91" s="144"/>
      <c r="L91" s="144">
        <v>2</v>
      </c>
      <c r="M91" s="144">
        <v>3</v>
      </c>
      <c r="N91" s="144">
        <v>3</v>
      </c>
      <c r="O91" s="144">
        <v>3</v>
      </c>
      <c r="P91" s="144">
        <v>3</v>
      </c>
      <c r="Q91" s="144">
        <v>2</v>
      </c>
      <c r="R91" s="144">
        <v>1</v>
      </c>
      <c r="S91" s="144"/>
      <c r="T91" s="144"/>
      <c r="U91" s="144"/>
      <c r="V91" s="144"/>
      <c r="W91" s="144"/>
      <c r="X91" s="144"/>
      <c r="Y91" s="144"/>
      <c r="Z91" s="144"/>
      <c r="AA91" s="14" t="s">
        <v>121</v>
      </c>
      <c r="AB91" s="14"/>
      <c r="AC91" s="14"/>
      <c r="AD91" s="14">
        <f t="shared" si="11"/>
        <v>17</v>
      </c>
      <c r="AE91" s="14">
        <f t="shared" si="7"/>
        <v>24.509999999999998</v>
      </c>
      <c r="AF91" s="93">
        <f t="shared" si="8"/>
        <v>0</v>
      </c>
      <c r="AG91" s="14">
        <v>17</v>
      </c>
      <c r="AH91" s="113">
        <v>41891</v>
      </c>
      <c r="AI91" s="14"/>
      <c r="AJ91" s="14"/>
      <c r="AK91" s="14"/>
      <c r="AL91" s="14"/>
      <c r="AM91" s="14">
        <v>27</v>
      </c>
      <c r="AN91" s="14"/>
      <c r="AO91" s="14"/>
      <c r="AP91" s="14"/>
      <c r="AQ91" s="14"/>
      <c r="AR91" s="14"/>
      <c r="AS91" s="14"/>
    </row>
    <row r="92" spans="1:87" s="74" customFormat="1" ht="47.25" hidden="1" customHeight="1">
      <c r="A92" s="14">
        <v>109</v>
      </c>
      <c r="B92" s="14" t="s">
        <v>134</v>
      </c>
      <c r="C92" s="114">
        <v>41897.75</v>
      </c>
      <c r="D92" s="14" t="s">
        <v>2</v>
      </c>
      <c r="E92" s="14" t="s">
        <v>61</v>
      </c>
      <c r="F92" s="116" t="s">
        <v>5</v>
      </c>
      <c r="G92" s="14">
        <v>0</v>
      </c>
      <c r="H92" s="14"/>
      <c r="I92" s="14" t="s">
        <v>46</v>
      </c>
      <c r="J92" s="143"/>
      <c r="K92" s="144"/>
      <c r="L92" s="144"/>
      <c r="M92" s="144">
        <v>1</v>
      </c>
      <c r="N92" s="144">
        <v>2</v>
      </c>
      <c r="O92" s="144">
        <v>3</v>
      </c>
      <c r="P92" s="144">
        <v>4</v>
      </c>
      <c r="Q92" s="144">
        <v>4</v>
      </c>
      <c r="R92" s="144">
        <v>3</v>
      </c>
      <c r="S92" s="144">
        <v>1</v>
      </c>
      <c r="T92" s="144">
        <v>1</v>
      </c>
      <c r="U92" s="144"/>
      <c r="V92" s="144"/>
      <c r="W92" s="144"/>
      <c r="X92" s="144"/>
      <c r="Y92" s="144"/>
      <c r="Z92" s="144"/>
      <c r="AA92" s="14" t="s">
        <v>87</v>
      </c>
      <c r="AB92" s="14"/>
      <c r="AC92" s="14"/>
      <c r="AD92" s="14">
        <f t="shared" si="11"/>
        <v>19</v>
      </c>
      <c r="AE92" s="14">
        <f t="shared" si="7"/>
        <v>29.549999999999997</v>
      </c>
      <c r="AF92" s="93">
        <f t="shared" si="8"/>
        <v>0</v>
      </c>
      <c r="AG92" s="14">
        <v>19</v>
      </c>
      <c r="AH92" s="113">
        <v>41892</v>
      </c>
      <c r="AI92" s="14"/>
      <c r="AJ92" s="14"/>
      <c r="AK92" s="14"/>
      <c r="AL92" s="14"/>
      <c r="AM92" s="14">
        <v>56</v>
      </c>
      <c r="AN92" s="14"/>
      <c r="AO92" s="14"/>
      <c r="AP92" s="14"/>
      <c r="AQ92" s="14"/>
      <c r="AR92" s="14"/>
      <c r="AS92" s="14"/>
    </row>
    <row r="93" spans="1:87" ht="47.25" hidden="1" customHeight="1">
      <c r="A93" s="14">
        <v>109</v>
      </c>
      <c r="B93" s="14" t="s">
        <v>137</v>
      </c>
      <c r="C93" s="114">
        <v>41897.75</v>
      </c>
      <c r="D93" s="14" t="s">
        <v>2</v>
      </c>
      <c r="E93" s="14" t="s">
        <v>61</v>
      </c>
      <c r="F93" s="116" t="s">
        <v>5</v>
      </c>
      <c r="G93" s="14">
        <v>0</v>
      </c>
      <c r="H93" s="14"/>
      <c r="I93" s="14" t="s">
        <v>46</v>
      </c>
      <c r="J93" s="143"/>
      <c r="K93" s="144"/>
      <c r="L93" s="144"/>
      <c r="M93" s="144">
        <v>1</v>
      </c>
      <c r="N93" s="144">
        <v>2</v>
      </c>
      <c r="O93" s="144">
        <v>3</v>
      </c>
      <c r="P93" s="144">
        <v>4</v>
      </c>
      <c r="Q93" s="144">
        <v>4</v>
      </c>
      <c r="R93" s="144">
        <v>3</v>
      </c>
      <c r="S93" s="144">
        <v>1</v>
      </c>
      <c r="T93" s="144">
        <v>1</v>
      </c>
      <c r="U93" s="144"/>
      <c r="V93" s="144"/>
      <c r="W93" s="144"/>
      <c r="X93" s="144"/>
      <c r="Y93" s="144"/>
      <c r="Z93" s="144"/>
      <c r="AA93" s="14" t="s">
        <v>121</v>
      </c>
      <c r="AB93" s="14"/>
      <c r="AC93" s="14"/>
      <c r="AD93" s="14">
        <f t="shared" si="11"/>
        <v>19</v>
      </c>
      <c r="AE93" s="14">
        <f t="shared" si="7"/>
        <v>29.549999999999997</v>
      </c>
      <c r="AF93" s="93">
        <f t="shared" si="8"/>
        <v>0</v>
      </c>
      <c r="AG93" s="14">
        <v>19</v>
      </c>
      <c r="AH93" s="113">
        <v>41892</v>
      </c>
      <c r="AI93" s="14"/>
      <c r="AJ93" s="14"/>
      <c r="AK93" s="14"/>
      <c r="AL93" s="14"/>
      <c r="AM93" s="14">
        <v>53</v>
      </c>
      <c r="AN93" s="14"/>
      <c r="AO93" s="14"/>
      <c r="AP93" s="14"/>
      <c r="AQ93" s="14"/>
      <c r="AR93" s="14"/>
      <c r="AS93" s="1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</row>
    <row r="94" spans="1:87" s="74" customFormat="1" ht="47.25" hidden="1" customHeight="1">
      <c r="A94" s="14">
        <v>109</v>
      </c>
      <c r="B94" s="14" t="s">
        <v>138</v>
      </c>
      <c r="C94" s="114">
        <v>41897.75</v>
      </c>
      <c r="D94" s="14" t="s">
        <v>2</v>
      </c>
      <c r="E94" s="14" t="s">
        <v>61</v>
      </c>
      <c r="F94" s="116" t="s">
        <v>5</v>
      </c>
      <c r="G94" s="14">
        <v>0</v>
      </c>
      <c r="H94" s="14"/>
      <c r="I94" s="14" t="s">
        <v>46</v>
      </c>
      <c r="J94" s="143"/>
      <c r="K94" s="144"/>
      <c r="L94" s="144"/>
      <c r="M94" s="144">
        <v>1</v>
      </c>
      <c r="N94" s="144">
        <v>2</v>
      </c>
      <c r="O94" s="144">
        <v>3</v>
      </c>
      <c r="P94" s="144">
        <v>4</v>
      </c>
      <c r="Q94" s="144">
        <v>4</v>
      </c>
      <c r="R94" s="144">
        <v>3</v>
      </c>
      <c r="S94" s="144">
        <v>1</v>
      </c>
      <c r="T94" s="144">
        <v>1</v>
      </c>
      <c r="U94" s="144"/>
      <c r="V94" s="144"/>
      <c r="W94" s="144"/>
      <c r="X94" s="144"/>
      <c r="Y94" s="144"/>
      <c r="Z94" s="144"/>
      <c r="AA94" s="116" t="s">
        <v>148</v>
      </c>
      <c r="AB94" s="14"/>
      <c r="AC94" s="14"/>
      <c r="AD94" s="14">
        <f t="shared" si="11"/>
        <v>19</v>
      </c>
      <c r="AE94" s="14">
        <f t="shared" si="7"/>
        <v>29.549999999999997</v>
      </c>
      <c r="AF94" s="93">
        <f t="shared" si="8"/>
        <v>0</v>
      </c>
      <c r="AG94" s="14">
        <v>19</v>
      </c>
      <c r="AH94" s="113">
        <v>41892</v>
      </c>
      <c r="AI94" s="14"/>
      <c r="AJ94" s="14"/>
      <c r="AK94" s="14"/>
      <c r="AL94" s="14"/>
      <c r="AM94" s="14">
        <v>55</v>
      </c>
      <c r="AN94" s="14"/>
      <c r="AO94" s="14"/>
      <c r="AP94" s="14"/>
      <c r="AQ94" s="14"/>
      <c r="AR94" s="14"/>
      <c r="AS94" s="14"/>
    </row>
    <row r="95" spans="1:87" ht="105" hidden="1" customHeight="1">
      <c r="A95" s="14">
        <v>109</v>
      </c>
      <c r="B95" s="14" t="s">
        <v>140</v>
      </c>
      <c r="C95" s="114">
        <v>41897.75</v>
      </c>
      <c r="D95" s="14" t="s">
        <v>2</v>
      </c>
      <c r="E95" s="14" t="s">
        <v>61</v>
      </c>
      <c r="F95" s="116" t="s">
        <v>5</v>
      </c>
      <c r="G95" s="14">
        <v>0</v>
      </c>
      <c r="H95" s="14"/>
      <c r="I95" s="14" t="s">
        <v>46</v>
      </c>
      <c r="J95" s="143"/>
      <c r="K95" s="144"/>
      <c r="L95" s="144"/>
      <c r="M95" s="144">
        <v>1</v>
      </c>
      <c r="N95" s="144">
        <v>2</v>
      </c>
      <c r="O95" s="144">
        <v>3</v>
      </c>
      <c r="P95" s="144">
        <v>4</v>
      </c>
      <c r="Q95" s="144">
        <v>4</v>
      </c>
      <c r="R95" s="144">
        <v>3</v>
      </c>
      <c r="S95" s="144">
        <v>1</v>
      </c>
      <c r="T95" s="144">
        <v>1</v>
      </c>
      <c r="U95" s="144"/>
      <c r="V95" s="144"/>
      <c r="W95" s="144"/>
      <c r="X95" s="144"/>
      <c r="Y95" s="144"/>
      <c r="Z95" s="144"/>
      <c r="AA95" s="14" t="s">
        <v>72</v>
      </c>
      <c r="AB95" s="14"/>
      <c r="AC95" s="14"/>
      <c r="AD95" s="14">
        <f t="shared" si="11"/>
        <v>19</v>
      </c>
      <c r="AE95" s="14">
        <f t="shared" si="7"/>
        <v>29.549999999999997</v>
      </c>
      <c r="AF95" s="93">
        <f t="shared" si="8"/>
        <v>0</v>
      </c>
      <c r="AG95" s="14">
        <v>19</v>
      </c>
      <c r="AH95" s="113">
        <v>41892</v>
      </c>
      <c r="AI95" s="14"/>
      <c r="AJ95" s="14"/>
      <c r="AK95" s="14"/>
      <c r="AL95" s="14"/>
      <c r="AM95" s="14">
        <v>54</v>
      </c>
      <c r="AN95" s="14"/>
      <c r="AO95" s="14"/>
      <c r="AP95" s="14"/>
      <c r="AQ95" s="14"/>
      <c r="AR95" s="14"/>
      <c r="AS95" s="1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</row>
    <row r="96" spans="1:87" s="74" customFormat="1" ht="47.25" hidden="1" customHeight="1">
      <c r="A96" s="14">
        <v>109</v>
      </c>
      <c r="B96" s="14" t="s">
        <v>152</v>
      </c>
      <c r="C96" s="114">
        <v>41897.75</v>
      </c>
      <c r="D96" s="14" t="s">
        <v>2</v>
      </c>
      <c r="E96" s="14" t="s">
        <v>61</v>
      </c>
      <c r="F96" s="116" t="s">
        <v>4</v>
      </c>
      <c r="G96" s="14">
        <v>0</v>
      </c>
      <c r="H96" s="14"/>
      <c r="I96" s="14" t="s">
        <v>46</v>
      </c>
      <c r="J96" s="143"/>
      <c r="K96" s="144"/>
      <c r="L96" s="144"/>
      <c r="M96" s="144">
        <v>2</v>
      </c>
      <c r="N96" s="144">
        <v>2</v>
      </c>
      <c r="O96" s="144">
        <v>4</v>
      </c>
      <c r="P96" s="144">
        <v>4</v>
      </c>
      <c r="Q96" s="144">
        <v>4</v>
      </c>
      <c r="R96" s="144">
        <v>2</v>
      </c>
      <c r="S96" s="144"/>
      <c r="T96" s="144"/>
      <c r="U96" s="144"/>
      <c r="V96" s="144"/>
      <c r="W96" s="144"/>
      <c r="X96" s="144"/>
      <c r="Y96" s="144"/>
      <c r="Z96" s="144"/>
      <c r="AA96" s="14" t="s">
        <v>121</v>
      </c>
      <c r="AB96" s="14"/>
      <c r="AC96" s="14"/>
      <c r="AD96" s="14">
        <f t="shared" si="11"/>
        <v>18</v>
      </c>
      <c r="AE96" s="14">
        <f t="shared" si="7"/>
        <v>26.619999999999997</v>
      </c>
      <c r="AF96" s="93">
        <f t="shared" si="8"/>
        <v>0</v>
      </c>
      <c r="AG96" s="14">
        <v>19</v>
      </c>
      <c r="AH96" s="113">
        <v>41892</v>
      </c>
      <c r="AI96" s="14"/>
      <c r="AJ96" s="14"/>
      <c r="AK96" s="14"/>
      <c r="AL96" s="14"/>
      <c r="AM96" s="14">
        <v>44</v>
      </c>
      <c r="AN96" s="14"/>
      <c r="AO96" s="14"/>
      <c r="AP96" s="14"/>
      <c r="AQ96" s="14"/>
      <c r="AR96" s="14"/>
      <c r="AS96" s="14"/>
    </row>
    <row r="97" spans="1:45" s="74" customFormat="1" ht="47.25" hidden="1" customHeight="1">
      <c r="A97" s="14">
        <v>109</v>
      </c>
      <c r="B97" s="14" t="s">
        <v>153</v>
      </c>
      <c r="C97" s="114">
        <v>41897.75</v>
      </c>
      <c r="D97" s="14" t="s">
        <v>2</v>
      </c>
      <c r="E97" s="14" t="s">
        <v>61</v>
      </c>
      <c r="F97" s="116" t="s">
        <v>4</v>
      </c>
      <c r="G97" s="14">
        <v>0</v>
      </c>
      <c r="H97" s="14"/>
      <c r="I97" s="14" t="s">
        <v>46</v>
      </c>
      <c r="J97" s="143"/>
      <c r="K97" s="144"/>
      <c r="L97" s="144"/>
      <c r="M97" s="144">
        <v>2</v>
      </c>
      <c r="N97" s="144">
        <v>2</v>
      </c>
      <c r="O97" s="144">
        <v>4</v>
      </c>
      <c r="P97" s="144">
        <v>4</v>
      </c>
      <c r="Q97" s="144">
        <v>4</v>
      </c>
      <c r="R97" s="144">
        <v>2</v>
      </c>
      <c r="S97" s="144"/>
      <c r="T97" s="144"/>
      <c r="U97" s="144"/>
      <c r="V97" s="144"/>
      <c r="W97" s="144"/>
      <c r="X97" s="144"/>
      <c r="Y97" s="144"/>
      <c r="Z97" s="144"/>
      <c r="AA97" s="116" t="s">
        <v>157</v>
      </c>
      <c r="AB97" s="14"/>
      <c r="AC97" s="14"/>
      <c r="AD97" s="14">
        <f t="shared" si="11"/>
        <v>18</v>
      </c>
      <c r="AE97" s="14">
        <f t="shared" si="7"/>
        <v>26.619999999999997</v>
      </c>
      <c r="AF97" s="93">
        <f t="shared" si="8"/>
        <v>0</v>
      </c>
      <c r="AG97" s="14">
        <v>19</v>
      </c>
      <c r="AH97" s="113">
        <v>41892</v>
      </c>
      <c r="AI97" s="14"/>
      <c r="AJ97" s="14"/>
      <c r="AK97" s="14"/>
      <c r="AL97" s="14"/>
      <c r="AM97" s="14">
        <v>45</v>
      </c>
      <c r="AN97" s="14"/>
      <c r="AO97" s="14"/>
      <c r="AP97" s="14"/>
      <c r="AQ97" s="14"/>
      <c r="AR97" s="14"/>
      <c r="AS97" s="14"/>
    </row>
    <row r="98" spans="1:45" s="74" customFormat="1" ht="47.25" hidden="1" customHeight="1">
      <c r="A98" s="14">
        <v>109</v>
      </c>
      <c r="B98" s="14" t="s">
        <v>155</v>
      </c>
      <c r="C98" s="114">
        <v>41897.75</v>
      </c>
      <c r="D98" s="14" t="s">
        <v>2</v>
      </c>
      <c r="E98" s="14" t="s">
        <v>61</v>
      </c>
      <c r="F98" s="116" t="s">
        <v>4</v>
      </c>
      <c r="G98" s="14">
        <v>0</v>
      </c>
      <c r="H98" s="14"/>
      <c r="I98" s="14" t="s">
        <v>46</v>
      </c>
      <c r="J98" s="143"/>
      <c r="K98" s="144"/>
      <c r="L98" s="144"/>
      <c r="M98" s="144">
        <v>2</v>
      </c>
      <c r="N98" s="144">
        <v>2</v>
      </c>
      <c r="O98" s="144">
        <v>4</v>
      </c>
      <c r="P98" s="144">
        <v>4</v>
      </c>
      <c r="Q98" s="144">
        <v>4</v>
      </c>
      <c r="R98" s="144">
        <v>2</v>
      </c>
      <c r="S98" s="144"/>
      <c r="T98" s="144"/>
      <c r="U98" s="144"/>
      <c r="V98" s="144"/>
      <c r="W98" s="144"/>
      <c r="X98" s="144"/>
      <c r="Y98" s="144"/>
      <c r="Z98" s="144"/>
      <c r="AA98" s="14" t="s">
        <v>72</v>
      </c>
      <c r="AB98" s="14"/>
      <c r="AC98" s="14"/>
      <c r="AD98" s="14">
        <f t="shared" si="11"/>
        <v>18</v>
      </c>
      <c r="AE98" s="14">
        <f t="shared" si="7"/>
        <v>26.619999999999997</v>
      </c>
      <c r="AF98" s="93">
        <f t="shared" si="8"/>
        <v>0</v>
      </c>
      <c r="AG98" s="14">
        <v>19</v>
      </c>
      <c r="AH98" s="113">
        <v>41892</v>
      </c>
      <c r="AI98" s="14"/>
      <c r="AJ98" s="14"/>
      <c r="AK98" s="14"/>
      <c r="AL98" s="14"/>
      <c r="AM98" s="14">
        <v>46</v>
      </c>
      <c r="AN98" s="14"/>
      <c r="AO98" s="14"/>
      <c r="AP98" s="14"/>
      <c r="AQ98" s="14"/>
      <c r="AR98" s="14"/>
      <c r="AS98" s="14"/>
    </row>
    <row r="99" spans="1:45" s="74" customFormat="1" ht="47.25" hidden="1" customHeight="1">
      <c r="A99" s="14">
        <v>109</v>
      </c>
      <c r="B99" s="14" t="s">
        <v>156</v>
      </c>
      <c r="C99" s="114">
        <v>41897.75</v>
      </c>
      <c r="D99" s="14" t="s">
        <v>2</v>
      </c>
      <c r="E99" s="14" t="s">
        <v>61</v>
      </c>
      <c r="F99" s="116" t="s">
        <v>59</v>
      </c>
      <c r="G99" s="14">
        <v>0</v>
      </c>
      <c r="H99" s="14"/>
      <c r="I99" s="14" t="s">
        <v>46</v>
      </c>
      <c r="J99" s="143"/>
      <c r="K99" s="144"/>
      <c r="L99" s="144"/>
      <c r="M99" s="144"/>
      <c r="N99" s="144"/>
      <c r="O99" s="144">
        <v>3</v>
      </c>
      <c r="P99" s="144">
        <v>5</v>
      </c>
      <c r="Q99" s="144">
        <v>5</v>
      </c>
      <c r="R99" s="144">
        <v>4</v>
      </c>
      <c r="S99" s="144">
        <v>1</v>
      </c>
      <c r="T99" s="144">
        <v>1</v>
      </c>
      <c r="U99" s="144"/>
      <c r="V99" s="144"/>
      <c r="W99" s="144"/>
      <c r="X99" s="144"/>
      <c r="Y99" s="144"/>
      <c r="Z99" s="144"/>
      <c r="AA99" s="14" t="s">
        <v>121</v>
      </c>
      <c r="AB99" s="14"/>
      <c r="AC99" s="14"/>
      <c r="AD99" s="14">
        <f t="shared" si="11"/>
        <v>19</v>
      </c>
      <c r="AE99" s="14">
        <f t="shared" si="7"/>
        <v>30.090000000000003</v>
      </c>
      <c r="AF99" s="93">
        <f t="shared" si="8"/>
        <v>0</v>
      </c>
      <c r="AG99" s="14">
        <v>19</v>
      </c>
      <c r="AH99" s="113">
        <v>41893</v>
      </c>
      <c r="AI99" s="14"/>
      <c r="AJ99" s="14"/>
      <c r="AK99" s="14"/>
      <c r="AL99" s="14"/>
      <c r="AM99" s="14">
        <v>69</v>
      </c>
      <c r="AN99" s="14"/>
      <c r="AO99" s="14"/>
      <c r="AP99" s="14"/>
      <c r="AQ99" s="14"/>
      <c r="AR99" s="14"/>
      <c r="AS99" s="14"/>
    </row>
    <row r="100" spans="1:45" s="74" customFormat="1" ht="47.25" hidden="1" customHeight="1">
      <c r="A100" s="14">
        <v>109</v>
      </c>
      <c r="B100" s="14" t="s">
        <v>158</v>
      </c>
      <c r="C100" s="114">
        <v>41897.75</v>
      </c>
      <c r="D100" s="14" t="s">
        <v>2</v>
      </c>
      <c r="E100" s="14" t="s">
        <v>61</v>
      </c>
      <c r="F100" s="116" t="s">
        <v>59</v>
      </c>
      <c r="G100" s="14" t="s">
        <v>122</v>
      </c>
      <c r="H100" s="14"/>
      <c r="I100" s="14" t="s">
        <v>46</v>
      </c>
      <c r="J100" s="143"/>
      <c r="K100" s="144"/>
      <c r="L100" s="144"/>
      <c r="M100" s="144"/>
      <c r="N100" s="144"/>
      <c r="O100" s="144">
        <v>3</v>
      </c>
      <c r="P100" s="144">
        <v>5</v>
      </c>
      <c r="Q100" s="144">
        <v>5</v>
      </c>
      <c r="R100" s="144">
        <v>4</v>
      </c>
      <c r="S100" s="144">
        <v>1</v>
      </c>
      <c r="T100" s="144">
        <v>1</v>
      </c>
      <c r="U100" s="144"/>
      <c r="V100" s="144"/>
      <c r="W100" s="144"/>
      <c r="X100" s="144"/>
      <c r="Y100" s="144"/>
      <c r="Z100" s="144"/>
      <c r="AA100" s="14" t="s">
        <v>96</v>
      </c>
      <c r="AB100" s="14" t="s">
        <v>87</v>
      </c>
      <c r="AC100" s="14"/>
      <c r="AD100" s="14">
        <f t="shared" si="11"/>
        <v>19</v>
      </c>
      <c r="AE100" s="14">
        <f t="shared" si="7"/>
        <v>30.090000000000003</v>
      </c>
      <c r="AF100" s="93">
        <f t="shared" si="8"/>
        <v>2.9</v>
      </c>
      <c r="AG100" s="14">
        <v>19</v>
      </c>
      <c r="AH100" s="113">
        <v>41893</v>
      </c>
      <c r="AI100" s="14"/>
      <c r="AJ100" s="14"/>
      <c r="AK100" s="14"/>
      <c r="AL100" s="14"/>
      <c r="AM100" s="14">
        <v>66</v>
      </c>
      <c r="AN100" s="14"/>
      <c r="AO100" s="14"/>
      <c r="AP100" s="14"/>
      <c r="AQ100" s="14"/>
      <c r="AR100" s="14"/>
      <c r="AS100" s="14"/>
    </row>
    <row r="101" spans="1:45" s="74" customFormat="1" ht="47.25" hidden="1" customHeight="1">
      <c r="A101" s="14">
        <v>109</v>
      </c>
      <c r="B101" s="14" t="s">
        <v>159</v>
      </c>
      <c r="C101" s="114">
        <v>41897.75</v>
      </c>
      <c r="D101" s="14" t="s">
        <v>2</v>
      </c>
      <c r="E101" s="14" t="s">
        <v>61</v>
      </c>
      <c r="F101" s="116" t="s">
        <v>59</v>
      </c>
      <c r="G101" s="14" t="s">
        <v>122</v>
      </c>
      <c r="H101" s="14"/>
      <c r="I101" s="14" t="s">
        <v>46</v>
      </c>
      <c r="J101" s="143"/>
      <c r="K101" s="144"/>
      <c r="L101" s="144"/>
      <c r="M101" s="144"/>
      <c r="N101" s="144"/>
      <c r="O101" s="144">
        <v>3</v>
      </c>
      <c r="P101" s="144">
        <v>5</v>
      </c>
      <c r="Q101" s="144">
        <v>5</v>
      </c>
      <c r="R101" s="144">
        <v>4</v>
      </c>
      <c r="S101" s="144">
        <v>1</v>
      </c>
      <c r="T101" s="144">
        <v>1</v>
      </c>
      <c r="U101" s="144"/>
      <c r="V101" s="144"/>
      <c r="W101" s="144"/>
      <c r="X101" s="144"/>
      <c r="Y101" s="144"/>
      <c r="Z101" s="144"/>
      <c r="AA101" s="14" t="s">
        <v>94</v>
      </c>
      <c r="AB101" s="14" t="s">
        <v>72</v>
      </c>
      <c r="AC101" s="14"/>
      <c r="AD101" s="14">
        <f t="shared" si="11"/>
        <v>19</v>
      </c>
      <c r="AE101" s="14">
        <f t="shared" ref="AE101:AE164" si="12">IF(I101="DŁ",(J101*$J$2)+(K101*$K$2)+(L101*$L$2)+(M101*$M$2)+(N101*$N$2)+(O101*$O$2)+(P101*$P$2)+(Q101*$Q$2)+(R101*$R$2)+(S101*$S$2)+(T101*$T$2)+(U101*$U$2)+(V101*$V$2)+(W101*$W$2)+(X101*$X$2)+(Y101*$Y$2)+(Z101*$Z$2),(J101*$J$3)+(K101*$K$3)+(L101*$L$3)+(M101*$M$3)+(N101*$N$3)+(O101*$O$3)+(P101*$P$3)+(Q101*$Q$3)+(R101*$R$3)+(S101*$S$3)+(T101*$T$3)+(U101*$U$3)+(V101*$V$3)+(W101*$W$3)+(X101*$X$3)+(Y101*$Y$3)+(Z101*$Z$3))</f>
        <v>30.090000000000003</v>
      </c>
      <c r="AF101" s="93">
        <f t="shared" ref="AF101:AF164" si="13">IF(OR(G101=0,G101="Ślubna"),0,ROUNDUP(AD101/5,0)*0.6)+IF(OR(G101="I",G101="PW"),ROUNDUP(AD101/20,0)*0.5,0)</f>
        <v>2.9</v>
      </c>
      <c r="AG101" s="14">
        <v>19</v>
      </c>
      <c r="AH101" s="113">
        <v>41893</v>
      </c>
      <c r="AI101" s="14"/>
      <c r="AJ101" s="14"/>
      <c r="AK101" s="14"/>
      <c r="AL101" s="14"/>
      <c r="AM101" s="14">
        <v>67</v>
      </c>
      <c r="AN101" s="14"/>
      <c r="AO101" s="14"/>
      <c r="AP101" s="14"/>
      <c r="AQ101" s="14"/>
      <c r="AR101" s="14"/>
      <c r="AS101" s="14"/>
    </row>
    <row r="102" spans="1:45" s="74" customFormat="1" ht="47.25" hidden="1" customHeight="1">
      <c r="A102" s="14">
        <v>109</v>
      </c>
      <c r="B102" s="14" t="s">
        <v>160</v>
      </c>
      <c r="C102" s="114">
        <v>41897.75</v>
      </c>
      <c r="D102" s="14" t="s">
        <v>2</v>
      </c>
      <c r="E102" s="14" t="s">
        <v>61</v>
      </c>
      <c r="F102" s="116" t="s">
        <v>59</v>
      </c>
      <c r="G102" s="14" t="s">
        <v>122</v>
      </c>
      <c r="H102" s="14"/>
      <c r="I102" s="14" t="s">
        <v>46</v>
      </c>
      <c r="J102" s="143"/>
      <c r="K102" s="144"/>
      <c r="L102" s="144"/>
      <c r="M102" s="144"/>
      <c r="N102" s="144"/>
      <c r="O102" s="144">
        <v>3</v>
      </c>
      <c r="P102" s="144">
        <v>5</v>
      </c>
      <c r="Q102" s="144">
        <v>5</v>
      </c>
      <c r="R102" s="144">
        <v>4</v>
      </c>
      <c r="S102" s="144">
        <v>1</v>
      </c>
      <c r="T102" s="144">
        <v>1</v>
      </c>
      <c r="U102" s="144"/>
      <c r="V102" s="144"/>
      <c r="W102" s="144"/>
      <c r="X102" s="144"/>
      <c r="Y102" s="144"/>
      <c r="Z102" s="144"/>
      <c r="AA102" s="116" t="s">
        <v>115</v>
      </c>
      <c r="AB102" s="14" t="s">
        <v>150</v>
      </c>
      <c r="AC102" s="14"/>
      <c r="AD102" s="14">
        <f t="shared" si="11"/>
        <v>19</v>
      </c>
      <c r="AE102" s="14">
        <f t="shared" si="12"/>
        <v>30.090000000000003</v>
      </c>
      <c r="AF102" s="93">
        <f t="shared" si="13"/>
        <v>2.9</v>
      </c>
      <c r="AG102" s="14">
        <v>19</v>
      </c>
      <c r="AH102" s="113">
        <v>41893</v>
      </c>
      <c r="AI102" s="14"/>
      <c r="AJ102" s="14"/>
      <c r="AK102" s="14"/>
      <c r="AL102" s="14"/>
      <c r="AM102" s="14">
        <v>68</v>
      </c>
      <c r="AN102" s="14"/>
      <c r="AO102" s="14"/>
      <c r="AP102" s="14"/>
      <c r="AQ102" s="14"/>
      <c r="AR102" s="14"/>
      <c r="AS102" s="14"/>
    </row>
    <row r="103" spans="1:45" s="74" customFormat="1" ht="47.25" hidden="1" customHeight="1">
      <c r="A103" s="14">
        <v>109</v>
      </c>
      <c r="B103" s="14" t="s">
        <v>161</v>
      </c>
      <c r="C103" s="114">
        <v>41897.75</v>
      </c>
      <c r="D103" s="14" t="s">
        <v>2</v>
      </c>
      <c r="E103" s="14" t="s">
        <v>61</v>
      </c>
      <c r="F103" s="116" t="s">
        <v>59</v>
      </c>
      <c r="G103" s="14" t="s">
        <v>122</v>
      </c>
      <c r="H103" s="14"/>
      <c r="I103" s="14" t="s">
        <v>46</v>
      </c>
      <c r="J103" s="143"/>
      <c r="K103" s="144"/>
      <c r="L103" s="144"/>
      <c r="M103" s="144"/>
      <c r="N103" s="144"/>
      <c r="O103" s="144">
        <v>3</v>
      </c>
      <c r="P103" s="144">
        <v>5</v>
      </c>
      <c r="Q103" s="144">
        <v>5</v>
      </c>
      <c r="R103" s="144">
        <v>4</v>
      </c>
      <c r="S103" s="144">
        <v>1</v>
      </c>
      <c r="T103" s="144">
        <v>1</v>
      </c>
      <c r="U103" s="144"/>
      <c r="V103" s="144"/>
      <c r="W103" s="144"/>
      <c r="X103" s="144"/>
      <c r="Y103" s="144"/>
      <c r="Z103" s="144"/>
      <c r="AA103" s="14" t="s">
        <v>75</v>
      </c>
      <c r="AB103" s="14" t="s">
        <v>150</v>
      </c>
      <c r="AC103" s="14"/>
      <c r="AD103" s="14">
        <f t="shared" si="11"/>
        <v>19</v>
      </c>
      <c r="AE103" s="14">
        <f t="shared" si="12"/>
        <v>30.090000000000003</v>
      </c>
      <c r="AF103" s="93">
        <f t="shared" si="13"/>
        <v>2.9</v>
      </c>
      <c r="AG103" s="14">
        <v>19</v>
      </c>
      <c r="AH103" s="113">
        <v>41893</v>
      </c>
      <c r="AI103" s="14"/>
      <c r="AJ103" s="14"/>
      <c r="AK103" s="14"/>
      <c r="AL103" s="14"/>
      <c r="AM103" s="14">
        <v>70</v>
      </c>
      <c r="AN103" s="14"/>
      <c r="AO103" s="14"/>
      <c r="AP103" s="14"/>
      <c r="AQ103" s="14"/>
      <c r="AR103" s="14"/>
      <c r="AS103" s="14"/>
    </row>
    <row r="104" spans="1:45" s="74" customFormat="1" ht="47.25" hidden="1" customHeight="1">
      <c r="A104" s="14">
        <v>109</v>
      </c>
      <c r="B104" s="14" t="s">
        <v>162</v>
      </c>
      <c r="C104" s="114">
        <v>41897.75</v>
      </c>
      <c r="D104" s="14" t="s">
        <v>2</v>
      </c>
      <c r="E104" s="14" t="s">
        <v>61</v>
      </c>
      <c r="F104" s="116" t="s">
        <v>59</v>
      </c>
      <c r="G104" s="14" t="s">
        <v>122</v>
      </c>
      <c r="H104" s="14"/>
      <c r="I104" s="14" t="s">
        <v>46</v>
      </c>
      <c r="J104" s="143"/>
      <c r="K104" s="144"/>
      <c r="L104" s="144"/>
      <c r="M104" s="144"/>
      <c r="N104" s="144"/>
      <c r="O104" s="144">
        <v>3</v>
      </c>
      <c r="P104" s="144">
        <v>5</v>
      </c>
      <c r="Q104" s="144">
        <v>5</v>
      </c>
      <c r="R104" s="144">
        <v>4</v>
      </c>
      <c r="S104" s="144">
        <v>1</v>
      </c>
      <c r="T104" s="144">
        <v>1</v>
      </c>
      <c r="U104" s="144"/>
      <c r="V104" s="144"/>
      <c r="W104" s="144"/>
      <c r="X104" s="144"/>
      <c r="Y104" s="144"/>
      <c r="Z104" s="144"/>
      <c r="AA104" s="14" t="s">
        <v>114</v>
      </c>
      <c r="AB104" s="14" t="s">
        <v>150</v>
      </c>
      <c r="AC104" s="14"/>
      <c r="AD104" s="14">
        <f t="shared" si="11"/>
        <v>19</v>
      </c>
      <c r="AE104" s="14">
        <f t="shared" si="12"/>
        <v>30.090000000000003</v>
      </c>
      <c r="AF104" s="93">
        <f t="shared" si="13"/>
        <v>2.9</v>
      </c>
      <c r="AG104" s="14">
        <v>19</v>
      </c>
      <c r="AH104" s="113">
        <v>41893</v>
      </c>
      <c r="AI104" s="14"/>
      <c r="AJ104" s="14"/>
      <c r="AK104" s="14"/>
      <c r="AL104" s="14"/>
      <c r="AM104" s="14">
        <v>64</v>
      </c>
      <c r="AN104" s="14"/>
      <c r="AO104" s="14"/>
      <c r="AP104" s="14"/>
      <c r="AQ104" s="14"/>
      <c r="AR104" s="14"/>
      <c r="AS104" s="14"/>
    </row>
    <row r="105" spans="1:45" s="74" customFormat="1" ht="47.25" hidden="1" customHeight="1">
      <c r="A105" s="14">
        <v>109</v>
      </c>
      <c r="B105" s="14" t="s">
        <v>163</v>
      </c>
      <c r="C105" s="114">
        <v>41897.75</v>
      </c>
      <c r="D105" s="14" t="s">
        <v>2</v>
      </c>
      <c r="E105" s="14" t="s">
        <v>61</v>
      </c>
      <c r="F105" s="116" t="s">
        <v>59</v>
      </c>
      <c r="G105" s="14" t="s">
        <v>122</v>
      </c>
      <c r="H105" s="14"/>
      <c r="I105" s="14" t="s">
        <v>46</v>
      </c>
      <c r="J105" s="143"/>
      <c r="K105" s="144"/>
      <c r="L105" s="144"/>
      <c r="M105" s="144"/>
      <c r="N105" s="144"/>
      <c r="O105" s="144">
        <v>3</v>
      </c>
      <c r="P105" s="144">
        <v>5</v>
      </c>
      <c r="Q105" s="144">
        <v>5</v>
      </c>
      <c r="R105" s="144">
        <v>4</v>
      </c>
      <c r="S105" s="144">
        <v>1</v>
      </c>
      <c r="T105" s="144">
        <v>1</v>
      </c>
      <c r="U105" s="144"/>
      <c r="V105" s="144"/>
      <c r="W105" s="144"/>
      <c r="X105" s="144"/>
      <c r="Y105" s="144"/>
      <c r="Z105" s="144"/>
      <c r="AA105" s="14" t="s">
        <v>184</v>
      </c>
      <c r="AB105" s="14" t="s">
        <v>72</v>
      </c>
      <c r="AC105" s="14"/>
      <c r="AD105" s="14">
        <f t="shared" si="11"/>
        <v>19</v>
      </c>
      <c r="AE105" s="14">
        <f t="shared" si="12"/>
        <v>30.090000000000003</v>
      </c>
      <c r="AF105" s="93">
        <f t="shared" si="13"/>
        <v>2.9</v>
      </c>
      <c r="AG105" s="14">
        <v>19</v>
      </c>
      <c r="AH105" s="113">
        <v>41893</v>
      </c>
      <c r="AI105" s="14"/>
      <c r="AJ105" s="14"/>
      <c r="AK105" s="14"/>
      <c r="AL105" s="14"/>
      <c r="AM105" s="14">
        <v>65</v>
      </c>
      <c r="AN105" s="14"/>
      <c r="AO105" s="14"/>
      <c r="AP105" s="14"/>
      <c r="AQ105" s="14"/>
      <c r="AR105" s="14"/>
      <c r="AS105" s="14"/>
    </row>
    <row r="106" spans="1:45" s="74" customFormat="1" ht="47.25" hidden="1" customHeight="1">
      <c r="A106" s="14">
        <v>109</v>
      </c>
      <c r="B106" s="14" t="s">
        <v>199</v>
      </c>
      <c r="C106" s="121">
        <v>41891.75</v>
      </c>
      <c r="D106" s="14" t="s">
        <v>7</v>
      </c>
      <c r="E106" s="14" t="s">
        <v>61</v>
      </c>
      <c r="F106" s="116" t="s">
        <v>5</v>
      </c>
      <c r="G106" s="14" t="s">
        <v>200</v>
      </c>
      <c r="H106" s="14" t="s">
        <v>201</v>
      </c>
      <c r="I106" s="14" t="s">
        <v>46</v>
      </c>
      <c r="J106" s="151"/>
      <c r="K106" s="144"/>
      <c r="L106" s="144"/>
      <c r="M106" s="144"/>
      <c r="N106" s="144">
        <v>2</v>
      </c>
      <c r="O106" s="144">
        <v>5</v>
      </c>
      <c r="P106" s="144">
        <v>7</v>
      </c>
      <c r="Q106" s="144">
        <v>7</v>
      </c>
      <c r="R106" s="144">
        <v>7</v>
      </c>
      <c r="S106" s="144"/>
      <c r="T106" s="144"/>
      <c r="U106" s="144"/>
      <c r="V106" s="144"/>
      <c r="W106" s="144"/>
      <c r="X106" s="144"/>
      <c r="Y106" s="144"/>
      <c r="Z106" s="144"/>
      <c r="AA106" s="14" t="s">
        <v>202</v>
      </c>
      <c r="AB106" s="14" t="s">
        <v>72</v>
      </c>
      <c r="AC106" s="93"/>
      <c r="AD106" s="93">
        <f t="shared" ref="AD106:AD152" si="14">SUM(J106:Z106)</f>
        <v>28</v>
      </c>
      <c r="AE106" s="14">
        <f t="shared" si="12"/>
        <v>42.980000000000004</v>
      </c>
      <c r="AF106" s="93">
        <f t="shared" si="13"/>
        <v>4.5999999999999996</v>
      </c>
      <c r="AG106" s="93">
        <v>28</v>
      </c>
      <c r="AH106" s="142">
        <v>41885</v>
      </c>
      <c r="AI106" s="14"/>
      <c r="AJ106" s="14"/>
      <c r="AK106" s="14"/>
      <c r="AL106" s="14"/>
      <c r="AM106" s="14">
        <v>61</v>
      </c>
      <c r="AN106" s="14"/>
      <c r="AO106" s="14"/>
      <c r="AP106" s="14"/>
      <c r="AQ106" s="14"/>
      <c r="AR106" s="14"/>
      <c r="AS106" s="14"/>
    </row>
    <row r="107" spans="1:45" s="74" customFormat="1" ht="47.25" customHeight="1">
      <c r="A107" s="14">
        <v>109</v>
      </c>
      <c r="B107" s="14" t="s">
        <v>203</v>
      </c>
      <c r="C107" s="121">
        <v>41891.75</v>
      </c>
      <c r="D107" s="14" t="s">
        <v>7</v>
      </c>
      <c r="E107" s="14" t="s">
        <v>61</v>
      </c>
      <c r="F107" s="116" t="s">
        <v>59</v>
      </c>
      <c r="G107" s="14">
        <v>0</v>
      </c>
      <c r="H107" s="14" t="s">
        <v>201</v>
      </c>
      <c r="I107" s="14" t="s">
        <v>46</v>
      </c>
      <c r="J107" s="151"/>
      <c r="K107" s="144"/>
      <c r="L107" s="144"/>
      <c r="M107" s="144"/>
      <c r="N107" s="144"/>
      <c r="O107" s="144">
        <v>2</v>
      </c>
      <c r="P107" s="144">
        <v>2</v>
      </c>
      <c r="Q107" s="144">
        <v>2</v>
      </c>
      <c r="R107" s="144">
        <v>2</v>
      </c>
      <c r="S107" s="144">
        <v>2</v>
      </c>
      <c r="T107" s="144">
        <v>2</v>
      </c>
      <c r="U107" s="144">
        <v>2</v>
      </c>
      <c r="V107" s="144">
        <v>2</v>
      </c>
      <c r="W107" s="144"/>
      <c r="X107" s="144"/>
      <c r="Y107" s="144"/>
      <c r="Z107" s="144"/>
      <c r="AA107" s="152" t="s">
        <v>310</v>
      </c>
      <c r="AB107" s="14"/>
      <c r="AC107" s="93"/>
      <c r="AD107" s="93">
        <f t="shared" si="14"/>
        <v>16</v>
      </c>
      <c r="AE107" s="14">
        <f t="shared" si="12"/>
        <v>28.480000000000004</v>
      </c>
      <c r="AF107" s="93">
        <f t="shared" si="13"/>
        <v>0</v>
      </c>
      <c r="AG107" s="93">
        <v>16</v>
      </c>
      <c r="AH107" s="142">
        <v>41890</v>
      </c>
      <c r="AI107" s="14"/>
      <c r="AJ107" s="14"/>
      <c r="AK107" s="14"/>
      <c r="AL107" s="14"/>
      <c r="AM107" s="14">
        <v>6</v>
      </c>
      <c r="AN107" s="14"/>
      <c r="AO107" s="14"/>
      <c r="AP107" s="14"/>
      <c r="AQ107" s="14"/>
      <c r="AR107" s="14"/>
      <c r="AS107" s="14"/>
    </row>
    <row r="108" spans="1:45" s="74" customFormat="1" ht="47.25" hidden="1" customHeight="1">
      <c r="A108" s="14">
        <v>109</v>
      </c>
      <c r="B108" s="14" t="s">
        <v>207</v>
      </c>
      <c r="C108" s="121">
        <v>41891.75</v>
      </c>
      <c r="D108" s="14" t="s">
        <v>7</v>
      </c>
      <c r="E108" s="14" t="s">
        <v>48</v>
      </c>
      <c r="F108" s="116" t="s">
        <v>59</v>
      </c>
      <c r="G108" s="14" t="s">
        <v>127</v>
      </c>
      <c r="H108" s="14">
        <v>1</v>
      </c>
      <c r="I108" s="14" t="s">
        <v>46</v>
      </c>
      <c r="J108" s="151"/>
      <c r="K108" s="144">
        <v>5</v>
      </c>
      <c r="L108" s="144">
        <v>5</v>
      </c>
      <c r="M108" s="144">
        <v>5</v>
      </c>
      <c r="N108" s="144">
        <v>5</v>
      </c>
      <c r="O108" s="144">
        <v>5</v>
      </c>
      <c r="P108" s="144">
        <v>5</v>
      </c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" t="s">
        <v>121</v>
      </c>
      <c r="AB108" s="14" t="s">
        <v>87</v>
      </c>
      <c r="AC108" s="93"/>
      <c r="AD108" s="93">
        <f t="shared" si="14"/>
        <v>30</v>
      </c>
      <c r="AE108" s="14">
        <f t="shared" si="12"/>
        <v>42</v>
      </c>
      <c r="AF108" s="93">
        <f t="shared" si="13"/>
        <v>3.5999999999999996</v>
      </c>
      <c r="AG108" s="93">
        <v>30</v>
      </c>
      <c r="AH108" s="142">
        <v>41886</v>
      </c>
      <c r="AI108" s="14"/>
      <c r="AJ108" s="14"/>
      <c r="AK108" s="14"/>
      <c r="AL108" s="14"/>
      <c r="AM108" s="14" t="s">
        <v>313</v>
      </c>
      <c r="AN108" s="14"/>
      <c r="AO108" s="14"/>
      <c r="AP108" s="14"/>
      <c r="AQ108" s="14"/>
      <c r="AR108" s="14"/>
      <c r="AS108" s="14"/>
    </row>
    <row r="109" spans="1:45" s="74" customFormat="1" ht="47.25" hidden="1" customHeight="1">
      <c r="A109" s="14">
        <v>109</v>
      </c>
      <c r="B109" s="14" t="s">
        <v>211</v>
      </c>
      <c r="C109" s="121">
        <v>41891.75</v>
      </c>
      <c r="D109" s="14" t="s">
        <v>7</v>
      </c>
      <c r="E109" s="14" t="s">
        <v>61</v>
      </c>
      <c r="F109" s="116" t="s">
        <v>3</v>
      </c>
      <c r="G109" s="14" t="s">
        <v>200</v>
      </c>
      <c r="H109" s="14" t="s">
        <v>201</v>
      </c>
      <c r="I109" s="14" t="s">
        <v>46</v>
      </c>
      <c r="J109" s="151"/>
      <c r="K109" s="144"/>
      <c r="L109" s="144"/>
      <c r="M109" s="144">
        <v>4</v>
      </c>
      <c r="N109" s="144">
        <v>4</v>
      </c>
      <c r="O109" s="144">
        <v>7</v>
      </c>
      <c r="P109" s="144">
        <v>7</v>
      </c>
      <c r="Q109" s="144">
        <v>7</v>
      </c>
      <c r="R109" s="144">
        <v>4</v>
      </c>
      <c r="S109" s="144"/>
      <c r="T109" s="144"/>
      <c r="U109" s="144"/>
      <c r="V109" s="144"/>
      <c r="W109" s="144"/>
      <c r="X109" s="144"/>
      <c r="Y109" s="144"/>
      <c r="Z109" s="144"/>
      <c r="AA109" s="14" t="s">
        <v>202</v>
      </c>
      <c r="AB109" s="14"/>
      <c r="AC109" s="93"/>
      <c r="AD109" s="93">
        <f t="shared" si="14"/>
        <v>33</v>
      </c>
      <c r="AE109" s="14">
        <f t="shared" si="12"/>
        <v>48.87</v>
      </c>
      <c r="AF109" s="93">
        <f t="shared" si="13"/>
        <v>5.2</v>
      </c>
      <c r="AG109" s="93">
        <v>33</v>
      </c>
      <c r="AH109" s="142">
        <v>41890</v>
      </c>
      <c r="AI109" s="14"/>
      <c r="AJ109" s="14"/>
      <c r="AK109" s="14"/>
      <c r="AL109" s="14"/>
      <c r="AM109" s="14" t="s">
        <v>316</v>
      </c>
      <c r="AN109" s="14"/>
      <c r="AO109" s="14"/>
      <c r="AP109" s="14"/>
      <c r="AQ109" s="14"/>
      <c r="AR109" s="14"/>
      <c r="AS109" s="14"/>
    </row>
    <row r="110" spans="1:45" s="74" customFormat="1" ht="47.25" customHeight="1">
      <c r="A110" s="14">
        <v>109</v>
      </c>
      <c r="B110" s="14" t="s">
        <v>212</v>
      </c>
      <c r="C110" s="121">
        <v>41891.75</v>
      </c>
      <c r="D110" s="14" t="s">
        <v>7</v>
      </c>
      <c r="E110" s="14" t="s">
        <v>61</v>
      </c>
      <c r="F110" s="116" t="s">
        <v>5</v>
      </c>
      <c r="G110" s="14" t="s">
        <v>127</v>
      </c>
      <c r="H110" s="14">
        <v>4</v>
      </c>
      <c r="I110" s="14" t="s">
        <v>46</v>
      </c>
      <c r="J110" s="151"/>
      <c r="K110" s="144"/>
      <c r="L110" s="144"/>
      <c r="M110" s="144"/>
      <c r="N110" s="144"/>
      <c r="O110" s="144">
        <v>4</v>
      </c>
      <c r="P110" s="144">
        <v>7</v>
      </c>
      <c r="Q110" s="144">
        <v>7</v>
      </c>
      <c r="R110" s="144">
        <v>7</v>
      </c>
      <c r="S110" s="144">
        <v>4</v>
      </c>
      <c r="T110" s="144">
        <v>4</v>
      </c>
      <c r="U110" s="144">
        <v>4</v>
      </c>
      <c r="V110" s="144">
        <v>4</v>
      </c>
      <c r="W110" s="144"/>
      <c r="X110" s="144"/>
      <c r="Y110" s="144"/>
      <c r="Z110" s="144"/>
      <c r="AA110" s="14" t="s">
        <v>202</v>
      </c>
      <c r="AB110" s="14" t="s">
        <v>72</v>
      </c>
      <c r="AC110" s="14"/>
      <c r="AD110" s="93">
        <f t="shared" si="14"/>
        <v>41</v>
      </c>
      <c r="AE110" s="14">
        <f t="shared" si="12"/>
        <v>71.180000000000007</v>
      </c>
      <c r="AF110" s="93">
        <f t="shared" si="13"/>
        <v>5.3999999999999995</v>
      </c>
      <c r="AG110" s="14">
        <v>41</v>
      </c>
      <c r="AH110" s="142">
        <v>41898</v>
      </c>
      <c r="AI110" s="14"/>
      <c r="AJ110" s="14"/>
      <c r="AK110" s="14"/>
      <c r="AL110" s="14"/>
      <c r="AM110" s="153" t="s">
        <v>317</v>
      </c>
      <c r="AN110" s="14"/>
      <c r="AO110" s="14"/>
      <c r="AP110" s="14"/>
      <c r="AQ110" s="14"/>
      <c r="AR110" s="14"/>
      <c r="AS110" s="14"/>
    </row>
    <row r="111" spans="1:45" s="74" customFormat="1" ht="47.25" hidden="1" customHeight="1">
      <c r="A111" s="14">
        <v>109</v>
      </c>
      <c r="B111" s="14" t="s">
        <v>213</v>
      </c>
      <c r="C111" s="121">
        <v>41891.75</v>
      </c>
      <c r="D111" s="14" t="s">
        <v>7</v>
      </c>
      <c r="E111" s="14" t="s">
        <v>48</v>
      </c>
      <c r="F111" s="116" t="s">
        <v>5</v>
      </c>
      <c r="G111" s="14" t="s">
        <v>127</v>
      </c>
      <c r="H111" s="14">
        <v>4</v>
      </c>
      <c r="I111" s="14" t="s">
        <v>46</v>
      </c>
      <c r="J111" s="151"/>
      <c r="K111" s="144">
        <v>4</v>
      </c>
      <c r="L111" s="144">
        <v>7</v>
      </c>
      <c r="M111" s="144">
        <v>7</v>
      </c>
      <c r="N111" s="144">
        <v>7</v>
      </c>
      <c r="O111" s="144">
        <v>7</v>
      </c>
      <c r="P111" s="144">
        <v>10</v>
      </c>
      <c r="Q111" s="144">
        <v>10</v>
      </c>
      <c r="R111" s="144">
        <v>4</v>
      </c>
      <c r="S111" s="144"/>
      <c r="T111" s="144"/>
      <c r="U111" s="144"/>
      <c r="V111" s="144"/>
      <c r="W111" s="144"/>
      <c r="X111" s="144"/>
      <c r="Y111" s="144"/>
      <c r="Z111" s="144"/>
      <c r="AA111" s="14">
        <v>1274</v>
      </c>
      <c r="AB111" s="14" t="s">
        <v>76</v>
      </c>
      <c r="AC111" s="14"/>
      <c r="AD111" s="93">
        <f t="shared" si="14"/>
        <v>56</v>
      </c>
      <c r="AE111" s="14">
        <f t="shared" si="12"/>
        <v>81.579999999999984</v>
      </c>
      <c r="AF111" s="93">
        <f t="shared" si="13"/>
        <v>7.1999999999999993</v>
      </c>
      <c r="AG111" s="14">
        <v>56</v>
      </c>
      <c r="AH111" s="142">
        <v>41886</v>
      </c>
      <c r="AI111" s="14"/>
      <c r="AJ111" s="14"/>
      <c r="AK111" s="14"/>
      <c r="AL111" s="14"/>
      <c r="AM111" s="14">
        <v>83</v>
      </c>
      <c r="AN111" s="14"/>
      <c r="AO111" s="14"/>
      <c r="AP111" s="14"/>
      <c r="AQ111" s="14"/>
      <c r="AR111" s="14"/>
      <c r="AS111" s="14"/>
    </row>
    <row r="112" spans="1:45" s="74" customFormat="1" ht="47.25" customHeight="1">
      <c r="A112" s="14">
        <v>109</v>
      </c>
      <c r="B112" s="14" t="s">
        <v>214</v>
      </c>
      <c r="C112" s="121">
        <v>41891.75</v>
      </c>
      <c r="D112" s="14" t="s">
        <v>7</v>
      </c>
      <c r="E112" s="14" t="s">
        <v>61</v>
      </c>
      <c r="F112" s="116" t="s">
        <v>59</v>
      </c>
      <c r="G112" s="14" t="s">
        <v>127</v>
      </c>
      <c r="H112" s="14">
        <v>4</v>
      </c>
      <c r="I112" s="14" t="s">
        <v>46</v>
      </c>
      <c r="J112" s="151"/>
      <c r="K112" s="144"/>
      <c r="L112" s="144"/>
      <c r="M112" s="144"/>
      <c r="N112" s="144"/>
      <c r="O112" s="144"/>
      <c r="P112" s="144"/>
      <c r="Q112" s="144"/>
      <c r="R112" s="144"/>
      <c r="S112" s="144">
        <v>4</v>
      </c>
      <c r="T112" s="144">
        <v>4</v>
      </c>
      <c r="U112" s="144">
        <v>4</v>
      </c>
      <c r="V112" s="144">
        <v>4</v>
      </c>
      <c r="W112" s="144"/>
      <c r="X112" s="144"/>
      <c r="Y112" s="144"/>
      <c r="Z112" s="144"/>
      <c r="AA112" s="14">
        <v>1274</v>
      </c>
      <c r="AB112" s="14" t="s">
        <v>76</v>
      </c>
      <c r="AC112" s="14"/>
      <c r="AD112" s="93">
        <f t="shared" si="14"/>
        <v>16</v>
      </c>
      <c r="AE112" s="14">
        <f t="shared" si="12"/>
        <v>32.4</v>
      </c>
      <c r="AF112" s="93">
        <f t="shared" si="13"/>
        <v>2.4</v>
      </c>
      <c r="AG112" s="14">
        <v>16</v>
      </c>
      <c r="AH112" s="142">
        <v>41890</v>
      </c>
      <c r="AI112" s="14"/>
      <c r="AJ112" s="14"/>
      <c r="AK112" s="14"/>
      <c r="AL112" s="14"/>
      <c r="AM112" s="14" t="s">
        <v>318</v>
      </c>
      <c r="AN112" s="14"/>
      <c r="AO112" s="14"/>
      <c r="AP112" s="14"/>
      <c r="AQ112" s="14"/>
      <c r="AR112" s="14"/>
      <c r="AS112" s="14"/>
    </row>
    <row r="113" spans="1:87" s="74" customFormat="1" ht="47.25" hidden="1" customHeight="1">
      <c r="A113" s="14">
        <v>109</v>
      </c>
      <c r="B113" s="14" t="s">
        <v>217</v>
      </c>
      <c r="C113" s="121">
        <v>41891.75</v>
      </c>
      <c r="D113" s="14" t="s">
        <v>7</v>
      </c>
      <c r="E113" s="14" t="s">
        <v>48</v>
      </c>
      <c r="F113" s="116" t="s">
        <v>5</v>
      </c>
      <c r="G113" s="14" t="s">
        <v>127</v>
      </c>
      <c r="H113" s="14">
        <v>4</v>
      </c>
      <c r="I113" s="14" t="s">
        <v>46</v>
      </c>
      <c r="J113" s="151"/>
      <c r="K113" s="144">
        <v>5</v>
      </c>
      <c r="L113" s="144">
        <v>7</v>
      </c>
      <c r="M113" s="144">
        <v>7</v>
      </c>
      <c r="N113" s="144">
        <v>7</v>
      </c>
      <c r="O113" s="144">
        <v>7</v>
      </c>
      <c r="P113" s="144">
        <v>10</v>
      </c>
      <c r="Q113" s="144">
        <v>10</v>
      </c>
      <c r="R113" s="144">
        <v>5</v>
      </c>
      <c r="S113" s="144"/>
      <c r="T113" s="144"/>
      <c r="U113" s="144"/>
      <c r="V113" s="144"/>
      <c r="W113" s="144"/>
      <c r="X113" s="144"/>
      <c r="Y113" s="144"/>
      <c r="Z113" s="144"/>
      <c r="AA113" s="14" t="s">
        <v>222</v>
      </c>
      <c r="AB113" s="14" t="s">
        <v>76</v>
      </c>
      <c r="AC113" s="152" t="s">
        <v>219</v>
      </c>
      <c r="AD113" s="93">
        <f t="shared" si="14"/>
        <v>58</v>
      </c>
      <c r="AE113" s="14">
        <f t="shared" si="12"/>
        <v>84.749999999999986</v>
      </c>
      <c r="AF113" s="93">
        <f t="shared" si="13"/>
        <v>7.1999999999999993</v>
      </c>
      <c r="AG113" s="14">
        <v>58</v>
      </c>
      <c r="AH113" s="142">
        <v>41886</v>
      </c>
      <c r="AI113" s="14"/>
      <c r="AJ113" s="14"/>
      <c r="AK113" s="14"/>
      <c r="AL113" s="14"/>
      <c r="AM113" s="14" t="s">
        <v>320</v>
      </c>
      <c r="AN113" s="14"/>
      <c r="AO113" s="14"/>
      <c r="AP113" s="14"/>
      <c r="AQ113" s="14"/>
      <c r="AR113" s="14"/>
      <c r="AS113" s="14"/>
    </row>
    <row r="114" spans="1:87" s="74" customFormat="1" ht="47.25" hidden="1" customHeight="1">
      <c r="A114" s="14">
        <v>109</v>
      </c>
      <c r="B114" s="14" t="s">
        <v>236</v>
      </c>
      <c r="C114" s="121">
        <v>41905.75</v>
      </c>
      <c r="D114" s="14" t="s">
        <v>7</v>
      </c>
      <c r="E114" s="14" t="s">
        <v>61</v>
      </c>
      <c r="F114" s="116" t="s">
        <v>5</v>
      </c>
      <c r="G114" s="14">
        <v>0</v>
      </c>
      <c r="H114" s="14" t="s">
        <v>201</v>
      </c>
      <c r="I114" s="14" t="s">
        <v>46</v>
      </c>
      <c r="J114" s="151"/>
      <c r="K114" s="144"/>
      <c r="L114" s="144"/>
      <c r="M114" s="144"/>
      <c r="N114" s="144">
        <v>2</v>
      </c>
      <c r="O114" s="144">
        <v>5</v>
      </c>
      <c r="P114" s="144">
        <v>10</v>
      </c>
      <c r="Q114" s="144">
        <v>10</v>
      </c>
      <c r="R114" s="144">
        <v>7</v>
      </c>
      <c r="S114" s="144">
        <v>5</v>
      </c>
      <c r="T114" s="144">
        <v>5</v>
      </c>
      <c r="U114" s="144"/>
      <c r="V114" s="144"/>
      <c r="W114" s="144"/>
      <c r="X114" s="144"/>
      <c r="Y114" s="144"/>
      <c r="Z114" s="144"/>
      <c r="AA114" s="14" t="s">
        <v>87</v>
      </c>
      <c r="AB114" s="14"/>
      <c r="AC114" s="14"/>
      <c r="AD114" s="93">
        <f t="shared" si="14"/>
        <v>44</v>
      </c>
      <c r="AE114" s="14">
        <f t="shared" si="12"/>
        <v>71.69</v>
      </c>
      <c r="AF114" s="93">
        <f t="shared" si="13"/>
        <v>0</v>
      </c>
      <c r="AG114" s="14">
        <v>44</v>
      </c>
      <c r="AH114" s="142">
        <v>41898</v>
      </c>
      <c r="AI114" s="14"/>
      <c r="AJ114" s="14"/>
      <c r="AK114" s="14"/>
      <c r="AL114" s="14"/>
      <c r="AM114" s="14">
        <v>24</v>
      </c>
      <c r="AN114" s="14"/>
      <c r="AO114" s="14"/>
      <c r="AP114" s="14"/>
      <c r="AQ114" s="14"/>
      <c r="AR114" s="142"/>
      <c r="AS114" s="14"/>
    </row>
    <row r="115" spans="1:87" s="74" customFormat="1" ht="47.25" hidden="1" customHeight="1">
      <c r="A115" s="14">
        <v>109</v>
      </c>
      <c r="B115" s="14" t="s">
        <v>237</v>
      </c>
      <c r="C115" s="121">
        <v>41905.75</v>
      </c>
      <c r="D115" s="14" t="s">
        <v>7</v>
      </c>
      <c r="E115" s="14" t="s">
        <v>48</v>
      </c>
      <c r="F115" s="116" t="s">
        <v>5</v>
      </c>
      <c r="G115" s="14">
        <v>0</v>
      </c>
      <c r="H115" s="14" t="s">
        <v>201</v>
      </c>
      <c r="I115" s="14" t="s">
        <v>46</v>
      </c>
      <c r="J115" s="151"/>
      <c r="K115" s="144">
        <v>4</v>
      </c>
      <c r="L115" s="144">
        <v>7</v>
      </c>
      <c r="M115" s="144">
        <v>7</v>
      </c>
      <c r="N115" s="144">
        <v>7</v>
      </c>
      <c r="O115" s="144">
        <v>7</v>
      </c>
      <c r="P115" s="144">
        <v>7</v>
      </c>
      <c r="Q115" s="144">
        <v>7</v>
      </c>
      <c r="R115" s="144">
        <v>2</v>
      </c>
      <c r="S115" s="144"/>
      <c r="T115" s="144"/>
      <c r="U115" s="144"/>
      <c r="V115" s="144"/>
      <c r="W115" s="144"/>
      <c r="X115" s="144"/>
      <c r="Y115" s="144"/>
      <c r="Z115" s="144"/>
      <c r="AA115" s="14" t="s">
        <v>87</v>
      </c>
      <c r="AB115" s="14"/>
      <c r="AC115" s="14"/>
      <c r="AD115" s="93">
        <f t="shared" si="14"/>
        <v>48</v>
      </c>
      <c r="AE115" s="14">
        <f t="shared" si="12"/>
        <v>69.13</v>
      </c>
      <c r="AF115" s="93">
        <f t="shared" si="13"/>
        <v>0</v>
      </c>
      <c r="AG115" s="14">
        <v>48</v>
      </c>
      <c r="AH115" s="142">
        <v>41894</v>
      </c>
      <c r="AI115" s="14"/>
      <c r="AJ115" s="14"/>
      <c r="AK115" s="14"/>
      <c r="AL115" s="14"/>
      <c r="AM115" s="14">
        <v>85</v>
      </c>
      <c r="AN115" s="14"/>
      <c r="AO115" s="14"/>
      <c r="AP115" s="14"/>
      <c r="AQ115" s="14"/>
      <c r="AR115" s="14"/>
      <c r="AS115" s="14"/>
    </row>
    <row r="116" spans="1:87" s="74" customFormat="1" ht="47.25" hidden="1" customHeight="1">
      <c r="A116" s="14">
        <v>109</v>
      </c>
      <c r="B116" s="14" t="s">
        <v>238</v>
      </c>
      <c r="C116" s="121">
        <v>41905.75</v>
      </c>
      <c r="D116" s="14" t="s">
        <v>7</v>
      </c>
      <c r="E116" s="14" t="s">
        <v>48</v>
      </c>
      <c r="F116" s="116" t="s">
        <v>5</v>
      </c>
      <c r="G116" s="14" t="s">
        <v>125</v>
      </c>
      <c r="H116" s="14" t="s">
        <v>12</v>
      </c>
      <c r="I116" s="14" t="s">
        <v>46</v>
      </c>
      <c r="J116" s="151"/>
      <c r="K116" s="144"/>
      <c r="L116" s="144">
        <v>4</v>
      </c>
      <c r="M116" s="144">
        <v>7</v>
      </c>
      <c r="N116" s="144">
        <v>4</v>
      </c>
      <c r="O116" s="144">
        <v>4</v>
      </c>
      <c r="P116" s="144">
        <v>4</v>
      </c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8" t="s">
        <v>121</v>
      </c>
      <c r="AB116" s="14" t="s">
        <v>223</v>
      </c>
      <c r="AC116" s="14"/>
      <c r="AD116" s="93">
        <f t="shared" si="14"/>
        <v>23</v>
      </c>
      <c r="AE116" s="14">
        <f t="shared" si="12"/>
        <v>32.200000000000003</v>
      </c>
      <c r="AF116" s="93">
        <f t="shared" si="13"/>
        <v>0</v>
      </c>
      <c r="AG116" s="14"/>
      <c r="AH116" s="142">
        <v>41899</v>
      </c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1:87" s="74" customFormat="1" ht="47.25" hidden="1" customHeight="1">
      <c r="A117" s="45">
        <v>109</v>
      </c>
      <c r="B117" s="17" t="s">
        <v>239</v>
      </c>
      <c r="C117" s="47">
        <v>41905.75</v>
      </c>
      <c r="D117" s="45" t="s">
        <v>7</v>
      </c>
      <c r="E117" s="45" t="s">
        <v>61</v>
      </c>
      <c r="F117" s="116" t="s">
        <v>4</v>
      </c>
      <c r="G117" s="45">
        <v>0</v>
      </c>
      <c r="H117" s="45" t="s">
        <v>201</v>
      </c>
      <c r="I117" s="45" t="s">
        <v>46</v>
      </c>
      <c r="J117" s="136"/>
      <c r="K117" s="137"/>
      <c r="L117" s="137"/>
      <c r="M117" s="137"/>
      <c r="N117" s="137"/>
      <c r="O117" s="137"/>
      <c r="P117" s="137"/>
      <c r="Q117" s="137"/>
      <c r="R117" s="137"/>
      <c r="S117" s="137">
        <v>1</v>
      </c>
      <c r="T117" s="137"/>
      <c r="U117" s="137"/>
      <c r="V117" s="137"/>
      <c r="W117" s="137"/>
      <c r="X117" s="137"/>
      <c r="Y117" s="137"/>
      <c r="Z117" s="137"/>
      <c r="AA117" s="45" t="s">
        <v>121</v>
      </c>
      <c r="AB117" s="45"/>
      <c r="AC117" s="49" t="s">
        <v>224</v>
      </c>
      <c r="AD117" s="20">
        <f t="shared" si="14"/>
        <v>1</v>
      </c>
      <c r="AE117" s="14">
        <f t="shared" si="12"/>
        <v>1.98</v>
      </c>
      <c r="AF117" s="93">
        <f t="shared" si="13"/>
        <v>0</v>
      </c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:87" s="74" customFormat="1" ht="47.25" hidden="1" customHeight="1">
      <c r="A118" s="14">
        <v>109</v>
      </c>
      <c r="B118" s="14" t="s">
        <v>240</v>
      </c>
      <c r="C118" s="121">
        <v>41905.75</v>
      </c>
      <c r="D118" s="14" t="s">
        <v>7</v>
      </c>
      <c r="E118" s="14" t="s">
        <v>48</v>
      </c>
      <c r="F118" s="116" t="s">
        <v>5</v>
      </c>
      <c r="G118" s="14" t="s">
        <v>127</v>
      </c>
      <c r="H118" s="14">
        <v>4</v>
      </c>
      <c r="I118" s="14" t="s">
        <v>46</v>
      </c>
      <c r="J118" s="151"/>
      <c r="K118" s="144">
        <v>2</v>
      </c>
      <c r="L118" s="144">
        <v>5</v>
      </c>
      <c r="M118" s="144">
        <v>7</v>
      </c>
      <c r="N118" s="144">
        <v>7</v>
      </c>
      <c r="O118" s="144">
        <v>7</v>
      </c>
      <c r="P118" s="144">
        <v>10</v>
      </c>
      <c r="Q118" s="144">
        <v>10</v>
      </c>
      <c r="R118" s="144">
        <v>4</v>
      </c>
      <c r="S118" s="144"/>
      <c r="T118" s="144"/>
      <c r="U118" s="144"/>
      <c r="V118" s="144"/>
      <c r="W118" s="144"/>
      <c r="X118" s="144"/>
      <c r="Y118" s="144"/>
      <c r="Z118" s="144"/>
      <c r="AA118" s="14" t="s">
        <v>96</v>
      </c>
      <c r="AB118" s="14" t="s">
        <v>87</v>
      </c>
      <c r="AC118" s="148" t="s">
        <v>73</v>
      </c>
      <c r="AD118" s="93">
        <f t="shared" si="14"/>
        <v>52</v>
      </c>
      <c r="AE118" s="14">
        <f t="shared" si="12"/>
        <v>75.97999999999999</v>
      </c>
      <c r="AF118" s="93">
        <f t="shared" si="13"/>
        <v>6.6</v>
      </c>
      <c r="AG118" s="14"/>
      <c r="AH118" s="142">
        <v>41894</v>
      </c>
      <c r="AI118" s="14"/>
      <c r="AJ118" s="14"/>
      <c r="AK118" s="14"/>
      <c r="AL118" s="14"/>
      <c r="AM118" s="14" t="s">
        <v>321</v>
      </c>
      <c r="AN118" s="14"/>
      <c r="AO118" s="14"/>
      <c r="AP118" s="14"/>
      <c r="AQ118" s="14"/>
      <c r="AR118" s="14"/>
      <c r="AS118" s="14"/>
    </row>
    <row r="119" spans="1:87" s="74" customFormat="1" ht="47.25" hidden="1" customHeight="1">
      <c r="A119" s="45">
        <v>109</v>
      </c>
      <c r="B119" s="17" t="s">
        <v>241</v>
      </c>
      <c r="C119" s="47">
        <v>41905.75</v>
      </c>
      <c r="D119" s="45" t="s">
        <v>7</v>
      </c>
      <c r="E119" s="45" t="s">
        <v>61</v>
      </c>
      <c r="F119" s="116" t="s">
        <v>59</v>
      </c>
      <c r="G119" s="45">
        <v>0</v>
      </c>
      <c r="H119" s="45" t="s">
        <v>201</v>
      </c>
      <c r="I119" s="45" t="s">
        <v>46</v>
      </c>
      <c r="J119" s="136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>
        <v>6</v>
      </c>
      <c r="U119" s="137"/>
      <c r="V119" s="137"/>
      <c r="W119" s="137"/>
      <c r="X119" s="137"/>
      <c r="Y119" s="137"/>
      <c r="Z119" s="137"/>
      <c r="AA119" s="49" t="s">
        <v>225</v>
      </c>
      <c r="AB119" s="49"/>
      <c r="AC119" s="49" t="s">
        <v>230</v>
      </c>
      <c r="AD119" s="20">
        <f t="shared" si="14"/>
        <v>6</v>
      </c>
      <c r="AE119" s="14">
        <f t="shared" si="12"/>
        <v>11.879999999999999</v>
      </c>
      <c r="AF119" s="93">
        <f t="shared" si="13"/>
        <v>0</v>
      </c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:87" s="74" customFormat="1" ht="47.25" hidden="1" customHeight="1">
      <c r="A120" s="14">
        <v>109</v>
      </c>
      <c r="B120" s="14" t="s">
        <v>242</v>
      </c>
      <c r="C120" s="121">
        <v>41905.75</v>
      </c>
      <c r="D120" s="14" t="s">
        <v>7</v>
      </c>
      <c r="E120" s="14" t="s">
        <v>61</v>
      </c>
      <c r="F120" s="116" t="s">
        <v>4</v>
      </c>
      <c r="G120" s="93">
        <v>0</v>
      </c>
      <c r="H120" s="93" t="s">
        <v>201</v>
      </c>
      <c r="I120" s="93" t="s">
        <v>46</v>
      </c>
      <c r="J120" s="154"/>
      <c r="K120" s="144"/>
      <c r="L120" s="144"/>
      <c r="M120" s="144"/>
      <c r="N120" s="144">
        <v>7</v>
      </c>
      <c r="O120" s="144"/>
      <c r="P120" s="144">
        <v>7</v>
      </c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" t="s">
        <v>121</v>
      </c>
      <c r="AB120" s="14"/>
      <c r="AC120" s="14"/>
      <c r="AD120" s="93">
        <f t="shared" si="14"/>
        <v>14</v>
      </c>
      <c r="AE120" s="14">
        <f t="shared" si="12"/>
        <v>19.599999999999998</v>
      </c>
      <c r="AF120" s="93">
        <f t="shared" si="13"/>
        <v>0</v>
      </c>
      <c r="AG120" s="14"/>
      <c r="AH120" s="142">
        <v>41898</v>
      </c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1:87" s="74" customFormat="1" ht="47.25" hidden="1" customHeight="1">
      <c r="A121" s="14">
        <v>109</v>
      </c>
      <c r="B121" s="14" t="s">
        <v>243</v>
      </c>
      <c r="C121" s="121">
        <v>41905.75</v>
      </c>
      <c r="D121" s="14" t="s">
        <v>7</v>
      </c>
      <c r="E121" s="14" t="s">
        <v>61</v>
      </c>
      <c r="F121" s="116" t="s">
        <v>5</v>
      </c>
      <c r="G121" s="93">
        <v>0</v>
      </c>
      <c r="H121" s="93" t="s">
        <v>201</v>
      </c>
      <c r="I121" s="93" t="s">
        <v>46</v>
      </c>
      <c r="J121" s="154"/>
      <c r="K121" s="144"/>
      <c r="L121" s="144"/>
      <c r="M121" s="144"/>
      <c r="N121" s="144"/>
      <c r="O121" s="144">
        <v>10</v>
      </c>
      <c r="P121" s="144">
        <v>10</v>
      </c>
      <c r="Q121" s="144">
        <v>10</v>
      </c>
      <c r="R121" s="144">
        <v>10</v>
      </c>
      <c r="S121" s="144">
        <v>5</v>
      </c>
      <c r="T121" s="144">
        <v>5</v>
      </c>
      <c r="U121" s="144"/>
      <c r="V121" s="144"/>
      <c r="W121" s="144"/>
      <c r="X121" s="144"/>
      <c r="Y121" s="144"/>
      <c r="Z121" s="144"/>
      <c r="AA121" s="14" t="s">
        <v>121</v>
      </c>
      <c r="AB121" s="14"/>
      <c r="AC121" s="14"/>
      <c r="AD121" s="93">
        <f t="shared" si="14"/>
        <v>50</v>
      </c>
      <c r="AE121" s="14">
        <f t="shared" si="12"/>
        <v>81.200000000000017</v>
      </c>
      <c r="AF121" s="93">
        <f t="shared" si="13"/>
        <v>0</v>
      </c>
      <c r="AG121" s="14"/>
      <c r="AH121" s="142">
        <v>41898</v>
      </c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1:87" s="74" customFormat="1" ht="47.25" hidden="1" customHeight="1">
      <c r="A122" s="14">
        <v>109</v>
      </c>
      <c r="B122" s="14" t="s">
        <v>244</v>
      </c>
      <c r="C122" s="121">
        <v>41905.75</v>
      </c>
      <c r="D122" s="14" t="s">
        <v>7</v>
      </c>
      <c r="E122" s="14" t="s">
        <v>61</v>
      </c>
      <c r="F122" s="116" t="s">
        <v>59</v>
      </c>
      <c r="G122" s="93">
        <v>0</v>
      </c>
      <c r="H122" s="93" t="s">
        <v>201</v>
      </c>
      <c r="I122" s="93" t="s">
        <v>46</v>
      </c>
      <c r="J122" s="154"/>
      <c r="K122" s="144"/>
      <c r="L122" s="144">
        <v>2</v>
      </c>
      <c r="M122" s="144"/>
      <c r="N122" s="144">
        <v>2</v>
      </c>
      <c r="O122" s="144">
        <v>5</v>
      </c>
      <c r="P122" s="144">
        <v>7</v>
      </c>
      <c r="Q122" s="144">
        <v>7</v>
      </c>
      <c r="R122" s="144">
        <v>7</v>
      </c>
      <c r="S122" s="144">
        <v>3</v>
      </c>
      <c r="T122" s="144">
        <v>3</v>
      </c>
      <c r="U122" s="144"/>
      <c r="V122" s="144"/>
      <c r="W122" s="144"/>
      <c r="X122" s="144"/>
      <c r="Y122" s="144"/>
      <c r="Z122" s="144"/>
      <c r="AA122" s="14" t="s">
        <v>121</v>
      </c>
      <c r="AB122" s="14"/>
      <c r="AC122" s="14"/>
      <c r="AD122" s="93">
        <f t="shared" si="14"/>
        <v>36</v>
      </c>
      <c r="AE122" s="14">
        <f t="shared" si="12"/>
        <v>57.66</v>
      </c>
      <c r="AF122" s="93">
        <f t="shared" si="13"/>
        <v>0</v>
      </c>
      <c r="AG122" s="14"/>
      <c r="AH122" s="142">
        <v>41898</v>
      </c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1:87" s="74" customFormat="1" ht="47.25" hidden="1" customHeight="1">
      <c r="A123" s="14">
        <v>109</v>
      </c>
      <c r="B123" s="14" t="s">
        <v>245</v>
      </c>
      <c r="C123" s="121">
        <v>41905.75</v>
      </c>
      <c r="D123" s="14" t="s">
        <v>7</v>
      </c>
      <c r="E123" s="14" t="s">
        <v>61</v>
      </c>
      <c r="F123" s="116" t="s">
        <v>226</v>
      </c>
      <c r="G123" s="93">
        <v>0</v>
      </c>
      <c r="H123" s="93" t="s">
        <v>201</v>
      </c>
      <c r="I123" s="93" t="s">
        <v>46</v>
      </c>
      <c r="J123" s="154"/>
      <c r="K123" s="144"/>
      <c r="L123" s="144"/>
      <c r="M123" s="144"/>
      <c r="N123" s="144"/>
      <c r="O123" s="144"/>
      <c r="P123" s="144">
        <v>3</v>
      </c>
      <c r="Q123" s="144">
        <v>2</v>
      </c>
      <c r="R123" s="144">
        <v>6</v>
      </c>
      <c r="S123" s="144">
        <v>2</v>
      </c>
      <c r="T123" s="144">
        <v>4</v>
      </c>
      <c r="U123" s="144"/>
      <c r="V123" s="144"/>
      <c r="W123" s="144"/>
      <c r="X123" s="144"/>
      <c r="Y123" s="144"/>
      <c r="Z123" s="144"/>
      <c r="AA123" s="14" t="s">
        <v>121</v>
      </c>
      <c r="AB123" s="14"/>
      <c r="AC123" s="14"/>
      <c r="AD123" s="93">
        <f t="shared" si="14"/>
        <v>17</v>
      </c>
      <c r="AE123" s="14">
        <f t="shared" si="12"/>
        <v>29.840000000000003</v>
      </c>
      <c r="AF123" s="93">
        <f t="shared" si="13"/>
        <v>0</v>
      </c>
      <c r="AG123" s="14"/>
      <c r="AH123" s="142">
        <v>41898</v>
      </c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87" s="74" customFormat="1" ht="47.25" hidden="1" customHeight="1">
      <c r="A124" s="14">
        <v>109</v>
      </c>
      <c r="B124" s="14" t="s">
        <v>246</v>
      </c>
      <c r="C124" s="121">
        <v>41905.75</v>
      </c>
      <c r="D124" s="14" t="s">
        <v>7</v>
      </c>
      <c r="E124" s="14" t="s">
        <v>48</v>
      </c>
      <c r="F124" s="116" t="s">
        <v>4</v>
      </c>
      <c r="G124" s="93">
        <v>0</v>
      </c>
      <c r="H124" s="93" t="s">
        <v>201</v>
      </c>
      <c r="I124" s="93" t="s">
        <v>46</v>
      </c>
      <c r="J124" s="154"/>
      <c r="K124" s="144">
        <v>5</v>
      </c>
      <c r="L124" s="144">
        <v>7</v>
      </c>
      <c r="M124" s="144">
        <v>7</v>
      </c>
      <c r="N124" s="144">
        <v>5</v>
      </c>
      <c r="O124" s="144">
        <v>7</v>
      </c>
      <c r="P124" s="144">
        <v>7</v>
      </c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" t="s">
        <v>121</v>
      </c>
      <c r="AB124" s="14"/>
      <c r="AC124" s="14"/>
      <c r="AD124" s="93">
        <f t="shared" si="14"/>
        <v>38</v>
      </c>
      <c r="AE124" s="14">
        <f t="shared" si="12"/>
        <v>53.199999999999989</v>
      </c>
      <c r="AF124" s="93">
        <f t="shared" si="13"/>
        <v>0</v>
      </c>
      <c r="AG124" s="14"/>
      <c r="AH124" s="142">
        <v>41897</v>
      </c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1:87" s="74" customFormat="1" ht="47.25" hidden="1" customHeight="1">
      <c r="A125" s="14">
        <v>109</v>
      </c>
      <c r="B125" s="14" t="s">
        <v>247</v>
      </c>
      <c r="C125" s="121">
        <v>41905.75</v>
      </c>
      <c r="D125" s="14" t="s">
        <v>7</v>
      </c>
      <c r="E125" s="14" t="s">
        <v>48</v>
      </c>
      <c r="F125" s="116" t="s">
        <v>5</v>
      </c>
      <c r="G125" s="93">
        <v>0</v>
      </c>
      <c r="H125" s="93" t="s">
        <v>201</v>
      </c>
      <c r="I125" s="93" t="s">
        <v>46</v>
      </c>
      <c r="J125" s="154"/>
      <c r="K125" s="144">
        <v>5</v>
      </c>
      <c r="L125" s="144">
        <v>10</v>
      </c>
      <c r="M125" s="144">
        <v>10</v>
      </c>
      <c r="N125" s="144">
        <v>10</v>
      </c>
      <c r="O125" s="144">
        <v>10</v>
      </c>
      <c r="P125" s="144">
        <v>10</v>
      </c>
      <c r="Q125" s="144">
        <v>10</v>
      </c>
      <c r="R125" s="144">
        <v>5</v>
      </c>
      <c r="S125" s="144">
        <v>4</v>
      </c>
      <c r="T125" s="144">
        <v>4</v>
      </c>
      <c r="U125" s="144"/>
      <c r="V125" s="144"/>
      <c r="W125" s="144"/>
      <c r="X125" s="144"/>
      <c r="Y125" s="144"/>
      <c r="Z125" s="144"/>
      <c r="AA125" s="14" t="s">
        <v>121</v>
      </c>
      <c r="AB125" s="14"/>
      <c r="AC125" s="14"/>
      <c r="AD125" s="93">
        <f t="shared" si="14"/>
        <v>78</v>
      </c>
      <c r="AE125" s="14">
        <f t="shared" si="12"/>
        <v>117.39</v>
      </c>
      <c r="AF125" s="93">
        <f t="shared" si="13"/>
        <v>0</v>
      </c>
      <c r="AG125" s="14"/>
      <c r="AH125" s="142">
        <v>41897</v>
      </c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1:87" s="74" customFormat="1" ht="47.25" hidden="1" customHeight="1">
      <c r="A126" s="14">
        <v>109</v>
      </c>
      <c r="B126" s="14" t="s">
        <v>248</v>
      </c>
      <c r="C126" s="121">
        <v>41905.75</v>
      </c>
      <c r="D126" s="14" t="s">
        <v>7</v>
      </c>
      <c r="E126" s="14" t="s">
        <v>48</v>
      </c>
      <c r="F126" s="116" t="s">
        <v>59</v>
      </c>
      <c r="G126" s="93">
        <v>0</v>
      </c>
      <c r="H126" s="93" t="s">
        <v>201</v>
      </c>
      <c r="I126" s="93" t="s">
        <v>46</v>
      </c>
      <c r="J126" s="154"/>
      <c r="K126" s="144">
        <v>2</v>
      </c>
      <c r="L126" s="144">
        <v>5</v>
      </c>
      <c r="M126" s="144">
        <v>7</v>
      </c>
      <c r="N126" s="144">
        <v>7</v>
      </c>
      <c r="O126" s="144">
        <v>7</v>
      </c>
      <c r="P126" s="144">
        <v>7</v>
      </c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" t="s">
        <v>121</v>
      </c>
      <c r="AB126" s="14"/>
      <c r="AC126" s="14"/>
      <c r="AD126" s="93">
        <f t="shared" si="14"/>
        <v>35</v>
      </c>
      <c r="AE126" s="14">
        <f t="shared" si="12"/>
        <v>48.999999999999993</v>
      </c>
      <c r="AF126" s="93">
        <f t="shared" si="13"/>
        <v>0</v>
      </c>
      <c r="AG126" s="14"/>
      <c r="AH126" s="142">
        <v>41897</v>
      </c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1:87" s="74" customFormat="1" ht="47.25" hidden="1" customHeight="1">
      <c r="A127" s="14">
        <v>109</v>
      </c>
      <c r="B127" s="14" t="s">
        <v>249</v>
      </c>
      <c r="C127" s="121">
        <v>41905.75</v>
      </c>
      <c r="D127" s="14" t="s">
        <v>7</v>
      </c>
      <c r="E127" s="14" t="s">
        <v>48</v>
      </c>
      <c r="F127" s="116" t="s">
        <v>226</v>
      </c>
      <c r="G127" s="93">
        <v>0</v>
      </c>
      <c r="H127" s="93" t="s">
        <v>201</v>
      </c>
      <c r="I127" s="93" t="s">
        <v>46</v>
      </c>
      <c r="J127" s="154"/>
      <c r="K127" s="144"/>
      <c r="L127" s="144"/>
      <c r="M127" s="144"/>
      <c r="N127" s="144">
        <v>4</v>
      </c>
      <c r="O127" s="144"/>
      <c r="P127" s="144">
        <v>4</v>
      </c>
      <c r="Q127" s="144"/>
      <c r="R127" s="144">
        <v>4</v>
      </c>
      <c r="S127" s="144">
        <v>2</v>
      </c>
      <c r="T127" s="144">
        <v>2</v>
      </c>
      <c r="U127" s="144"/>
      <c r="V127" s="144"/>
      <c r="W127" s="144"/>
      <c r="X127" s="144"/>
      <c r="Y127" s="144"/>
      <c r="Z127" s="144"/>
      <c r="AA127" s="14" t="s">
        <v>121</v>
      </c>
      <c r="AB127" s="14"/>
      <c r="AC127" s="14"/>
      <c r="AD127" s="93">
        <f t="shared" si="14"/>
        <v>16</v>
      </c>
      <c r="AE127" s="14">
        <f t="shared" si="12"/>
        <v>26.200000000000003</v>
      </c>
      <c r="AF127" s="93">
        <f t="shared" si="13"/>
        <v>0</v>
      </c>
      <c r="AG127" s="14"/>
      <c r="AH127" s="142">
        <v>41897</v>
      </c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1:87" s="74" customFormat="1" ht="47.25" hidden="1" customHeight="1">
      <c r="A128" s="14">
        <v>109</v>
      </c>
      <c r="B128" s="14" t="s">
        <v>250</v>
      </c>
      <c r="C128" s="121">
        <v>41905.75</v>
      </c>
      <c r="D128" s="14" t="s">
        <v>7</v>
      </c>
      <c r="E128" s="14" t="s">
        <v>61</v>
      </c>
      <c r="F128" s="116" t="s">
        <v>5</v>
      </c>
      <c r="G128" s="93" t="s">
        <v>125</v>
      </c>
      <c r="H128" s="93" t="s">
        <v>201</v>
      </c>
      <c r="I128" s="93" t="s">
        <v>46</v>
      </c>
      <c r="J128" s="154"/>
      <c r="K128" s="144"/>
      <c r="L128" s="144"/>
      <c r="M128" s="144"/>
      <c r="N128" s="144"/>
      <c r="O128" s="144"/>
      <c r="P128" s="144"/>
      <c r="Q128" s="144"/>
      <c r="R128" s="144">
        <v>7</v>
      </c>
      <c r="S128" s="144"/>
      <c r="T128" s="144"/>
      <c r="U128" s="144"/>
      <c r="V128" s="144"/>
      <c r="W128" s="144"/>
      <c r="X128" s="144"/>
      <c r="Y128" s="144"/>
      <c r="Z128" s="144"/>
      <c r="AA128" s="14" t="s">
        <v>121</v>
      </c>
      <c r="AB128" s="14"/>
      <c r="AC128" s="14"/>
      <c r="AD128" s="93">
        <f t="shared" si="14"/>
        <v>7</v>
      </c>
      <c r="AE128" s="14">
        <f t="shared" si="12"/>
        <v>12.39</v>
      </c>
      <c r="AF128" s="93">
        <f t="shared" si="13"/>
        <v>0</v>
      </c>
      <c r="AG128" s="14"/>
      <c r="AH128" s="142">
        <v>41899</v>
      </c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1:45" s="74" customFormat="1" ht="61.5" hidden="1" customHeight="1">
      <c r="A129" s="14">
        <v>109</v>
      </c>
      <c r="B129" s="14" t="s">
        <v>251</v>
      </c>
      <c r="C129" s="121">
        <v>41905.75</v>
      </c>
      <c r="D129" s="14" t="s">
        <v>7</v>
      </c>
      <c r="E129" s="14" t="s">
        <v>48</v>
      </c>
      <c r="F129" s="116" t="s">
        <v>5</v>
      </c>
      <c r="G129" s="93" t="s">
        <v>125</v>
      </c>
      <c r="H129" s="93" t="s">
        <v>201</v>
      </c>
      <c r="I129" s="93" t="s">
        <v>46</v>
      </c>
      <c r="J129" s="154"/>
      <c r="K129" s="144"/>
      <c r="L129" s="144"/>
      <c r="M129" s="144">
        <v>5</v>
      </c>
      <c r="N129" s="144">
        <v>5</v>
      </c>
      <c r="O129" s="144">
        <v>5</v>
      </c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" t="s">
        <v>121</v>
      </c>
      <c r="AB129" s="14"/>
      <c r="AC129" s="14"/>
      <c r="AD129" s="93">
        <f t="shared" si="14"/>
        <v>15</v>
      </c>
      <c r="AE129" s="14">
        <f t="shared" si="12"/>
        <v>21</v>
      </c>
      <c r="AF129" s="93">
        <f t="shared" si="13"/>
        <v>0</v>
      </c>
      <c r="AG129" s="14"/>
      <c r="AH129" s="142">
        <v>41897</v>
      </c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1:45" s="74" customFormat="1" ht="47.25" hidden="1" customHeight="1">
      <c r="A130" s="14">
        <v>109</v>
      </c>
      <c r="B130" s="14" t="s">
        <v>252</v>
      </c>
      <c r="C130" s="121">
        <v>41905.75</v>
      </c>
      <c r="D130" s="14" t="s">
        <v>7</v>
      </c>
      <c r="E130" s="14" t="s">
        <v>48</v>
      </c>
      <c r="F130" s="116" t="s">
        <v>59</v>
      </c>
      <c r="G130" s="93" t="s">
        <v>125</v>
      </c>
      <c r="H130" s="93" t="s">
        <v>201</v>
      </c>
      <c r="I130" s="93" t="s">
        <v>46</v>
      </c>
      <c r="J130" s="154"/>
      <c r="K130" s="144"/>
      <c r="L130" s="144">
        <v>7</v>
      </c>
      <c r="M130" s="144">
        <v>7</v>
      </c>
      <c r="N130" s="144">
        <v>7</v>
      </c>
      <c r="O130" s="144">
        <v>7</v>
      </c>
      <c r="P130" s="144">
        <v>7</v>
      </c>
      <c r="Q130" s="144">
        <v>7</v>
      </c>
      <c r="R130" s="144">
        <v>5</v>
      </c>
      <c r="S130" s="144"/>
      <c r="T130" s="144"/>
      <c r="U130" s="144"/>
      <c r="V130" s="144"/>
      <c r="W130" s="144"/>
      <c r="X130" s="144"/>
      <c r="Y130" s="144"/>
      <c r="Z130" s="144"/>
      <c r="AA130" s="14" t="s">
        <v>121</v>
      </c>
      <c r="AB130" s="14"/>
      <c r="AC130" s="14"/>
      <c r="AD130" s="93">
        <f t="shared" si="14"/>
        <v>47</v>
      </c>
      <c r="AE130" s="14">
        <f t="shared" si="12"/>
        <v>68.839999999999989</v>
      </c>
      <c r="AF130" s="93">
        <f t="shared" si="13"/>
        <v>0</v>
      </c>
      <c r="AG130" s="14"/>
      <c r="AH130" s="142">
        <v>41897</v>
      </c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1:45" s="74" customFormat="1" ht="47.25" hidden="1" customHeight="1">
      <c r="A131" s="14">
        <v>109</v>
      </c>
      <c r="B131" s="14" t="s">
        <v>253</v>
      </c>
      <c r="C131" s="121">
        <v>41905.75</v>
      </c>
      <c r="D131" s="14" t="s">
        <v>7</v>
      </c>
      <c r="E131" s="14" t="s">
        <v>48</v>
      </c>
      <c r="F131" s="116" t="s">
        <v>5</v>
      </c>
      <c r="G131" s="93" t="s">
        <v>127</v>
      </c>
      <c r="H131" s="93">
        <v>1</v>
      </c>
      <c r="I131" s="93" t="s">
        <v>46</v>
      </c>
      <c r="J131" s="144">
        <v>5</v>
      </c>
      <c r="K131" s="144">
        <v>7</v>
      </c>
      <c r="L131" s="144">
        <v>7</v>
      </c>
      <c r="M131" s="144">
        <v>10</v>
      </c>
      <c r="N131" s="144">
        <v>10</v>
      </c>
      <c r="O131" s="144">
        <v>10</v>
      </c>
      <c r="P131" s="144">
        <v>10</v>
      </c>
      <c r="Q131" s="144">
        <v>10</v>
      </c>
      <c r="R131" s="144">
        <v>7</v>
      </c>
      <c r="S131" s="144">
        <v>4</v>
      </c>
      <c r="T131" s="144">
        <v>4</v>
      </c>
      <c r="U131" s="144"/>
      <c r="V131" s="144"/>
      <c r="W131" s="144"/>
      <c r="X131" s="144"/>
      <c r="Y131" s="144"/>
      <c r="Z131" s="144"/>
      <c r="AA131" s="14" t="s">
        <v>121</v>
      </c>
      <c r="AB131" s="14" t="s">
        <v>87</v>
      </c>
      <c r="AC131" s="14"/>
      <c r="AD131" s="93">
        <f t="shared" si="14"/>
        <v>84</v>
      </c>
      <c r="AE131" s="14">
        <f t="shared" si="12"/>
        <v>126.53</v>
      </c>
      <c r="AF131" s="93">
        <f t="shared" si="13"/>
        <v>10.199999999999999</v>
      </c>
      <c r="AG131" s="14"/>
      <c r="AH131" s="142">
        <v>41894</v>
      </c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1:45" s="74" customFormat="1" ht="47.25" hidden="1" customHeight="1">
      <c r="A132" s="14">
        <v>109</v>
      </c>
      <c r="B132" s="14" t="s">
        <v>254</v>
      </c>
      <c r="C132" s="121">
        <v>41905.75</v>
      </c>
      <c r="D132" s="14" t="s">
        <v>7</v>
      </c>
      <c r="E132" s="14" t="s">
        <v>48</v>
      </c>
      <c r="F132" s="116" t="s">
        <v>5</v>
      </c>
      <c r="G132" s="93" t="s">
        <v>200</v>
      </c>
      <c r="H132" s="93" t="s">
        <v>201</v>
      </c>
      <c r="I132" s="93" t="s">
        <v>46</v>
      </c>
      <c r="J132" s="154"/>
      <c r="K132" s="144"/>
      <c r="L132" s="144">
        <v>2</v>
      </c>
      <c r="M132" s="144">
        <v>4</v>
      </c>
      <c r="N132" s="144">
        <v>4</v>
      </c>
      <c r="O132" s="144">
        <v>6</v>
      </c>
      <c r="P132" s="144">
        <v>6</v>
      </c>
      <c r="Q132" s="144">
        <v>6</v>
      </c>
      <c r="R132" s="144">
        <v>4</v>
      </c>
      <c r="S132" s="144">
        <v>2</v>
      </c>
      <c r="T132" s="144"/>
      <c r="U132" s="144"/>
      <c r="V132" s="144"/>
      <c r="W132" s="144"/>
      <c r="X132" s="144"/>
      <c r="Y132" s="144"/>
      <c r="Z132" s="144"/>
      <c r="AA132" s="148" t="s">
        <v>76</v>
      </c>
      <c r="AB132" s="148" t="s">
        <v>227</v>
      </c>
      <c r="AC132" s="14"/>
      <c r="AD132" s="93">
        <f t="shared" si="14"/>
        <v>34</v>
      </c>
      <c r="AE132" s="14">
        <f t="shared" si="12"/>
        <v>51.26</v>
      </c>
      <c r="AF132" s="93">
        <f t="shared" si="13"/>
        <v>5.2</v>
      </c>
      <c r="AG132" s="14"/>
      <c r="AH132" s="142">
        <v>41894</v>
      </c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1:45" s="74" customFormat="1" ht="47.25" customHeight="1">
      <c r="A133" s="14">
        <v>109</v>
      </c>
      <c r="B133" s="14" t="s">
        <v>255</v>
      </c>
      <c r="C133" s="121">
        <v>41905.75</v>
      </c>
      <c r="D133" s="14" t="s">
        <v>7</v>
      </c>
      <c r="E133" s="14" t="s">
        <v>48</v>
      </c>
      <c r="F133" s="116" t="s">
        <v>5</v>
      </c>
      <c r="G133" s="93" t="s">
        <v>122</v>
      </c>
      <c r="H133" s="93" t="s">
        <v>201</v>
      </c>
      <c r="I133" s="93" t="s">
        <v>46</v>
      </c>
      <c r="J133" s="154"/>
      <c r="K133" s="144"/>
      <c r="L133" s="144"/>
      <c r="M133" s="144"/>
      <c r="N133" s="144">
        <v>2</v>
      </c>
      <c r="O133" s="144">
        <v>4</v>
      </c>
      <c r="P133" s="144">
        <v>7</v>
      </c>
      <c r="Q133" s="144">
        <v>7</v>
      </c>
      <c r="R133" s="144">
        <v>7</v>
      </c>
      <c r="S133" s="144">
        <v>4</v>
      </c>
      <c r="T133" s="144">
        <v>4</v>
      </c>
      <c r="U133" s="144">
        <v>4</v>
      </c>
      <c r="V133" s="144">
        <v>4</v>
      </c>
      <c r="W133" s="144"/>
      <c r="X133" s="144"/>
      <c r="Y133" s="144"/>
      <c r="Z133" s="144"/>
      <c r="AA133" s="14" t="s">
        <v>76</v>
      </c>
      <c r="AB133" s="123" t="s">
        <v>228</v>
      </c>
      <c r="AC133" s="14"/>
      <c r="AD133" s="93">
        <f t="shared" si="14"/>
        <v>43</v>
      </c>
      <c r="AE133" s="14">
        <f t="shared" si="12"/>
        <v>73.98</v>
      </c>
      <c r="AF133" s="93">
        <f t="shared" si="13"/>
        <v>6.8999999999999995</v>
      </c>
      <c r="AG133" s="14"/>
      <c r="AH133" s="142">
        <v>41898</v>
      </c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</row>
    <row r="134" spans="1:45" s="74" customFormat="1" ht="47.25" hidden="1" customHeight="1">
      <c r="A134" s="14">
        <v>109</v>
      </c>
      <c r="B134" s="14" t="s">
        <v>256</v>
      </c>
      <c r="C134" s="121">
        <v>41905.75</v>
      </c>
      <c r="D134" s="14" t="s">
        <v>7</v>
      </c>
      <c r="E134" s="14" t="s">
        <v>48</v>
      </c>
      <c r="F134" s="116" t="s">
        <v>5</v>
      </c>
      <c r="G134" s="93" t="s">
        <v>127</v>
      </c>
      <c r="H134" s="93" t="s">
        <v>231</v>
      </c>
      <c r="I134" s="93" t="s">
        <v>46</v>
      </c>
      <c r="J134" s="154"/>
      <c r="K134" s="144"/>
      <c r="L134" s="144">
        <v>2</v>
      </c>
      <c r="M134" s="144">
        <v>4</v>
      </c>
      <c r="N134" s="144">
        <v>4</v>
      </c>
      <c r="O134" s="144">
        <v>4</v>
      </c>
      <c r="P134" s="144">
        <v>7</v>
      </c>
      <c r="Q134" s="144">
        <v>7</v>
      </c>
      <c r="R134" s="144">
        <v>7</v>
      </c>
      <c r="S134" s="144">
        <v>4</v>
      </c>
      <c r="T134" s="144"/>
      <c r="U134" s="144"/>
      <c r="V134" s="144"/>
      <c r="W134" s="144"/>
      <c r="X134" s="144"/>
      <c r="Y134" s="144"/>
      <c r="Z134" s="144"/>
      <c r="AA134" s="152" t="s">
        <v>229</v>
      </c>
      <c r="AB134" s="14" t="s">
        <v>76</v>
      </c>
      <c r="AC134" s="123" t="s">
        <v>232</v>
      </c>
      <c r="AD134" s="93">
        <f t="shared" si="14"/>
        <v>39</v>
      </c>
      <c r="AE134" s="14">
        <f t="shared" si="12"/>
        <v>60.7</v>
      </c>
      <c r="AF134" s="93">
        <f t="shared" si="13"/>
        <v>4.8</v>
      </c>
      <c r="AG134" s="14"/>
      <c r="AH134" s="142">
        <v>41899</v>
      </c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</row>
    <row r="135" spans="1:45" s="74" customFormat="1" ht="47.25" customHeight="1">
      <c r="A135" s="14">
        <v>109</v>
      </c>
      <c r="B135" s="14" t="s">
        <v>257</v>
      </c>
      <c r="C135" s="121">
        <v>41905.75</v>
      </c>
      <c r="D135" s="14" t="s">
        <v>7</v>
      </c>
      <c r="E135" s="14" t="s">
        <v>61</v>
      </c>
      <c r="F135" s="116" t="s">
        <v>59</v>
      </c>
      <c r="G135" s="14">
        <v>0</v>
      </c>
      <c r="H135" s="14" t="s">
        <v>201</v>
      </c>
      <c r="I135" s="93" t="s">
        <v>46</v>
      </c>
      <c r="J135" s="143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>
        <v>5</v>
      </c>
      <c r="V135" s="144">
        <v>5</v>
      </c>
      <c r="W135" s="144">
        <v>2</v>
      </c>
      <c r="X135" s="144">
        <v>2</v>
      </c>
      <c r="Y135" s="144">
        <v>2</v>
      </c>
      <c r="Z135" s="144">
        <v>2</v>
      </c>
      <c r="AA135" s="14" t="s">
        <v>121</v>
      </c>
      <c r="AB135" s="14"/>
      <c r="AC135" s="123" t="s">
        <v>233</v>
      </c>
      <c r="AD135" s="93">
        <f t="shared" si="14"/>
        <v>18</v>
      </c>
      <c r="AE135" s="14">
        <f t="shared" si="12"/>
        <v>37.26</v>
      </c>
      <c r="AF135" s="93">
        <f t="shared" si="13"/>
        <v>0</v>
      </c>
      <c r="AG135" s="14"/>
      <c r="AH135" s="142">
        <v>41899</v>
      </c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1:45" s="74" customFormat="1" ht="47.25" customHeight="1">
      <c r="A136" s="14">
        <v>109</v>
      </c>
      <c r="B136" s="14" t="s">
        <v>258</v>
      </c>
      <c r="C136" s="121">
        <v>41905.75</v>
      </c>
      <c r="D136" s="14" t="s">
        <v>7</v>
      </c>
      <c r="E136" s="14" t="s">
        <v>61</v>
      </c>
      <c r="F136" s="116" t="s">
        <v>59</v>
      </c>
      <c r="G136" s="14" t="s">
        <v>127</v>
      </c>
      <c r="H136" s="14">
        <v>4</v>
      </c>
      <c r="I136" s="93" t="s">
        <v>46</v>
      </c>
      <c r="J136" s="143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>
        <v>5</v>
      </c>
      <c r="V136" s="144">
        <v>5</v>
      </c>
      <c r="W136" s="144">
        <v>2</v>
      </c>
      <c r="X136" s="144">
        <v>2</v>
      </c>
      <c r="Y136" s="144">
        <v>2</v>
      </c>
      <c r="Z136" s="144">
        <v>2</v>
      </c>
      <c r="AA136" s="152" t="s">
        <v>234</v>
      </c>
      <c r="AB136" s="14" t="s">
        <v>76</v>
      </c>
      <c r="AC136" s="123" t="s">
        <v>233</v>
      </c>
      <c r="AD136" s="93">
        <f t="shared" si="14"/>
        <v>18</v>
      </c>
      <c r="AE136" s="14">
        <f t="shared" si="12"/>
        <v>37.26</v>
      </c>
      <c r="AF136" s="93">
        <f t="shared" si="13"/>
        <v>2.4</v>
      </c>
      <c r="AG136" s="14"/>
      <c r="AH136" s="142">
        <v>41899</v>
      </c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1:45" s="74" customFormat="1" ht="47.25" customHeight="1">
      <c r="A137" s="14">
        <v>109</v>
      </c>
      <c r="B137" s="14" t="s">
        <v>259</v>
      </c>
      <c r="C137" s="121">
        <v>41905.75</v>
      </c>
      <c r="D137" s="14" t="s">
        <v>7</v>
      </c>
      <c r="E137" s="14" t="s">
        <v>61</v>
      </c>
      <c r="F137" s="116" t="s">
        <v>59</v>
      </c>
      <c r="G137" s="14" t="s">
        <v>127</v>
      </c>
      <c r="H137" s="14">
        <v>4</v>
      </c>
      <c r="I137" s="93" t="s">
        <v>46</v>
      </c>
      <c r="J137" s="143"/>
      <c r="K137" s="144"/>
      <c r="L137" s="144"/>
      <c r="M137" s="144"/>
      <c r="N137" s="144"/>
      <c r="O137" s="144"/>
      <c r="P137" s="144"/>
      <c r="Q137" s="144">
        <v>6</v>
      </c>
      <c r="R137" s="144">
        <v>5</v>
      </c>
      <c r="S137" s="144">
        <v>5</v>
      </c>
      <c r="T137" s="144">
        <v>5</v>
      </c>
      <c r="U137" s="144">
        <v>5</v>
      </c>
      <c r="V137" s="144">
        <v>5</v>
      </c>
      <c r="W137" s="144">
        <v>5</v>
      </c>
      <c r="X137" s="144">
        <v>5</v>
      </c>
      <c r="Y137" s="144">
        <v>5</v>
      </c>
      <c r="Z137" s="144">
        <v>5</v>
      </c>
      <c r="AA137" s="14" t="s">
        <v>94</v>
      </c>
      <c r="AB137" s="123" t="s">
        <v>235</v>
      </c>
      <c r="AC137" s="123" t="s">
        <v>233</v>
      </c>
      <c r="AD137" s="93">
        <f t="shared" si="14"/>
        <v>51</v>
      </c>
      <c r="AE137" s="14">
        <f t="shared" si="12"/>
        <v>100.16999999999999</v>
      </c>
      <c r="AF137" s="93">
        <f t="shared" si="13"/>
        <v>6.6</v>
      </c>
      <c r="AG137" s="14"/>
      <c r="AH137" s="142">
        <v>41899</v>
      </c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1:45" s="74" customFormat="1" ht="47.25" hidden="1" customHeight="1">
      <c r="A138" s="14">
        <v>109</v>
      </c>
      <c r="B138" s="14" t="s">
        <v>53</v>
      </c>
      <c r="C138" s="121">
        <v>41897.291666666664</v>
      </c>
      <c r="D138" s="14" t="s">
        <v>8</v>
      </c>
      <c r="E138" s="14" t="s">
        <v>48</v>
      </c>
      <c r="F138" s="116" t="s">
        <v>5</v>
      </c>
      <c r="G138" s="14" t="s">
        <v>127</v>
      </c>
      <c r="H138" s="14">
        <v>1</v>
      </c>
      <c r="I138" s="14" t="s">
        <v>46</v>
      </c>
      <c r="J138" s="143"/>
      <c r="K138" s="144"/>
      <c r="L138" s="144">
        <v>2</v>
      </c>
      <c r="M138" s="144"/>
      <c r="N138" s="144">
        <v>3</v>
      </c>
      <c r="O138" s="144"/>
      <c r="P138" s="144">
        <v>6</v>
      </c>
      <c r="Q138" s="144"/>
      <c r="R138" s="144">
        <v>5</v>
      </c>
      <c r="S138" s="144"/>
      <c r="T138" s="144">
        <v>3</v>
      </c>
      <c r="U138" s="144"/>
      <c r="V138" s="144"/>
      <c r="W138" s="144"/>
      <c r="X138" s="144"/>
      <c r="Y138" s="144"/>
      <c r="Z138" s="144"/>
      <c r="AA138" s="14" t="s">
        <v>119</v>
      </c>
      <c r="AB138" s="14" t="s">
        <v>76</v>
      </c>
      <c r="AC138" s="14"/>
      <c r="AD138" s="93">
        <f t="shared" si="14"/>
        <v>19</v>
      </c>
      <c r="AE138" s="14">
        <f t="shared" si="12"/>
        <v>30.189999999999998</v>
      </c>
      <c r="AF138" s="93">
        <f t="shared" si="13"/>
        <v>2.4</v>
      </c>
      <c r="AG138" s="142"/>
      <c r="AH138" s="142">
        <v>41894</v>
      </c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1:45" s="74" customFormat="1" ht="47.25" hidden="1" customHeight="1">
      <c r="A139" s="14">
        <v>109</v>
      </c>
      <c r="B139" s="14" t="s">
        <v>55</v>
      </c>
      <c r="C139" s="121">
        <v>41897.291666666664</v>
      </c>
      <c r="D139" s="14" t="s">
        <v>8</v>
      </c>
      <c r="E139" s="14" t="s">
        <v>48</v>
      </c>
      <c r="F139" s="116" t="s">
        <v>5</v>
      </c>
      <c r="G139" s="14" t="s">
        <v>127</v>
      </c>
      <c r="H139" s="14">
        <v>1</v>
      </c>
      <c r="I139" s="14" t="s">
        <v>46</v>
      </c>
      <c r="J139" s="143"/>
      <c r="K139" s="144"/>
      <c r="L139" s="144">
        <v>2</v>
      </c>
      <c r="M139" s="144"/>
      <c r="N139" s="144">
        <v>3</v>
      </c>
      <c r="O139" s="144"/>
      <c r="P139" s="144">
        <v>6</v>
      </c>
      <c r="Q139" s="144"/>
      <c r="R139" s="144">
        <v>5</v>
      </c>
      <c r="S139" s="144"/>
      <c r="T139" s="144">
        <v>3</v>
      </c>
      <c r="U139" s="144"/>
      <c r="V139" s="144"/>
      <c r="W139" s="144"/>
      <c r="X139" s="144"/>
      <c r="Y139" s="144"/>
      <c r="Z139" s="144"/>
      <c r="AA139" s="14" t="s">
        <v>94</v>
      </c>
      <c r="AB139" s="14" t="s">
        <v>87</v>
      </c>
      <c r="AC139" s="14"/>
      <c r="AD139" s="93">
        <f t="shared" si="14"/>
        <v>19</v>
      </c>
      <c r="AE139" s="14">
        <f t="shared" si="12"/>
        <v>30.189999999999998</v>
      </c>
      <c r="AF139" s="93">
        <f t="shared" si="13"/>
        <v>2.4</v>
      </c>
      <c r="AG139" s="142"/>
      <c r="AH139" s="142">
        <v>41894</v>
      </c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1:45" s="74" customFormat="1" ht="47.25" hidden="1" customHeight="1">
      <c r="A140" s="14">
        <v>109</v>
      </c>
      <c r="B140" s="14" t="s">
        <v>57</v>
      </c>
      <c r="C140" s="121">
        <v>41897.291666608799</v>
      </c>
      <c r="D140" s="14" t="s">
        <v>8</v>
      </c>
      <c r="E140" s="14" t="s">
        <v>48</v>
      </c>
      <c r="F140" s="116" t="s">
        <v>5</v>
      </c>
      <c r="G140" s="14" t="s">
        <v>127</v>
      </c>
      <c r="H140" s="14" t="s">
        <v>268</v>
      </c>
      <c r="I140" s="14" t="s">
        <v>46</v>
      </c>
      <c r="J140" s="143"/>
      <c r="K140" s="144"/>
      <c r="L140" s="144">
        <v>2</v>
      </c>
      <c r="M140" s="144"/>
      <c r="N140" s="144">
        <v>3</v>
      </c>
      <c r="O140" s="144"/>
      <c r="P140" s="144">
        <v>6</v>
      </c>
      <c r="Q140" s="144"/>
      <c r="R140" s="144">
        <v>5</v>
      </c>
      <c r="S140" s="144"/>
      <c r="T140" s="144">
        <v>3</v>
      </c>
      <c r="U140" s="144"/>
      <c r="V140" s="144"/>
      <c r="W140" s="144"/>
      <c r="X140" s="144"/>
      <c r="Y140" s="144"/>
      <c r="Z140" s="144"/>
      <c r="AA140" s="14" t="s">
        <v>96</v>
      </c>
      <c r="AB140" s="152" t="s">
        <v>262</v>
      </c>
      <c r="AC140" s="14"/>
      <c r="AD140" s="93">
        <f t="shared" si="14"/>
        <v>19</v>
      </c>
      <c r="AE140" s="14">
        <f t="shared" si="12"/>
        <v>30.189999999999998</v>
      </c>
      <c r="AF140" s="93">
        <f t="shared" si="13"/>
        <v>2.4</v>
      </c>
      <c r="AG140" s="142"/>
      <c r="AH140" s="142">
        <v>41894</v>
      </c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  <row r="141" spans="1:45" s="74" customFormat="1" ht="47.25" hidden="1" customHeight="1">
      <c r="A141" s="14">
        <v>109</v>
      </c>
      <c r="B141" s="14" t="s">
        <v>58</v>
      </c>
      <c r="C141" s="121">
        <v>41897.291666608799</v>
      </c>
      <c r="D141" s="14" t="s">
        <v>8</v>
      </c>
      <c r="E141" s="14" t="s">
        <v>48</v>
      </c>
      <c r="F141" s="116" t="s">
        <v>5</v>
      </c>
      <c r="G141" s="14" t="s">
        <v>127</v>
      </c>
      <c r="H141" s="14">
        <v>4</v>
      </c>
      <c r="I141" s="14" t="s">
        <v>46</v>
      </c>
      <c r="J141" s="143"/>
      <c r="K141" s="144"/>
      <c r="L141" s="144">
        <v>2</v>
      </c>
      <c r="M141" s="144"/>
      <c r="N141" s="144">
        <v>3</v>
      </c>
      <c r="O141" s="144"/>
      <c r="P141" s="144">
        <v>6</v>
      </c>
      <c r="Q141" s="144"/>
      <c r="R141" s="144">
        <v>5</v>
      </c>
      <c r="S141" s="144"/>
      <c r="T141" s="144">
        <v>3</v>
      </c>
      <c r="U141" s="144"/>
      <c r="V141" s="144"/>
      <c r="W141" s="144"/>
      <c r="X141" s="144"/>
      <c r="Y141" s="144"/>
      <c r="Z141" s="144"/>
      <c r="AA141" s="14" t="s">
        <v>263</v>
      </c>
      <c r="AB141" s="14" t="s">
        <v>264</v>
      </c>
      <c r="AC141" s="14"/>
      <c r="AD141" s="93">
        <f t="shared" si="14"/>
        <v>19</v>
      </c>
      <c r="AE141" s="14">
        <f t="shared" si="12"/>
        <v>30.189999999999998</v>
      </c>
      <c r="AF141" s="93">
        <f t="shared" si="13"/>
        <v>2.4</v>
      </c>
      <c r="AG141" s="142"/>
      <c r="AH141" s="142">
        <v>41894</v>
      </c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1:45" s="74" customFormat="1" ht="47.25" hidden="1" customHeight="1">
      <c r="A142" s="14">
        <v>109</v>
      </c>
      <c r="B142" s="14" t="s">
        <v>60</v>
      </c>
      <c r="C142" s="121">
        <v>41897.291666608799</v>
      </c>
      <c r="D142" s="14" t="s">
        <v>8</v>
      </c>
      <c r="E142" s="14" t="s">
        <v>48</v>
      </c>
      <c r="F142" s="116" t="s">
        <v>5</v>
      </c>
      <c r="G142" s="14" t="s">
        <v>127</v>
      </c>
      <c r="H142" s="14">
        <v>1</v>
      </c>
      <c r="I142" s="14" t="s">
        <v>46</v>
      </c>
      <c r="J142" s="143"/>
      <c r="K142" s="144"/>
      <c r="L142" s="144">
        <v>2</v>
      </c>
      <c r="M142" s="144"/>
      <c r="N142" s="144">
        <v>3</v>
      </c>
      <c r="O142" s="144"/>
      <c r="P142" s="144">
        <v>6</v>
      </c>
      <c r="Q142" s="144"/>
      <c r="R142" s="144">
        <v>5</v>
      </c>
      <c r="S142" s="144"/>
      <c r="T142" s="144">
        <v>3</v>
      </c>
      <c r="U142" s="144"/>
      <c r="V142" s="144"/>
      <c r="W142" s="144"/>
      <c r="X142" s="144"/>
      <c r="Y142" s="144"/>
      <c r="Z142" s="144"/>
      <c r="AA142" s="14" t="s">
        <v>265</v>
      </c>
      <c r="AB142" s="14" t="s">
        <v>72</v>
      </c>
      <c r="AC142" s="14"/>
      <c r="AD142" s="93">
        <f t="shared" si="14"/>
        <v>19</v>
      </c>
      <c r="AE142" s="14">
        <f t="shared" si="12"/>
        <v>30.189999999999998</v>
      </c>
      <c r="AF142" s="93">
        <f t="shared" si="13"/>
        <v>2.4</v>
      </c>
      <c r="AG142" s="142"/>
      <c r="AH142" s="142">
        <v>41894</v>
      </c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</row>
    <row r="143" spans="1:45" s="74" customFormat="1" ht="47.25" hidden="1" customHeight="1">
      <c r="A143" s="14">
        <v>109</v>
      </c>
      <c r="B143" s="14" t="s">
        <v>64</v>
      </c>
      <c r="C143" s="121">
        <v>41897.291666608799</v>
      </c>
      <c r="D143" s="14" t="s">
        <v>8</v>
      </c>
      <c r="E143" s="14" t="s">
        <v>48</v>
      </c>
      <c r="F143" s="116" t="s">
        <v>5</v>
      </c>
      <c r="G143" s="14" t="s">
        <v>127</v>
      </c>
      <c r="H143" s="14">
        <v>1</v>
      </c>
      <c r="I143" s="14" t="s">
        <v>46</v>
      </c>
      <c r="J143" s="143"/>
      <c r="K143" s="144"/>
      <c r="L143" s="144">
        <v>2</v>
      </c>
      <c r="M143" s="144"/>
      <c r="N143" s="144">
        <v>3</v>
      </c>
      <c r="O143" s="144"/>
      <c r="P143" s="144">
        <v>6</v>
      </c>
      <c r="Q143" s="144"/>
      <c r="R143" s="144">
        <v>5</v>
      </c>
      <c r="S143" s="144"/>
      <c r="T143" s="144">
        <v>3</v>
      </c>
      <c r="U143" s="144"/>
      <c r="V143" s="144"/>
      <c r="W143" s="144"/>
      <c r="X143" s="144"/>
      <c r="Y143" s="144"/>
      <c r="Z143" s="144"/>
      <c r="AA143" s="14" t="s">
        <v>266</v>
      </c>
      <c r="AB143" s="14" t="s">
        <v>76</v>
      </c>
      <c r="AC143" s="14"/>
      <c r="AD143" s="93">
        <f t="shared" si="14"/>
        <v>19</v>
      </c>
      <c r="AE143" s="14">
        <f t="shared" si="12"/>
        <v>30.189999999999998</v>
      </c>
      <c r="AF143" s="93">
        <f t="shared" si="13"/>
        <v>2.4</v>
      </c>
      <c r="AG143" s="142"/>
      <c r="AH143" s="142">
        <v>41894</v>
      </c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1:45" s="74" customFormat="1" ht="47.25" hidden="1" customHeight="1">
      <c r="A144" s="14">
        <v>109</v>
      </c>
      <c r="B144" s="14" t="s">
        <v>65</v>
      </c>
      <c r="C144" s="121">
        <v>41897.291666608799</v>
      </c>
      <c r="D144" s="14" t="s">
        <v>8</v>
      </c>
      <c r="E144" s="14" t="s">
        <v>48</v>
      </c>
      <c r="F144" s="116" t="s">
        <v>5</v>
      </c>
      <c r="G144" s="14" t="s">
        <v>127</v>
      </c>
      <c r="H144" s="14">
        <v>4</v>
      </c>
      <c r="I144" s="14" t="s">
        <v>46</v>
      </c>
      <c r="J144" s="143"/>
      <c r="K144" s="144"/>
      <c r="L144" s="144">
        <v>2</v>
      </c>
      <c r="M144" s="144"/>
      <c r="N144" s="144">
        <v>3</v>
      </c>
      <c r="O144" s="144"/>
      <c r="P144" s="144">
        <v>6</v>
      </c>
      <c r="Q144" s="144"/>
      <c r="R144" s="144">
        <v>5</v>
      </c>
      <c r="S144" s="144"/>
      <c r="T144" s="144">
        <v>3</v>
      </c>
      <c r="U144" s="144"/>
      <c r="V144" s="144"/>
      <c r="W144" s="144"/>
      <c r="X144" s="144"/>
      <c r="Y144" s="144"/>
      <c r="Z144" s="144"/>
      <c r="AA144" s="14">
        <v>4</v>
      </c>
      <c r="AB144" s="14" t="s">
        <v>267</v>
      </c>
      <c r="AC144" s="14"/>
      <c r="AD144" s="93">
        <f t="shared" si="14"/>
        <v>19</v>
      </c>
      <c r="AE144" s="14">
        <f t="shared" si="12"/>
        <v>30.189999999999998</v>
      </c>
      <c r="AF144" s="93">
        <f t="shared" si="13"/>
        <v>2.4</v>
      </c>
      <c r="AG144" s="142"/>
      <c r="AH144" s="142">
        <v>41894</v>
      </c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</row>
    <row r="145" spans="1:87" s="74" customFormat="1" ht="47.25" hidden="1" customHeight="1">
      <c r="A145" s="14">
        <v>109</v>
      </c>
      <c r="B145" s="14" t="s">
        <v>260</v>
      </c>
      <c r="C145" s="121">
        <v>41897.291666608799</v>
      </c>
      <c r="D145" s="14" t="s">
        <v>8</v>
      </c>
      <c r="E145" s="14" t="s">
        <v>48</v>
      </c>
      <c r="F145" s="116" t="s">
        <v>5</v>
      </c>
      <c r="G145" s="14" t="s">
        <v>127</v>
      </c>
      <c r="H145" s="14" t="s">
        <v>268</v>
      </c>
      <c r="I145" s="14" t="s">
        <v>46</v>
      </c>
      <c r="J145" s="143"/>
      <c r="K145" s="144"/>
      <c r="L145" s="144">
        <v>2</v>
      </c>
      <c r="M145" s="144"/>
      <c r="N145" s="144">
        <v>3</v>
      </c>
      <c r="O145" s="144"/>
      <c r="P145" s="144">
        <v>6</v>
      </c>
      <c r="Q145" s="144"/>
      <c r="R145" s="144">
        <v>5</v>
      </c>
      <c r="S145" s="144"/>
      <c r="T145" s="144">
        <v>3</v>
      </c>
      <c r="U145" s="144"/>
      <c r="V145" s="144"/>
      <c r="W145" s="144"/>
      <c r="X145" s="144"/>
      <c r="Y145" s="144"/>
      <c r="Z145" s="144"/>
      <c r="AA145" s="14" t="s">
        <v>269</v>
      </c>
      <c r="AB145" s="152" t="s">
        <v>270</v>
      </c>
      <c r="AC145" s="14"/>
      <c r="AD145" s="93">
        <f t="shared" si="14"/>
        <v>19</v>
      </c>
      <c r="AE145" s="14">
        <f t="shared" si="12"/>
        <v>30.189999999999998</v>
      </c>
      <c r="AF145" s="93">
        <f t="shared" si="13"/>
        <v>2.4</v>
      </c>
      <c r="AG145" s="142"/>
      <c r="AH145" s="142">
        <v>41894</v>
      </c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</row>
    <row r="146" spans="1:87" s="74" customFormat="1" ht="47.25" hidden="1" customHeight="1">
      <c r="A146" s="14">
        <v>109</v>
      </c>
      <c r="B146" s="14" t="s">
        <v>261</v>
      </c>
      <c r="C146" s="121">
        <v>41897.291666608799</v>
      </c>
      <c r="D146" s="14" t="s">
        <v>8</v>
      </c>
      <c r="E146" s="14" t="s">
        <v>48</v>
      </c>
      <c r="F146" s="116" t="s">
        <v>5</v>
      </c>
      <c r="G146" s="14" t="s">
        <v>127</v>
      </c>
      <c r="H146" s="14">
        <v>4</v>
      </c>
      <c r="I146" s="14" t="s">
        <v>46</v>
      </c>
      <c r="J146" s="143"/>
      <c r="K146" s="144"/>
      <c r="L146" s="144">
        <v>3</v>
      </c>
      <c r="M146" s="144"/>
      <c r="N146" s="144">
        <v>3</v>
      </c>
      <c r="O146" s="144"/>
      <c r="P146" s="144">
        <v>6</v>
      </c>
      <c r="Q146" s="144"/>
      <c r="R146" s="144">
        <v>5</v>
      </c>
      <c r="S146" s="144"/>
      <c r="T146" s="144">
        <v>3</v>
      </c>
      <c r="U146" s="144"/>
      <c r="V146" s="144"/>
      <c r="W146" s="144"/>
      <c r="X146" s="144"/>
      <c r="Y146" s="144"/>
      <c r="Z146" s="144"/>
      <c r="AA146" s="14" t="s">
        <v>121</v>
      </c>
      <c r="AB146" s="14" t="s">
        <v>87</v>
      </c>
      <c r="AC146" s="14"/>
      <c r="AD146" s="93">
        <f t="shared" si="14"/>
        <v>20</v>
      </c>
      <c r="AE146" s="14">
        <f t="shared" si="12"/>
        <v>31.589999999999996</v>
      </c>
      <c r="AF146" s="93">
        <f t="shared" si="13"/>
        <v>2.4</v>
      </c>
      <c r="AG146" s="142"/>
      <c r="AH146" s="142">
        <v>41894</v>
      </c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</row>
    <row r="147" spans="1:87" s="74" customFormat="1" ht="47.25" hidden="1" customHeight="1">
      <c r="A147" s="14">
        <v>109</v>
      </c>
      <c r="B147" s="14" t="s">
        <v>271</v>
      </c>
      <c r="C147" s="121">
        <v>41897.291666608799</v>
      </c>
      <c r="D147" s="14" t="s">
        <v>8</v>
      </c>
      <c r="E147" s="14" t="s">
        <v>48</v>
      </c>
      <c r="F147" s="116" t="s">
        <v>5</v>
      </c>
      <c r="G147" s="14" t="s">
        <v>127</v>
      </c>
      <c r="H147" s="14">
        <v>1</v>
      </c>
      <c r="I147" s="14" t="s">
        <v>46</v>
      </c>
      <c r="J147" s="143"/>
      <c r="K147" s="144"/>
      <c r="L147" s="144">
        <v>2</v>
      </c>
      <c r="M147" s="144"/>
      <c r="N147" s="144">
        <v>3</v>
      </c>
      <c r="O147" s="144"/>
      <c r="P147" s="144">
        <v>6</v>
      </c>
      <c r="Q147" s="144"/>
      <c r="R147" s="144">
        <v>5</v>
      </c>
      <c r="S147" s="144"/>
      <c r="T147" s="144">
        <v>3</v>
      </c>
      <c r="U147" s="144"/>
      <c r="V147" s="144"/>
      <c r="W147" s="144"/>
      <c r="X147" s="144"/>
      <c r="Y147" s="144"/>
      <c r="Z147" s="144"/>
      <c r="AA147" s="14" t="s">
        <v>94</v>
      </c>
      <c r="AB147" s="14" t="s">
        <v>72</v>
      </c>
      <c r="AC147" s="14"/>
      <c r="AD147" s="93">
        <f t="shared" si="14"/>
        <v>19</v>
      </c>
      <c r="AE147" s="14">
        <f t="shared" si="12"/>
        <v>30.189999999999998</v>
      </c>
      <c r="AF147" s="93">
        <f t="shared" si="13"/>
        <v>2.4</v>
      </c>
      <c r="AG147" s="142"/>
      <c r="AH147" s="142">
        <v>41894</v>
      </c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1:87" ht="47.25" hidden="1" customHeight="1">
      <c r="A148" s="14">
        <v>109</v>
      </c>
      <c r="B148" s="14" t="s">
        <v>272</v>
      </c>
      <c r="C148" s="121">
        <v>41897.291666608799</v>
      </c>
      <c r="D148" s="14" t="s">
        <v>8</v>
      </c>
      <c r="E148" s="14" t="s">
        <v>61</v>
      </c>
      <c r="F148" s="116" t="s">
        <v>5</v>
      </c>
      <c r="G148" s="14"/>
      <c r="H148" s="14"/>
      <c r="I148" s="14" t="s">
        <v>46</v>
      </c>
      <c r="J148" s="143"/>
      <c r="K148" s="144"/>
      <c r="L148" s="144"/>
      <c r="M148" s="155">
        <v>10</v>
      </c>
      <c r="N148" s="155">
        <v>10</v>
      </c>
      <c r="O148" s="155">
        <v>10</v>
      </c>
      <c r="P148" s="155">
        <v>15</v>
      </c>
      <c r="Q148" s="155">
        <v>15</v>
      </c>
      <c r="R148" s="155">
        <v>15</v>
      </c>
      <c r="S148" s="155"/>
      <c r="T148" s="144"/>
      <c r="U148" s="144"/>
      <c r="V148" s="144"/>
      <c r="W148" s="144"/>
      <c r="X148" s="144"/>
      <c r="Y148" s="144"/>
      <c r="Z148" s="144"/>
      <c r="AA148" s="14" t="s">
        <v>121</v>
      </c>
      <c r="AB148" s="14"/>
      <c r="AC148" s="14"/>
      <c r="AD148" s="93">
        <f t="shared" si="14"/>
        <v>75</v>
      </c>
      <c r="AE148" s="14">
        <f t="shared" si="12"/>
        <v>113.1</v>
      </c>
      <c r="AF148" s="93">
        <f t="shared" si="13"/>
        <v>0</v>
      </c>
      <c r="AG148" s="142"/>
      <c r="AH148" s="142">
        <v>41898</v>
      </c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</row>
    <row r="149" spans="1:87" s="74" customFormat="1" ht="47.25" hidden="1" customHeight="1">
      <c r="A149" s="14">
        <v>109</v>
      </c>
      <c r="B149" s="14" t="s">
        <v>273</v>
      </c>
      <c r="C149" s="121">
        <v>41897.291666608799</v>
      </c>
      <c r="D149" s="14" t="s">
        <v>8</v>
      </c>
      <c r="E149" s="14" t="s">
        <v>61</v>
      </c>
      <c r="F149" s="116" t="s">
        <v>59</v>
      </c>
      <c r="G149" s="14"/>
      <c r="H149" s="14"/>
      <c r="I149" s="14" t="s">
        <v>46</v>
      </c>
      <c r="J149" s="143"/>
      <c r="K149" s="144"/>
      <c r="L149" s="144"/>
      <c r="M149" s="144">
        <v>5</v>
      </c>
      <c r="N149" s="144">
        <v>5</v>
      </c>
      <c r="O149" s="144">
        <v>5</v>
      </c>
      <c r="P149" s="144">
        <v>5</v>
      </c>
      <c r="Q149" s="144">
        <v>5</v>
      </c>
      <c r="R149" s="144">
        <v>5</v>
      </c>
      <c r="S149" s="144">
        <v>5</v>
      </c>
      <c r="T149" s="144">
        <v>5</v>
      </c>
      <c r="U149" s="144"/>
      <c r="V149" s="144"/>
      <c r="W149" s="144"/>
      <c r="X149" s="144"/>
      <c r="Y149" s="144"/>
      <c r="Z149" s="144"/>
      <c r="AA149" s="14" t="s">
        <v>121</v>
      </c>
      <c r="AB149" s="14"/>
      <c r="AC149" s="14"/>
      <c r="AD149" s="93">
        <f t="shared" si="14"/>
        <v>40</v>
      </c>
      <c r="AE149" s="14">
        <f t="shared" si="12"/>
        <v>64.5</v>
      </c>
      <c r="AF149" s="93">
        <f t="shared" si="13"/>
        <v>0</v>
      </c>
      <c r="AG149" s="142"/>
      <c r="AH149" s="142">
        <v>41898</v>
      </c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1:87" s="74" customFormat="1" ht="47.25" hidden="1" customHeight="1">
      <c r="A150" s="14">
        <v>109</v>
      </c>
      <c r="B150" s="14" t="s">
        <v>274</v>
      </c>
      <c r="C150" s="121">
        <v>41905.291666666664</v>
      </c>
      <c r="D150" s="14" t="s">
        <v>8</v>
      </c>
      <c r="E150" s="14" t="s">
        <v>48</v>
      </c>
      <c r="F150" s="116" t="s">
        <v>3</v>
      </c>
      <c r="G150" s="14" t="s">
        <v>127</v>
      </c>
      <c r="H150" s="14">
        <v>1</v>
      </c>
      <c r="I150" s="14" t="s">
        <v>46</v>
      </c>
      <c r="J150" s="143"/>
      <c r="K150" s="144"/>
      <c r="L150" s="144"/>
      <c r="M150" s="144"/>
      <c r="N150" s="144">
        <v>2</v>
      </c>
      <c r="O150" s="144"/>
      <c r="P150" s="144">
        <v>3</v>
      </c>
      <c r="Q150" s="144"/>
      <c r="R150" s="144">
        <v>2</v>
      </c>
      <c r="S150" s="144"/>
      <c r="T150" s="144">
        <v>1</v>
      </c>
      <c r="U150" s="144"/>
      <c r="V150" s="144"/>
      <c r="W150" s="144"/>
      <c r="X150" s="144"/>
      <c r="Y150" s="144"/>
      <c r="Z150" s="144"/>
      <c r="AA150" s="14" t="s">
        <v>121</v>
      </c>
      <c r="AB150" s="152" t="s">
        <v>262</v>
      </c>
      <c r="AC150" s="14"/>
      <c r="AD150" s="93">
        <f t="shared" si="14"/>
        <v>8</v>
      </c>
      <c r="AE150" s="14">
        <f t="shared" si="12"/>
        <v>12.52</v>
      </c>
      <c r="AF150" s="93">
        <f t="shared" si="13"/>
        <v>1.2</v>
      </c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1:87" s="74" customFormat="1" ht="47.25" hidden="1" customHeight="1">
      <c r="A151" s="14">
        <v>109</v>
      </c>
      <c r="B151" s="14" t="s">
        <v>275</v>
      </c>
      <c r="C151" s="121">
        <v>41905.291666666664</v>
      </c>
      <c r="D151" s="14" t="s">
        <v>8</v>
      </c>
      <c r="E151" s="14" t="s">
        <v>48</v>
      </c>
      <c r="F151" s="116" t="s">
        <v>3</v>
      </c>
      <c r="G151" s="14" t="s">
        <v>127</v>
      </c>
      <c r="H151" s="14">
        <v>1</v>
      </c>
      <c r="I151" s="14" t="s">
        <v>46</v>
      </c>
      <c r="J151" s="143"/>
      <c r="K151" s="144"/>
      <c r="L151" s="144"/>
      <c r="M151" s="144"/>
      <c r="N151" s="144">
        <v>2</v>
      </c>
      <c r="O151" s="144"/>
      <c r="P151" s="144">
        <v>3</v>
      </c>
      <c r="Q151" s="144"/>
      <c r="R151" s="144">
        <v>2</v>
      </c>
      <c r="S151" s="144"/>
      <c r="T151" s="144">
        <v>1</v>
      </c>
      <c r="U151" s="144"/>
      <c r="V151" s="144"/>
      <c r="W151" s="144"/>
      <c r="X151" s="144"/>
      <c r="Y151" s="144"/>
      <c r="Z151" s="144"/>
      <c r="AA151" s="156" t="s">
        <v>277</v>
      </c>
      <c r="AB151" s="14" t="s">
        <v>150</v>
      </c>
      <c r="AC151" s="14"/>
      <c r="AD151" s="93">
        <f t="shared" si="14"/>
        <v>8</v>
      </c>
      <c r="AE151" s="14">
        <f t="shared" si="12"/>
        <v>12.52</v>
      </c>
      <c r="AF151" s="93">
        <f t="shared" si="13"/>
        <v>1.2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1:87" s="74" customFormat="1" ht="47.25" hidden="1" customHeight="1">
      <c r="A152" s="14">
        <v>109</v>
      </c>
      <c r="B152" s="14" t="s">
        <v>276</v>
      </c>
      <c r="C152" s="121">
        <v>41905.291666666664</v>
      </c>
      <c r="D152" s="14" t="s">
        <v>8</v>
      </c>
      <c r="E152" s="14" t="s">
        <v>48</v>
      </c>
      <c r="F152" s="116" t="s">
        <v>3</v>
      </c>
      <c r="G152" s="14" t="s">
        <v>127</v>
      </c>
      <c r="H152" s="14">
        <v>1</v>
      </c>
      <c r="I152" s="14" t="s">
        <v>46</v>
      </c>
      <c r="J152" s="143"/>
      <c r="K152" s="144"/>
      <c r="L152" s="144"/>
      <c r="M152" s="144"/>
      <c r="N152" s="144">
        <v>2</v>
      </c>
      <c r="O152" s="144"/>
      <c r="P152" s="144">
        <v>3</v>
      </c>
      <c r="Q152" s="144"/>
      <c r="R152" s="144">
        <v>2</v>
      </c>
      <c r="S152" s="144"/>
      <c r="T152" s="144">
        <v>1</v>
      </c>
      <c r="U152" s="144"/>
      <c r="V152" s="144"/>
      <c r="W152" s="144"/>
      <c r="X152" s="144"/>
      <c r="Y152" s="144"/>
      <c r="Z152" s="144"/>
      <c r="AA152" s="156" t="s">
        <v>115</v>
      </c>
      <c r="AB152" s="14" t="s">
        <v>150</v>
      </c>
      <c r="AC152" s="14"/>
      <c r="AD152" s="93">
        <f t="shared" si="14"/>
        <v>8</v>
      </c>
      <c r="AE152" s="14">
        <f t="shared" si="12"/>
        <v>12.52</v>
      </c>
      <c r="AF152" s="93">
        <f t="shared" si="13"/>
        <v>1.2</v>
      </c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1:87" s="74" customFormat="1" ht="47.25" hidden="1" customHeight="1">
      <c r="A153" s="14">
        <v>109</v>
      </c>
      <c r="B153" s="14" t="s">
        <v>278</v>
      </c>
      <c r="C153" s="121">
        <v>41909.75</v>
      </c>
      <c r="D153" s="14" t="s">
        <v>8</v>
      </c>
      <c r="E153" s="14" t="s">
        <v>61</v>
      </c>
      <c r="F153" s="116" t="s">
        <v>5</v>
      </c>
      <c r="G153" s="14" t="s">
        <v>200</v>
      </c>
      <c r="H153" s="14"/>
      <c r="I153" s="14" t="s">
        <v>46</v>
      </c>
      <c r="J153" s="143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>
        <v>2</v>
      </c>
      <c r="Y153" s="144"/>
      <c r="Z153" s="144"/>
      <c r="AA153" s="123" t="s">
        <v>280</v>
      </c>
      <c r="AB153" s="14"/>
      <c r="AC153" s="14"/>
      <c r="AD153" s="93">
        <v>2</v>
      </c>
      <c r="AE153" s="14">
        <f t="shared" si="12"/>
        <v>4.1399999999999997</v>
      </c>
      <c r="AF153" s="93">
        <f t="shared" si="13"/>
        <v>1.1000000000000001</v>
      </c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1:87" s="74" customFormat="1" ht="47.25" hidden="1" customHeight="1">
      <c r="A154" s="14">
        <v>109</v>
      </c>
      <c r="B154" s="14" t="s">
        <v>279</v>
      </c>
      <c r="C154" s="121">
        <v>41909.75</v>
      </c>
      <c r="D154" s="14" t="s">
        <v>8</v>
      </c>
      <c r="E154" s="14" t="s">
        <v>61</v>
      </c>
      <c r="F154" s="116" t="s">
        <v>5</v>
      </c>
      <c r="G154" s="14" t="s">
        <v>200</v>
      </c>
      <c r="H154" s="14"/>
      <c r="I154" s="14" t="s">
        <v>46</v>
      </c>
      <c r="J154" s="143"/>
      <c r="K154" s="144"/>
      <c r="L154" s="144"/>
      <c r="M154" s="144"/>
      <c r="N154" s="144"/>
      <c r="O154" s="144"/>
      <c r="P154" s="144"/>
      <c r="Q154" s="144"/>
      <c r="R154" s="144"/>
      <c r="S154" s="144">
        <v>10</v>
      </c>
      <c r="T154" s="144">
        <v>10</v>
      </c>
      <c r="U154" s="144"/>
      <c r="V154" s="144"/>
      <c r="W154" s="144"/>
      <c r="X154" s="144"/>
      <c r="Y154" s="144"/>
      <c r="Z154" s="144"/>
      <c r="AA154" s="123" t="s">
        <v>281</v>
      </c>
      <c r="AB154" s="14"/>
      <c r="AC154" s="14"/>
      <c r="AD154" s="93">
        <f>SUM(J154:Z154)</f>
        <v>20</v>
      </c>
      <c r="AE154" s="14">
        <f t="shared" si="12"/>
        <v>39.6</v>
      </c>
      <c r="AF154" s="93">
        <f t="shared" si="13"/>
        <v>2.9</v>
      </c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1:87" s="74" customFormat="1" ht="47.25" hidden="1" customHeight="1">
      <c r="A155" s="14">
        <v>109</v>
      </c>
      <c r="B155" s="14" t="s">
        <v>282</v>
      </c>
      <c r="C155" s="121">
        <v>41909.75</v>
      </c>
      <c r="D155" s="14" t="s">
        <v>8</v>
      </c>
      <c r="E155" s="14" t="s">
        <v>61</v>
      </c>
      <c r="F155" s="116" t="s">
        <v>59</v>
      </c>
      <c r="G155" s="14" t="s">
        <v>200</v>
      </c>
      <c r="H155" s="14"/>
      <c r="I155" s="14" t="s">
        <v>46</v>
      </c>
      <c r="J155" s="143"/>
      <c r="K155" s="144"/>
      <c r="L155" s="144"/>
      <c r="M155" s="144"/>
      <c r="N155" s="144"/>
      <c r="O155" s="144"/>
      <c r="P155" s="144"/>
      <c r="Q155" s="144"/>
      <c r="R155" s="144"/>
      <c r="S155" s="144">
        <v>10</v>
      </c>
      <c r="T155" s="144">
        <v>10</v>
      </c>
      <c r="U155" s="144">
        <v>10</v>
      </c>
      <c r="V155" s="144">
        <v>10</v>
      </c>
      <c r="W155" s="144"/>
      <c r="X155" s="144"/>
      <c r="Y155" s="144"/>
      <c r="Z155" s="144"/>
      <c r="AA155" s="123" t="s">
        <v>281</v>
      </c>
      <c r="AB155" s="14"/>
      <c r="AC155" s="14"/>
      <c r="AD155" s="93">
        <f>SUM(J155:Z155)</f>
        <v>40</v>
      </c>
      <c r="AE155" s="14">
        <f t="shared" si="12"/>
        <v>81</v>
      </c>
      <c r="AF155" s="93">
        <f t="shared" si="13"/>
        <v>5.8</v>
      </c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1:87" s="74" customFormat="1" ht="47.25" hidden="1" customHeight="1">
      <c r="A156" s="14">
        <v>109</v>
      </c>
      <c r="B156" s="14" t="s">
        <v>283</v>
      </c>
      <c r="C156" s="121">
        <v>41909.75</v>
      </c>
      <c r="D156" s="14" t="s">
        <v>8</v>
      </c>
      <c r="E156" s="14" t="s">
        <v>61</v>
      </c>
      <c r="F156" s="116" t="s">
        <v>59</v>
      </c>
      <c r="G156" s="14" t="s">
        <v>200</v>
      </c>
      <c r="H156" s="14"/>
      <c r="I156" s="14" t="s">
        <v>46</v>
      </c>
      <c r="J156" s="143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>
        <v>5</v>
      </c>
      <c r="X156" s="144">
        <v>5</v>
      </c>
      <c r="Y156" s="144"/>
      <c r="Z156" s="144"/>
      <c r="AA156" s="123" t="s">
        <v>281</v>
      </c>
      <c r="AB156" s="14"/>
      <c r="AC156" s="14"/>
      <c r="AD156" s="93">
        <f>SUM(J156:Z156)</f>
        <v>10</v>
      </c>
      <c r="AE156" s="14">
        <f t="shared" si="12"/>
        <v>20.7</v>
      </c>
      <c r="AF156" s="93">
        <f t="shared" si="13"/>
        <v>1.7</v>
      </c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1:87" s="74" customFormat="1" ht="47.25" hidden="1" customHeight="1">
      <c r="A157" s="14">
        <v>115</v>
      </c>
      <c r="B157" s="14" t="s">
        <v>55</v>
      </c>
      <c r="C157" s="114">
        <v>41905.291666666664</v>
      </c>
      <c r="D157" s="14" t="s">
        <v>8</v>
      </c>
      <c r="E157" s="14" t="s">
        <v>48</v>
      </c>
      <c r="F157" s="116" t="s">
        <v>3</v>
      </c>
      <c r="G157" s="14"/>
      <c r="H157" s="14"/>
      <c r="I157" s="14" t="s">
        <v>46</v>
      </c>
      <c r="J157" s="143"/>
      <c r="K157" s="143"/>
      <c r="L157" s="143">
        <v>1</v>
      </c>
      <c r="M157" s="143">
        <v>1</v>
      </c>
      <c r="N157" s="143">
        <v>1</v>
      </c>
      <c r="O157" s="143">
        <v>1</v>
      </c>
      <c r="P157" s="143">
        <v>1</v>
      </c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16" t="s">
        <v>54</v>
      </c>
      <c r="AB157" s="14"/>
      <c r="AC157" s="14"/>
      <c r="AD157" s="14">
        <f>SUM(K157:V157)</f>
        <v>5</v>
      </c>
      <c r="AE157" s="14">
        <f t="shared" si="12"/>
        <v>7</v>
      </c>
      <c r="AF157" s="93">
        <f t="shared" si="13"/>
        <v>0</v>
      </c>
      <c r="AG157" s="141">
        <v>5</v>
      </c>
      <c r="AH157" s="142">
        <v>41897</v>
      </c>
      <c r="AI157" s="14"/>
      <c r="AJ157" s="14"/>
      <c r="AK157" s="14"/>
      <c r="AL157" s="14"/>
      <c r="AM157" s="14">
        <v>99</v>
      </c>
      <c r="AN157" s="14"/>
      <c r="AO157" s="14"/>
      <c r="AP157" s="14"/>
      <c r="AQ157" s="14"/>
      <c r="AR157" s="14"/>
      <c r="AS157" s="14"/>
    </row>
    <row r="158" spans="1:87" s="74" customFormat="1" ht="47.25" hidden="1" customHeight="1">
      <c r="A158" s="14">
        <v>115</v>
      </c>
      <c r="B158" s="14" t="s">
        <v>57</v>
      </c>
      <c r="C158" s="114">
        <v>41905.291666666664</v>
      </c>
      <c r="D158" s="14" t="s">
        <v>8</v>
      </c>
      <c r="E158" s="14" t="s">
        <v>48</v>
      </c>
      <c r="F158" s="116" t="s">
        <v>4</v>
      </c>
      <c r="G158" s="14"/>
      <c r="H158" s="14"/>
      <c r="I158" s="14" t="s">
        <v>46</v>
      </c>
      <c r="J158" s="143"/>
      <c r="K158" s="143"/>
      <c r="L158" s="143">
        <v>1</v>
      </c>
      <c r="M158" s="143">
        <v>1</v>
      </c>
      <c r="N158" s="143">
        <v>1</v>
      </c>
      <c r="O158" s="143">
        <v>1</v>
      </c>
      <c r="P158" s="143">
        <v>1</v>
      </c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16" t="s">
        <v>54</v>
      </c>
      <c r="AB158" s="14"/>
      <c r="AC158" s="14"/>
      <c r="AD158" s="14">
        <f>SUM(K158:V158)</f>
        <v>5</v>
      </c>
      <c r="AE158" s="14">
        <f t="shared" si="12"/>
        <v>7</v>
      </c>
      <c r="AF158" s="93">
        <f t="shared" si="13"/>
        <v>0</v>
      </c>
      <c r="AG158" s="141">
        <v>5</v>
      </c>
      <c r="AH158" s="142">
        <v>41897</v>
      </c>
      <c r="AI158" s="14"/>
      <c r="AJ158" s="14"/>
      <c r="AK158" s="14"/>
      <c r="AL158" s="14"/>
      <c r="AM158" s="14">
        <v>1</v>
      </c>
      <c r="AN158" s="14"/>
      <c r="AO158" s="14"/>
      <c r="AP158" s="14"/>
      <c r="AQ158" s="14"/>
      <c r="AR158" s="14"/>
      <c r="AS158" s="14"/>
    </row>
    <row r="159" spans="1:87" s="74" customFormat="1" ht="47.25" hidden="1" customHeight="1">
      <c r="A159" s="14">
        <v>115</v>
      </c>
      <c r="B159" s="14" t="s">
        <v>58</v>
      </c>
      <c r="C159" s="114">
        <v>41905.291666666664</v>
      </c>
      <c r="D159" s="14" t="s">
        <v>8</v>
      </c>
      <c r="E159" s="14" t="s">
        <v>48</v>
      </c>
      <c r="F159" s="116" t="s">
        <v>59</v>
      </c>
      <c r="G159" s="14"/>
      <c r="H159" s="14"/>
      <c r="I159" s="14" t="s">
        <v>46</v>
      </c>
      <c r="J159" s="143"/>
      <c r="K159" s="143"/>
      <c r="L159" s="143">
        <v>1</v>
      </c>
      <c r="M159" s="143">
        <v>1</v>
      </c>
      <c r="N159" s="143">
        <v>1</v>
      </c>
      <c r="O159" s="143">
        <v>1</v>
      </c>
      <c r="P159" s="143">
        <v>1</v>
      </c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16" t="s">
        <v>54</v>
      </c>
      <c r="AB159" s="14"/>
      <c r="AC159" s="14"/>
      <c r="AD159" s="14">
        <f>SUM(K159:V159)</f>
        <v>5</v>
      </c>
      <c r="AE159" s="14">
        <f t="shared" si="12"/>
        <v>7</v>
      </c>
      <c r="AF159" s="93">
        <f t="shared" si="13"/>
        <v>0</v>
      </c>
      <c r="AG159" s="141">
        <v>5</v>
      </c>
      <c r="AH159" s="142">
        <v>41897</v>
      </c>
      <c r="AI159" s="14"/>
      <c r="AJ159" s="14"/>
      <c r="AK159" s="14"/>
      <c r="AL159" s="14"/>
      <c r="AM159" s="14">
        <v>7</v>
      </c>
      <c r="AN159" s="14"/>
      <c r="AO159" s="14"/>
      <c r="AP159" s="14"/>
      <c r="AQ159" s="14"/>
      <c r="AR159" s="14"/>
      <c r="AS159" s="14"/>
    </row>
    <row r="160" spans="1:87" s="74" customFormat="1" ht="47.25" hidden="1" customHeight="1">
      <c r="A160" s="14">
        <v>115</v>
      </c>
      <c r="B160" s="14" t="s">
        <v>64</v>
      </c>
      <c r="C160" s="114">
        <v>41905.291666666664</v>
      </c>
      <c r="D160" s="14" t="s">
        <v>8</v>
      </c>
      <c r="E160" s="14" t="s">
        <v>61</v>
      </c>
      <c r="F160" s="116" t="s">
        <v>5</v>
      </c>
      <c r="G160" s="14" t="s">
        <v>63</v>
      </c>
      <c r="H160" s="14"/>
      <c r="I160" s="14" t="s">
        <v>46</v>
      </c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>
        <v>1</v>
      </c>
      <c r="Z160" s="143"/>
      <c r="AA160" s="118" t="s">
        <v>62</v>
      </c>
      <c r="AB160" s="14"/>
      <c r="AC160" s="119" t="s">
        <v>69</v>
      </c>
      <c r="AD160" s="14">
        <v>1</v>
      </c>
      <c r="AE160" s="14">
        <f t="shared" si="12"/>
        <v>2.0699999999999998</v>
      </c>
      <c r="AF160" s="93">
        <f t="shared" si="13"/>
        <v>0.6</v>
      </c>
      <c r="AG160" s="141">
        <v>1</v>
      </c>
      <c r="AH160" s="142">
        <v>41897</v>
      </c>
      <c r="AI160" s="14"/>
      <c r="AJ160" s="14"/>
      <c r="AK160" s="14"/>
      <c r="AL160" s="14"/>
      <c r="AM160" s="14">
        <v>11</v>
      </c>
      <c r="AN160" s="14"/>
      <c r="AO160" s="14"/>
      <c r="AP160" s="14"/>
      <c r="AQ160" s="14"/>
      <c r="AR160" s="14"/>
      <c r="AS160" s="14"/>
    </row>
    <row r="161" spans="1:87" s="74" customFormat="1" ht="47.25" customHeight="1">
      <c r="A161" s="14">
        <v>115</v>
      </c>
      <c r="B161" s="14" t="s">
        <v>65</v>
      </c>
      <c r="C161" s="114">
        <v>41905.291666666664</v>
      </c>
      <c r="D161" s="14" t="s">
        <v>8</v>
      </c>
      <c r="E161" s="14" t="s">
        <v>61</v>
      </c>
      <c r="F161" s="116" t="s">
        <v>59</v>
      </c>
      <c r="G161" s="14" t="s">
        <v>127</v>
      </c>
      <c r="H161" s="14">
        <v>1</v>
      </c>
      <c r="I161" s="14" t="s">
        <v>46</v>
      </c>
      <c r="J161" s="143"/>
      <c r="K161" s="143"/>
      <c r="L161" s="143"/>
      <c r="M161" s="143"/>
      <c r="N161" s="143"/>
      <c r="O161" s="143"/>
      <c r="P161" s="143"/>
      <c r="Q161" s="143"/>
      <c r="R161" s="143"/>
      <c r="S161" s="143">
        <v>4</v>
      </c>
      <c r="T161" s="143">
        <v>4</v>
      </c>
      <c r="U161" s="143">
        <v>4</v>
      </c>
      <c r="V161" s="143"/>
      <c r="W161" s="143"/>
      <c r="X161" s="143"/>
      <c r="Y161" s="143"/>
      <c r="Z161" s="143"/>
      <c r="AA161" s="118" t="s">
        <v>67</v>
      </c>
      <c r="AB161" s="118" t="s">
        <v>68</v>
      </c>
      <c r="AC161" s="14"/>
      <c r="AD161" s="14">
        <f>SUM(K161:V161)</f>
        <v>12</v>
      </c>
      <c r="AE161" s="14">
        <f t="shared" si="12"/>
        <v>24.119999999999997</v>
      </c>
      <c r="AF161" s="93">
        <f t="shared" si="13"/>
        <v>1.7999999999999998</v>
      </c>
      <c r="AG161" s="141">
        <v>12</v>
      </c>
      <c r="AH161" s="142">
        <v>41898</v>
      </c>
      <c r="AI161" s="14"/>
      <c r="AJ161" s="14"/>
      <c r="AK161" s="14"/>
      <c r="AL161" s="14"/>
      <c r="AM161" s="14">
        <v>31</v>
      </c>
      <c r="AN161" s="14"/>
      <c r="AO161" s="14"/>
      <c r="AP161" s="14"/>
      <c r="AQ161" s="14"/>
      <c r="AR161" s="14"/>
      <c r="AS161" s="14"/>
    </row>
    <row r="162" spans="1:87" s="74" customFormat="1" ht="47.25" customHeight="1">
      <c r="A162" s="14">
        <v>116</v>
      </c>
      <c r="B162" s="14" t="s">
        <v>60</v>
      </c>
      <c r="C162" s="114">
        <v>41905.291666666664</v>
      </c>
      <c r="D162" s="14" t="s">
        <v>8</v>
      </c>
      <c r="E162" s="14" t="s">
        <v>61</v>
      </c>
      <c r="F162" s="116" t="s">
        <v>59</v>
      </c>
      <c r="G162" s="14"/>
      <c r="H162" s="14"/>
      <c r="I162" s="14" t="s">
        <v>46</v>
      </c>
      <c r="J162" s="143"/>
      <c r="K162" s="143"/>
      <c r="L162" s="143"/>
      <c r="M162" s="143"/>
      <c r="N162" s="143"/>
      <c r="O162" s="143"/>
      <c r="P162" s="143">
        <v>1</v>
      </c>
      <c r="Q162" s="143">
        <v>1</v>
      </c>
      <c r="R162" s="143"/>
      <c r="S162" s="143">
        <v>1</v>
      </c>
      <c r="T162" s="143">
        <v>1</v>
      </c>
      <c r="U162" s="143">
        <v>1</v>
      </c>
      <c r="V162" s="143"/>
      <c r="W162" s="143"/>
      <c r="X162" s="143"/>
      <c r="Y162" s="143"/>
      <c r="Z162" s="143"/>
      <c r="AA162" s="116" t="s">
        <v>54</v>
      </c>
      <c r="AB162" s="14"/>
      <c r="AC162" s="14"/>
      <c r="AD162" s="14">
        <f>SUM(K162:V162)</f>
        <v>5</v>
      </c>
      <c r="AE162" s="14">
        <f t="shared" si="12"/>
        <v>9</v>
      </c>
      <c r="AF162" s="93">
        <f t="shared" si="13"/>
        <v>0</v>
      </c>
      <c r="AG162" s="141">
        <v>5</v>
      </c>
      <c r="AH162" s="142">
        <v>41898</v>
      </c>
      <c r="AI162" s="14"/>
      <c r="AJ162" s="14"/>
      <c r="AK162" s="14"/>
      <c r="AL162" s="14"/>
      <c r="AM162" s="14">
        <v>29</v>
      </c>
      <c r="AN162" s="14"/>
      <c r="AO162" s="14"/>
      <c r="AP162" s="14"/>
      <c r="AQ162" s="14"/>
      <c r="AR162" s="14"/>
      <c r="AS162" s="14"/>
    </row>
    <row r="163" spans="1:87" s="74" customFormat="1" ht="47.25" hidden="1" customHeight="1">
      <c r="A163" s="77">
        <v>116</v>
      </c>
      <c r="B163" s="77" t="s">
        <v>139</v>
      </c>
      <c r="C163" s="79">
        <v>41897.75</v>
      </c>
      <c r="D163" s="77" t="s">
        <v>2</v>
      </c>
      <c r="E163" s="77" t="s">
        <v>61</v>
      </c>
      <c r="F163" s="116" t="s">
        <v>5</v>
      </c>
      <c r="G163" s="77">
        <v>0</v>
      </c>
      <c r="H163" s="77"/>
      <c r="I163" s="77" t="s">
        <v>46</v>
      </c>
      <c r="J163" s="132"/>
      <c r="K163" s="133"/>
      <c r="L163" s="133"/>
      <c r="M163" s="133">
        <v>1</v>
      </c>
      <c r="N163" s="133">
        <v>2</v>
      </c>
      <c r="O163" s="133">
        <v>3</v>
      </c>
      <c r="P163" s="133">
        <v>4</v>
      </c>
      <c r="Q163" s="133">
        <v>4</v>
      </c>
      <c r="R163" s="133">
        <v>3</v>
      </c>
      <c r="S163" s="133">
        <v>1</v>
      </c>
      <c r="T163" s="133">
        <v>1</v>
      </c>
      <c r="U163" s="133"/>
      <c r="V163" s="133"/>
      <c r="W163" s="133"/>
      <c r="X163" s="133"/>
      <c r="Y163" s="133"/>
      <c r="Z163" s="133"/>
      <c r="AA163" s="81" t="s">
        <v>149</v>
      </c>
      <c r="AB163" s="77"/>
      <c r="AC163" s="77"/>
      <c r="AD163" s="77">
        <f>SUM(K163:V163)</f>
        <v>19</v>
      </c>
      <c r="AE163" s="14">
        <f t="shared" si="12"/>
        <v>29.549999999999997</v>
      </c>
      <c r="AF163" s="93">
        <f t="shared" si="13"/>
        <v>0</v>
      </c>
      <c r="AG163" s="77">
        <v>25</v>
      </c>
      <c r="AH163" s="78">
        <v>41898</v>
      </c>
      <c r="AI163" s="77"/>
      <c r="AJ163" s="77"/>
      <c r="AK163" s="77"/>
      <c r="AL163" s="77"/>
      <c r="AM163" s="77">
        <v>22</v>
      </c>
      <c r="AN163" s="77"/>
      <c r="AO163" s="77"/>
      <c r="AP163" s="77"/>
      <c r="AQ163" s="77"/>
      <c r="AR163" s="77"/>
      <c r="AS163" s="77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:87" s="74" customFormat="1" ht="47.25" hidden="1" customHeight="1">
      <c r="A164" s="14">
        <v>116</v>
      </c>
      <c r="B164" s="14" t="s">
        <v>154</v>
      </c>
      <c r="C164" s="114">
        <v>41897.75</v>
      </c>
      <c r="D164" s="14" t="s">
        <v>2</v>
      </c>
      <c r="E164" s="14" t="s">
        <v>61</v>
      </c>
      <c r="F164" s="116" t="s">
        <v>4</v>
      </c>
      <c r="G164" s="14">
        <v>0</v>
      </c>
      <c r="H164" s="14"/>
      <c r="I164" s="14" t="s">
        <v>46</v>
      </c>
      <c r="J164" s="143"/>
      <c r="K164" s="144"/>
      <c r="L164" s="144"/>
      <c r="M164" s="144">
        <v>2</v>
      </c>
      <c r="N164" s="144">
        <v>2</v>
      </c>
      <c r="O164" s="144">
        <v>4</v>
      </c>
      <c r="P164" s="144">
        <v>4</v>
      </c>
      <c r="Q164" s="144">
        <v>4</v>
      </c>
      <c r="R164" s="144">
        <v>2</v>
      </c>
      <c r="S164" s="144"/>
      <c r="T164" s="144"/>
      <c r="U164" s="144"/>
      <c r="V164" s="144"/>
      <c r="W164" s="144"/>
      <c r="X164" s="144"/>
      <c r="Y164" s="144"/>
      <c r="Z164" s="144"/>
      <c r="AA164" s="116" t="s">
        <v>149</v>
      </c>
      <c r="AB164" s="14"/>
      <c r="AC164" s="14"/>
      <c r="AD164" s="14">
        <f>SUM(K164:V164)</f>
        <v>18</v>
      </c>
      <c r="AE164" s="14">
        <f t="shared" si="12"/>
        <v>26.619999999999997</v>
      </c>
      <c r="AF164" s="93">
        <f t="shared" si="13"/>
        <v>0</v>
      </c>
      <c r="AG164" s="14">
        <v>19</v>
      </c>
      <c r="AH164" s="113">
        <v>41898</v>
      </c>
      <c r="AI164" s="14"/>
      <c r="AJ164" s="14"/>
      <c r="AK164" s="14"/>
      <c r="AL164" s="14"/>
      <c r="AM164" s="14">
        <v>18</v>
      </c>
      <c r="AN164" s="14"/>
      <c r="AO164" s="14"/>
      <c r="AP164" s="14"/>
      <c r="AQ164" s="14"/>
      <c r="AR164" s="14"/>
      <c r="AS164" s="14"/>
    </row>
    <row r="165" spans="1:87" s="74" customFormat="1" ht="47.25" hidden="1" customHeight="1">
      <c r="A165" s="14">
        <v>116</v>
      </c>
      <c r="B165" s="14" t="s">
        <v>284</v>
      </c>
      <c r="C165" s="121">
        <v>41909.75</v>
      </c>
      <c r="D165" s="14" t="s">
        <v>9</v>
      </c>
      <c r="E165" s="14" t="s">
        <v>61</v>
      </c>
      <c r="F165" s="116" t="s">
        <v>5</v>
      </c>
      <c r="G165" s="14" t="s">
        <v>291</v>
      </c>
      <c r="H165" s="14"/>
      <c r="I165" s="14" t="s">
        <v>46</v>
      </c>
      <c r="J165" s="143"/>
      <c r="K165" s="144"/>
      <c r="L165" s="144"/>
      <c r="M165" s="144"/>
      <c r="N165" s="144">
        <v>2</v>
      </c>
      <c r="O165" s="144">
        <v>3</v>
      </c>
      <c r="P165" s="144">
        <v>3</v>
      </c>
      <c r="Q165" s="144">
        <v>3</v>
      </c>
      <c r="R165" s="144">
        <v>2</v>
      </c>
      <c r="S165" s="144">
        <v>1</v>
      </c>
      <c r="T165" s="144"/>
      <c r="U165" s="144"/>
      <c r="V165" s="144"/>
      <c r="W165" s="144"/>
      <c r="X165" s="144"/>
      <c r="Y165" s="144"/>
      <c r="Z165" s="144"/>
      <c r="AA165" s="14" t="s">
        <v>121</v>
      </c>
      <c r="AB165" s="14"/>
      <c r="AC165" s="14"/>
      <c r="AD165" s="93">
        <f t="shared" ref="AD165:AD197" si="15">SUM(J165:Z165)</f>
        <v>14</v>
      </c>
      <c r="AE165" s="14">
        <f t="shared" ref="AE165:AE228" si="16">IF(I165="DŁ",(J165*$J$2)+(K165*$K$2)+(L165*$L$2)+(M165*$M$2)+(N165*$N$2)+(O165*$O$2)+(P165*$P$2)+(Q165*$Q$2)+(R165*$R$2)+(S165*$S$2)+(T165*$T$2)+(U165*$U$2)+(V165*$V$2)+(W165*$W$2)+(X165*$X$2)+(Y165*$Y$2)+(Z165*$Z$2),(J165*$J$3)+(K165*$K$3)+(L165*$L$3)+(M165*$M$3)+(N165*$N$3)+(O165*$O$3)+(P165*$P$3)+(Q165*$Q$3)+(R165*$R$3)+(S165*$S$3)+(T165*$T$3)+(U165*$U$3)+(V165*$V$3)+(W165*$W$3)+(X165*$X$3)+(Y165*$Y$3)+(Z165*$Z$3))</f>
        <v>21.43</v>
      </c>
      <c r="AF165" s="93">
        <f t="shared" ref="AF165:AF228" si="17">IF(OR(G165=0,G165="Ślubna"),0,ROUNDUP(AD165/5,0)*0.6)+IF(OR(G165="I",G165="PW"),ROUNDUP(AD165/20,0)*0.5,0)</f>
        <v>1.7999999999999998</v>
      </c>
      <c r="AG165" s="142">
        <v>41906</v>
      </c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</row>
    <row r="166" spans="1:87" s="74" customFormat="1" ht="47.25" hidden="1" customHeight="1">
      <c r="A166" s="14">
        <v>116</v>
      </c>
      <c r="B166" s="14" t="s">
        <v>285</v>
      </c>
      <c r="C166" s="121">
        <v>41909.75</v>
      </c>
      <c r="D166" s="14" t="s">
        <v>9</v>
      </c>
      <c r="E166" s="14" t="s">
        <v>61</v>
      </c>
      <c r="F166" s="116" t="s">
        <v>5</v>
      </c>
      <c r="G166" s="14" t="s">
        <v>291</v>
      </c>
      <c r="H166" s="14"/>
      <c r="I166" s="14" t="s">
        <v>46</v>
      </c>
      <c r="J166" s="143"/>
      <c r="K166" s="144"/>
      <c r="L166" s="144"/>
      <c r="M166" s="144">
        <v>2</v>
      </c>
      <c r="N166" s="144">
        <v>2</v>
      </c>
      <c r="O166" s="144">
        <v>2</v>
      </c>
      <c r="P166" s="144">
        <v>2</v>
      </c>
      <c r="Q166" s="144">
        <v>2</v>
      </c>
      <c r="R166" s="144">
        <v>2</v>
      </c>
      <c r="S166" s="144"/>
      <c r="T166" s="144"/>
      <c r="U166" s="144"/>
      <c r="V166" s="144"/>
      <c r="W166" s="144"/>
      <c r="X166" s="144"/>
      <c r="Y166" s="144"/>
      <c r="Z166" s="144"/>
      <c r="AA166" s="14">
        <v>1274</v>
      </c>
      <c r="AB166" s="14"/>
      <c r="AC166" s="14"/>
      <c r="AD166" s="93">
        <f t="shared" si="15"/>
        <v>12</v>
      </c>
      <c r="AE166" s="14">
        <f t="shared" si="16"/>
        <v>17.88</v>
      </c>
      <c r="AF166" s="93">
        <f t="shared" si="17"/>
        <v>1.7999999999999998</v>
      </c>
      <c r="AG166" s="142">
        <v>41906</v>
      </c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</row>
    <row r="167" spans="1:87" s="74" customFormat="1" ht="47.25" hidden="1" customHeight="1">
      <c r="A167" s="14">
        <v>116</v>
      </c>
      <c r="B167" s="14" t="s">
        <v>286</v>
      </c>
      <c r="C167" s="121">
        <v>41909.75</v>
      </c>
      <c r="D167" s="14" t="s">
        <v>9</v>
      </c>
      <c r="E167" s="14" t="s">
        <v>61</v>
      </c>
      <c r="F167" s="116" t="s">
        <v>5</v>
      </c>
      <c r="G167" s="14" t="s">
        <v>291</v>
      </c>
      <c r="H167" s="14"/>
      <c r="I167" s="14" t="s">
        <v>46</v>
      </c>
      <c r="J167" s="143"/>
      <c r="K167" s="144"/>
      <c r="L167" s="144"/>
      <c r="M167" s="144">
        <v>2</v>
      </c>
      <c r="N167" s="144">
        <v>2</v>
      </c>
      <c r="O167" s="144">
        <v>2</v>
      </c>
      <c r="P167" s="144">
        <v>2</v>
      </c>
      <c r="Q167" s="144">
        <v>2</v>
      </c>
      <c r="R167" s="144">
        <v>2</v>
      </c>
      <c r="S167" s="144"/>
      <c r="T167" s="144"/>
      <c r="U167" s="144"/>
      <c r="V167" s="144"/>
      <c r="W167" s="144"/>
      <c r="X167" s="144"/>
      <c r="Y167" s="144"/>
      <c r="Z167" s="144"/>
      <c r="AA167" s="14">
        <v>502</v>
      </c>
      <c r="AB167" s="14"/>
      <c r="AC167" s="14"/>
      <c r="AD167" s="93">
        <f t="shared" si="15"/>
        <v>12</v>
      </c>
      <c r="AE167" s="14">
        <f t="shared" si="16"/>
        <v>17.88</v>
      </c>
      <c r="AF167" s="93">
        <f t="shared" si="17"/>
        <v>1.7999999999999998</v>
      </c>
      <c r="AG167" s="142">
        <v>41906</v>
      </c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</row>
    <row r="168" spans="1:87" s="74" customFormat="1" ht="47.25" hidden="1" customHeight="1">
      <c r="A168" s="14">
        <v>116</v>
      </c>
      <c r="B168" s="14" t="s">
        <v>287</v>
      </c>
      <c r="C168" s="121">
        <v>41909.75</v>
      </c>
      <c r="D168" s="14" t="s">
        <v>9</v>
      </c>
      <c r="E168" s="14" t="s">
        <v>61</v>
      </c>
      <c r="F168" s="116" t="s">
        <v>5</v>
      </c>
      <c r="G168" s="14" t="s">
        <v>291</v>
      </c>
      <c r="H168" s="14"/>
      <c r="I168" s="14" t="s">
        <v>46</v>
      </c>
      <c r="J168" s="143"/>
      <c r="K168" s="144"/>
      <c r="L168" s="144"/>
      <c r="M168" s="144">
        <v>1</v>
      </c>
      <c r="N168" s="144">
        <v>1</v>
      </c>
      <c r="O168" s="144">
        <v>1</v>
      </c>
      <c r="P168" s="144">
        <v>1</v>
      </c>
      <c r="Q168" s="144">
        <v>1</v>
      </c>
      <c r="R168" s="144">
        <v>1</v>
      </c>
      <c r="S168" s="144"/>
      <c r="T168" s="144"/>
      <c r="U168" s="144"/>
      <c r="V168" s="144"/>
      <c r="W168" s="144"/>
      <c r="X168" s="144"/>
      <c r="Y168" s="144"/>
      <c r="Z168" s="144"/>
      <c r="AA168" s="14" t="s">
        <v>87</v>
      </c>
      <c r="AB168" s="14"/>
      <c r="AC168" s="14"/>
      <c r="AD168" s="93">
        <f t="shared" si="15"/>
        <v>6</v>
      </c>
      <c r="AE168" s="14">
        <f t="shared" si="16"/>
        <v>8.94</v>
      </c>
      <c r="AF168" s="93">
        <f t="shared" si="17"/>
        <v>1.2</v>
      </c>
      <c r="AG168" s="142">
        <v>41906</v>
      </c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</row>
    <row r="169" spans="1:87" s="74" customFormat="1" ht="47.25" hidden="1" customHeight="1">
      <c r="A169" s="14">
        <v>116</v>
      </c>
      <c r="B169" s="14" t="s">
        <v>288</v>
      </c>
      <c r="C169" s="121">
        <v>41909.75</v>
      </c>
      <c r="D169" s="14" t="s">
        <v>9</v>
      </c>
      <c r="E169" s="14" t="s">
        <v>61</v>
      </c>
      <c r="F169" s="116" t="s">
        <v>5</v>
      </c>
      <c r="G169" s="14" t="s">
        <v>291</v>
      </c>
      <c r="H169" s="14"/>
      <c r="I169" s="14" t="s">
        <v>46</v>
      </c>
      <c r="J169" s="143"/>
      <c r="K169" s="144"/>
      <c r="L169" s="144"/>
      <c r="M169" s="144"/>
      <c r="N169" s="144">
        <v>1</v>
      </c>
      <c r="O169" s="144">
        <v>1</v>
      </c>
      <c r="P169" s="144">
        <v>1</v>
      </c>
      <c r="Q169" s="144">
        <v>1</v>
      </c>
      <c r="R169" s="144">
        <v>1</v>
      </c>
      <c r="S169" s="144"/>
      <c r="T169" s="144"/>
      <c r="U169" s="144"/>
      <c r="V169" s="144"/>
      <c r="W169" s="144"/>
      <c r="X169" s="144"/>
      <c r="Y169" s="144"/>
      <c r="Z169" s="144"/>
      <c r="AA169" s="123" t="s">
        <v>292</v>
      </c>
      <c r="AB169" s="14"/>
      <c r="AC169" s="14"/>
      <c r="AD169" s="93">
        <f t="shared" si="15"/>
        <v>5</v>
      </c>
      <c r="AE169" s="14">
        <f t="shared" si="16"/>
        <v>7.5399999999999991</v>
      </c>
      <c r="AF169" s="93">
        <f t="shared" si="17"/>
        <v>0.6</v>
      </c>
      <c r="AG169" s="142">
        <v>41906</v>
      </c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</row>
    <row r="170" spans="1:87" s="74" customFormat="1" ht="47.25" hidden="1" customHeight="1">
      <c r="A170" s="14">
        <v>116</v>
      </c>
      <c r="B170" s="14" t="s">
        <v>289</v>
      </c>
      <c r="C170" s="121">
        <v>41909.75</v>
      </c>
      <c r="D170" s="14" t="s">
        <v>9</v>
      </c>
      <c r="E170" s="14" t="s">
        <v>61</v>
      </c>
      <c r="F170" s="116" t="s">
        <v>5</v>
      </c>
      <c r="G170" s="14" t="s">
        <v>122</v>
      </c>
      <c r="H170" s="14"/>
      <c r="I170" s="14" t="s">
        <v>46</v>
      </c>
      <c r="J170" s="143"/>
      <c r="K170" s="144"/>
      <c r="L170" s="144"/>
      <c r="M170" s="144"/>
      <c r="N170" s="144"/>
      <c r="O170" s="144">
        <v>1</v>
      </c>
      <c r="P170" s="144">
        <v>1</v>
      </c>
      <c r="Q170" s="144">
        <v>1</v>
      </c>
      <c r="R170" s="144">
        <v>1</v>
      </c>
      <c r="S170" s="144"/>
      <c r="T170" s="144"/>
      <c r="U170" s="144"/>
      <c r="V170" s="144"/>
      <c r="W170" s="144"/>
      <c r="X170" s="144"/>
      <c r="Y170" s="144"/>
      <c r="Z170" s="144"/>
      <c r="AA170" s="123" t="s">
        <v>293</v>
      </c>
      <c r="AB170" s="14" t="s">
        <v>72</v>
      </c>
      <c r="AC170" s="14"/>
      <c r="AD170" s="93">
        <f t="shared" si="15"/>
        <v>4</v>
      </c>
      <c r="AE170" s="14">
        <f t="shared" si="16"/>
        <v>6.1400000000000006</v>
      </c>
      <c r="AF170" s="93">
        <f t="shared" si="17"/>
        <v>1.1000000000000001</v>
      </c>
      <c r="AG170" s="142">
        <v>41906</v>
      </c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</row>
    <row r="171" spans="1:87" s="74" customFormat="1" ht="47.25" hidden="1" customHeight="1">
      <c r="A171" s="14">
        <v>116</v>
      </c>
      <c r="B171" s="14" t="s">
        <v>290</v>
      </c>
      <c r="C171" s="121">
        <v>41909.75</v>
      </c>
      <c r="D171" s="14" t="s">
        <v>9</v>
      </c>
      <c r="E171" s="14" t="s">
        <v>61</v>
      </c>
      <c r="F171" s="116" t="s">
        <v>5</v>
      </c>
      <c r="G171" s="14" t="s">
        <v>305</v>
      </c>
      <c r="H171" s="14"/>
      <c r="I171" s="14" t="s">
        <v>46</v>
      </c>
      <c r="J171" s="143"/>
      <c r="K171" s="144"/>
      <c r="L171" s="144"/>
      <c r="M171" s="144">
        <v>1</v>
      </c>
      <c r="N171" s="144">
        <v>1</v>
      </c>
      <c r="O171" s="144">
        <v>1</v>
      </c>
      <c r="P171" s="144">
        <v>1</v>
      </c>
      <c r="Q171" s="144">
        <v>1</v>
      </c>
      <c r="R171" s="144">
        <v>1</v>
      </c>
      <c r="S171" s="144"/>
      <c r="T171" s="144"/>
      <c r="U171" s="144"/>
      <c r="V171" s="144"/>
      <c r="W171" s="144"/>
      <c r="X171" s="144"/>
      <c r="Y171" s="144"/>
      <c r="Z171" s="144"/>
      <c r="AA171" s="14" t="s">
        <v>121</v>
      </c>
      <c r="AB171" s="123" t="s">
        <v>294</v>
      </c>
      <c r="AC171" s="14"/>
      <c r="AD171" s="93">
        <f t="shared" si="15"/>
        <v>6</v>
      </c>
      <c r="AE171" s="14">
        <f t="shared" si="16"/>
        <v>8.94</v>
      </c>
      <c r="AF171" s="93">
        <f t="shared" si="17"/>
        <v>1.2</v>
      </c>
      <c r="AG171" s="142">
        <v>41906</v>
      </c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</row>
    <row r="172" spans="1:87" s="74" customFormat="1" ht="47.25" hidden="1" customHeight="1">
      <c r="A172" s="14">
        <v>116</v>
      </c>
      <c r="B172" s="14" t="s">
        <v>295</v>
      </c>
      <c r="C172" s="121">
        <v>41909.75</v>
      </c>
      <c r="D172" s="14" t="s">
        <v>9</v>
      </c>
      <c r="E172" s="14" t="s">
        <v>61</v>
      </c>
      <c r="F172" s="116" t="s">
        <v>3</v>
      </c>
      <c r="G172" s="14" t="s">
        <v>291</v>
      </c>
      <c r="H172" s="14"/>
      <c r="I172" s="14" t="s">
        <v>46</v>
      </c>
      <c r="J172" s="143"/>
      <c r="K172" s="144"/>
      <c r="L172" s="144">
        <v>1</v>
      </c>
      <c r="M172" s="144">
        <v>1</v>
      </c>
      <c r="N172" s="144">
        <v>1</v>
      </c>
      <c r="O172" s="144">
        <v>1</v>
      </c>
      <c r="P172" s="144">
        <v>3</v>
      </c>
      <c r="Q172" s="144">
        <v>2</v>
      </c>
      <c r="R172" s="144">
        <v>2</v>
      </c>
      <c r="S172" s="144">
        <v>1</v>
      </c>
      <c r="T172" s="144"/>
      <c r="U172" s="144"/>
      <c r="V172" s="144"/>
      <c r="W172" s="144"/>
      <c r="X172" s="144"/>
      <c r="Y172" s="144"/>
      <c r="Z172" s="144"/>
      <c r="AA172" s="14" t="s">
        <v>121</v>
      </c>
      <c r="AB172" s="14"/>
      <c r="AC172" s="14"/>
      <c r="AD172" s="93">
        <f t="shared" si="15"/>
        <v>12</v>
      </c>
      <c r="AE172" s="14">
        <f t="shared" si="16"/>
        <v>18.46</v>
      </c>
      <c r="AF172" s="93">
        <f t="shared" si="17"/>
        <v>1.7999999999999998</v>
      </c>
      <c r="AG172" s="142">
        <v>41906</v>
      </c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</row>
    <row r="173" spans="1:87" s="74" customFormat="1" ht="47.25" hidden="1" customHeight="1">
      <c r="A173" s="14">
        <v>116</v>
      </c>
      <c r="B173" s="14" t="s">
        <v>296</v>
      </c>
      <c r="C173" s="121">
        <v>41909.75</v>
      </c>
      <c r="D173" s="14" t="s">
        <v>9</v>
      </c>
      <c r="E173" s="14" t="s">
        <v>61</v>
      </c>
      <c r="F173" s="116" t="s">
        <v>3</v>
      </c>
      <c r="G173" s="14" t="s">
        <v>291</v>
      </c>
      <c r="H173" s="14"/>
      <c r="I173" s="14" t="s">
        <v>46</v>
      </c>
      <c r="J173" s="143"/>
      <c r="K173" s="144"/>
      <c r="L173" s="144">
        <v>1</v>
      </c>
      <c r="M173" s="144">
        <v>1</v>
      </c>
      <c r="N173" s="144">
        <v>3</v>
      </c>
      <c r="O173" s="144">
        <v>3</v>
      </c>
      <c r="P173" s="144">
        <v>3</v>
      </c>
      <c r="Q173" s="144">
        <v>1</v>
      </c>
      <c r="R173" s="144"/>
      <c r="S173" s="144"/>
      <c r="T173" s="144"/>
      <c r="U173" s="144"/>
      <c r="V173" s="144"/>
      <c r="W173" s="144"/>
      <c r="X173" s="144"/>
      <c r="Y173" s="144"/>
      <c r="Z173" s="144"/>
      <c r="AA173" s="14">
        <v>1274</v>
      </c>
      <c r="AB173" s="14"/>
      <c r="AC173" s="14"/>
      <c r="AD173" s="93">
        <f t="shared" si="15"/>
        <v>12</v>
      </c>
      <c r="AE173" s="14">
        <f t="shared" si="16"/>
        <v>16.97</v>
      </c>
      <c r="AF173" s="93">
        <f t="shared" si="17"/>
        <v>1.7999999999999998</v>
      </c>
      <c r="AG173" s="142">
        <v>41906</v>
      </c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</row>
    <row r="174" spans="1:87" s="74" customFormat="1" ht="47.25" hidden="1" customHeight="1">
      <c r="A174" s="14">
        <v>116</v>
      </c>
      <c r="B174" s="14" t="s">
        <v>297</v>
      </c>
      <c r="C174" s="121">
        <v>41909.75</v>
      </c>
      <c r="D174" s="14" t="s">
        <v>9</v>
      </c>
      <c r="E174" s="14" t="s">
        <v>61</v>
      </c>
      <c r="F174" s="116" t="s">
        <v>3</v>
      </c>
      <c r="G174" s="14" t="s">
        <v>291</v>
      </c>
      <c r="H174" s="14"/>
      <c r="I174" s="14" t="s">
        <v>46</v>
      </c>
      <c r="J174" s="143"/>
      <c r="K174" s="144"/>
      <c r="L174" s="144"/>
      <c r="M174" s="144"/>
      <c r="N174" s="144">
        <v>2</v>
      </c>
      <c r="O174" s="144">
        <v>2</v>
      </c>
      <c r="P174" s="144">
        <v>2</v>
      </c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">
        <v>502</v>
      </c>
      <c r="AB174" s="14"/>
      <c r="AC174" s="14"/>
      <c r="AD174" s="93">
        <f t="shared" si="15"/>
        <v>6</v>
      </c>
      <c r="AE174" s="14">
        <f t="shared" si="16"/>
        <v>8.3999999999999986</v>
      </c>
      <c r="AF174" s="93">
        <f t="shared" si="17"/>
        <v>1.2</v>
      </c>
      <c r="AG174" s="142">
        <v>41906</v>
      </c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</row>
    <row r="175" spans="1:87" s="74" customFormat="1" ht="47.25" hidden="1" customHeight="1">
      <c r="A175" s="14">
        <v>116</v>
      </c>
      <c r="B175" s="14" t="s">
        <v>298</v>
      </c>
      <c r="C175" s="121">
        <v>41909.75</v>
      </c>
      <c r="D175" s="14" t="s">
        <v>9</v>
      </c>
      <c r="E175" s="14" t="s">
        <v>61</v>
      </c>
      <c r="F175" s="116" t="s">
        <v>3</v>
      </c>
      <c r="G175" s="14" t="s">
        <v>291</v>
      </c>
      <c r="H175" s="14"/>
      <c r="I175" s="14" t="s">
        <v>46</v>
      </c>
      <c r="J175" s="143"/>
      <c r="K175" s="144"/>
      <c r="L175" s="144"/>
      <c r="M175" s="144"/>
      <c r="N175" s="144">
        <v>1</v>
      </c>
      <c r="O175" s="144">
        <v>1</v>
      </c>
      <c r="P175" s="144">
        <v>1</v>
      </c>
      <c r="Q175" s="144">
        <v>1</v>
      </c>
      <c r="R175" s="144">
        <v>1</v>
      </c>
      <c r="S175" s="144"/>
      <c r="T175" s="144"/>
      <c r="U175" s="144"/>
      <c r="V175" s="144"/>
      <c r="W175" s="144"/>
      <c r="X175" s="144"/>
      <c r="Y175" s="144"/>
      <c r="Z175" s="144"/>
      <c r="AA175" s="123" t="s">
        <v>292</v>
      </c>
      <c r="AB175" s="14"/>
      <c r="AC175" s="14"/>
      <c r="AD175" s="93">
        <f t="shared" si="15"/>
        <v>5</v>
      </c>
      <c r="AE175" s="14">
        <f t="shared" si="16"/>
        <v>7.5399999999999991</v>
      </c>
      <c r="AF175" s="93">
        <f t="shared" si="17"/>
        <v>0.6</v>
      </c>
      <c r="AG175" s="142">
        <v>41906</v>
      </c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</row>
    <row r="176" spans="1:87" s="74" customFormat="1" ht="47.25" hidden="1" customHeight="1">
      <c r="A176" s="14">
        <v>116</v>
      </c>
      <c r="B176" s="14" t="s">
        <v>299</v>
      </c>
      <c r="C176" s="121">
        <v>41909.75</v>
      </c>
      <c r="D176" s="14" t="s">
        <v>9</v>
      </c>
      <c r="E176" s="14" t="s">
        <v>61</v>
      </c>
      <c r="F176" s="116" t="s">
        <v>3</v>
      </c>
      <c r="G176" s="14" t="s">
        <v>122</v>
      </c>
      <c r="H176" s="14"/>
      <c r="I176" s="14" t="s">
        <v>46</v>
      </c>
      <c r="J176" s="143"/>
      <c r="K176" s="144"/>
      <c r="L176" s="144"/>
      <c r="M176" s="144"/>
      <c r="N176" s="144"/>
      <c r="O176" s="144">
        <v>1</v>
      </c>
      <c r="P176" s="144">
        <v>1</v>
      </c>
      <c r="Q176" s="144">
        <v>1</v>
      </c>
      <c r="R176" s="144">
        <v>1</v>
      </c>
      <c r="S176" s="144"/>
      <c r="T176" s="144"/>
      <c r="U176" s="144"/>
      <c r="V176" s="144"/>
      <c r="W176" s="144"/>
      <c r="X176" s="144"/>
      <c r="Y176" s="144"/>
      <c r="Z176" s="144"/>
      <c r="AA176" s="123" t="s">
        <v>293</v>
      </c>
      <c r="AB176" s="14" t="s">
        <v>72</v>
      </c>
      <c r="AC176" s="14"/>
      <c r="AD176" s="93">
        <f t="shared" si="15"/>
        <v>4</v>
      </c>
      <c r="AE176" s="14">
        <f t="shared" si="16"/>
        <v>6.1400000000000006</v>
      </c>
      <c r="AF176" s="93">
        <f t="shared" si="17"/>
        <v>1.1000000000000001</v>
      </c>
      <c r="AG176" s="142">
        <v>41906</v>
      </c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</row>
    <row r="177" spans="1:87" s="74" customFormat="1" ht="47.25" hidden="1" customHeight="1">
      <c r="A177" s="14">
        <v>116</v>
      </c>
      <c r="B177" s="14" t="s">
        <v>300</v>
      </c>
      <c r="C177" s="121">
        <v>41909.75</v>
      </c>
      <c r="D177" s="14" t="s">
        <v>9</v>
      </c>
      <c r="E177" s="14" t="s">
        <v>61</v>
      </c>
      <c r="F177" s="116" t="s">
        <v>3</v>
      </c>
      <c r="G177" s="14" t="s">
        <v>305</v>
      </c>
      <c r="H177" s="14"/>
      <c r="I177" s="14" t="s">
        <v>46</v>
      </c>
      <c r="J177" s="143"/>
      <c r="K177" s="144"/>
      <c r="L177" s="144"/>
      <c r="M177" s="144">
        <v>1</v>
      </c>
      <c r="N177" s="144">
        <v>1</v>
      </c>
      <c r="O177" s="144">
        <v>1</v>
      </c>
      <c r="P177" s="144">
        <v>1</v>
      </c>
      <c r="Q177" s="144">
        <v>1</v>
      </c>
      <c r="R177" s="144">
        <v>1</v>
      </c>
      <c r="S177" s="144"/>
      <c r="T177" s="144"/>
      <c r="U177" s="144"/>
      <c r="V177" s="144"/>
      <c r="W177" s="144"/>
      <c r="X177" s="144"/>
      <c r="Y177" s="144"/>
      <c r="Z177" s="144"/>
      <c r="AA177" s="14" t="s">
        <v>121</v>
      </c>
      <c r="AB177" s="123" t="s">
        <v>294</v>
      </c>
      <c r="AC177" s="14"/>
      <c r="AD177" s="93">
        <f t="shared" si="15"/>
        <v>6</v>
      </c>
      <c r="AE177" s="14">
        <f t="shared" si="16"/>
        <v>8.94</v>
      </c>
      <c r="AF177" s="93">
        <f t="shared" si="17"/>
        <v>1.2</v>
      </c>
      <c r="AG177" s="142">
        <v>41906</v>
      </c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</row>
    <row r="178" spans="1:87" s="74" customFormat="1" ht="47.25" hidden="1" customHeight="1">
      <c r="A178" s="14">
        <v>116</v>
      </c>
      <c r="B178" s="14" t="s">
        <v>301</v>
      </c>
      <c r="C178" s="121">
        <v>41909.75</v>
      </c>
      <c r="D178" s="14" t="s">
        <v>9</v>
      </c>
      <c r="E178" s="14" t="s">
        <v>61</v>
      </c>
      <c r="F178" s="116" t="s">
        <v>3</v>
      </c>
      <c r="G178" s="14" t="s">
        <v>122</v>
      </c>
      <c r="H178" s="14"/>
      <c r="I178" s="14" t="s">
        <v>46</v>
      </c>
      <c r="J178" s="143"/>
      <c r="K178" s="144"/>
      <c r="L178" s="144">
        <v>1</v>
      </c>
      <c r="M178" s="144">
        <v>1</v>
      </c>
      <c r="N178" s="144">
        <v>1</v>
      </c>
      <c r="O178" s="144">
        <v>1</v>
      </c>
      <c r="P178" s="144">
        <v>1</v>
      </c>
      <c r="Q178" s="144">
        <v>1</v>
      </c>
      <c r="R178" s="144"/>
      <c r="S178" s="144"/>
      <c r="T178" s="144"/>
      <c r="U178" s="144"/>
      <c r="V178" s="144"/>
      <c r="W178" s="144"/>
      <c r="X178" s="144"/>
      <c r="Y178" s="144"/>
      <c r="Z178" s="144"/>
      <c r="AA178" s="123" t="s">
        <v>304</v>
      </c>
      <c r="AB178" s="14" t="s">
        <v>76</v>
      </c>
      <c r="AC178" s="14"/>
      <c r="AD178" s="93">
        <f t="shared" si="15"/>
        <v>6</v>
      </c>
      <c r="AE178" s="14">
        <f t="shared" si="16"/>
        <v>8.57</v>
      </c>
      <c r="AF178" s="93">
        <f t="shared" si="17"/>
        <v>1.7</v>
      </c>
      <c r="AG178" s="142">
        <v>41906</v>
      </c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</row>
    <row r="179" spans="1:87" s="74" customFormat="1" ht="47.25" hidden="1" customHeight="1">
      <c r="A179" s="14">
        <v>116</v>
      </c>
      <c r="B179" s="14" t="s">
        <v>302</v>
      </c>
      <c r="C179" s="121">
        <v>41909.75</v>
      </c>
      <c r="D179" s="93" t="s">
        <v>9</v>
      </c>
      <c r="E179" s="93" t="s">
        <v>61</v>
      </c>
      <c r="F179" s="116" t="s">
        <v>3</v>
      </c>
      <c r="G179" s="14" t="s">
        <v>291</v>
      </c>
      <c r="H179" s="14"/>
      <c r="I179" s="14" t="s">
        <v>46</v>
      </c>
      <c r="J179" s="143"/>
      <c r="K179" s="144"/>
      <c r="L179" s="144">
        <v>1</v>
      </c>
      <c r="M179" s="144">
        <v>1</v>
      </c>
      <c r="N179" s="144">
        <v>1</v>
      </c>
      <c r="O179" s="144">
        <v>1</v>
      </c>
      <c r="P179" s="144">
        <v>1</v>
      </c>
      <c r="Q179" s="144">
        <v>1</v>
      </c>
      <c r="R179" s="144"/>
      <c r="S179" s="144"/>
      <c r="T179" s="144"/>
      <c r="U179" s="144"/>
      <c r="V179" s="144"/>
      <c r="W179" s="144"/>
      <c r="X179" s="144"/>
      <c r="Y179" s="144"/>
      <c r="Z179" s="144"/>
      <c r="AA179" s="14" t="s">
        <v>202</v>
      </c>
      <c r="AB179" s="14"/>
      <c r="AC179" s="14"/>
      <c r="AD179" s="93">
        <f t="shared" si="15"/>
        <v>6</v>
      </c>
      <c r="AE179" s="14">
        <f t="shared" si="16"/>
        <v>8.57</v>
      </c>
      <c r="AF179" s="93">
        <f t="shared" si="17"/>
        <v>1.2</v>
      </c>
      <c r="AG179" s="142">
        <v>41906</v>
      </c>
      <c r="AH179" s="93"/>
      <c r="AI179" s="93">
        <f>SUM(M179:AC179)</f>
        <v>5</v>
      </c>
      <c r="AJ179" s="93">
        <f>SUM(N179:AD179)</f>
        <v>10</v>
      </c>
      <c r="AK179" s="93">
        <f>SUM(O179:AG179)</f>
        <v>41924.769999999997</v>
      </c>
      <c r="AL179" s="93">
        <f>SUM(P179:AH179)</f>
        <v>41923.769999999997</v>
      </c>
      <c r="AM179" s="93"/>
      <c r="AN179" s="93"/>
      <c r="AO179" s="93">
        <f t="shared" ref="AO179:AQ180" si="18">SUM(S179:AK179)</f>
        <v>83861.539999999994</v>
      </c>
      <c r="AP179" s="93">
        <f t="shared" si="18"/>
        <v>125785.31</v>
      </c>
      <c r="AQ179" s="93">
        <f t="shared" si="18"/>
        <v>125785.31</v>
      </c>
      <c r="AR179" s="93"/>
      <c r="AS179" s="14"/>
    </row>
    <row r="180" spans="1:87" s="74" customFormat="1" ht="47.25" hidden="1" customHeight="1">
      <c r="A180" s="54">
        <v>116</v>
      </c>
      <c r="B180" s="87" t="s">
        <v>303</v>
      </c>
      <c r="C180" s="89">
        <v>41909.75</v>
      </c>
      <c r="D180" s="87" t="s">
        <v>9</v>
      </c>
      <c r="E180" s="87" t="s">
        <v>61</v>
      </c>
      <c r="F180" s="116" t="s">
        <v>5</v>
      </c>
      <c r="G180" s="87" t="s">
        <v>306</v>
      </c>
      <c r="H180" s="87"/>
      <c r="I180" s="87" t="s">
        <v>46</v>
      </c>
      <c r="J180" s="138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>
        <v>1</v>
      </c>
      <c r="Y180" s="139"/>
      <c r="Z180" s="139"/>
      <c r="AA180" s="87" t="s">
        <v>307</v>
      </c>
      <c r="AB180" s="87"/>
      <c r="AC180" s="91" t="s">
        <v>308</v>
      </c>
      <c r="AD180" s="87">
        <f t="shared" si="15"/>
        <v>1</v>
      </c>
      <c r="AE180" s="14">
        <f t="shared" si="16"/>
        <v>2.0699999999999998</v>
      </c>
      <c r="AF180" s="93">
        <f t="shared" si="17"/>
        <v>0.6</v>
      </c>
      <c r="AG180" s="92">
        <v>41904</v>
      </c>
      <c r="AH180" s="75"/>
      <c r="AI180" s="75">
        <f>SUM(M180:AC180)</f>
        <v>1</v>
      </c>
      <c r="AJ180" s="75">
        <f>SUM(N180:AD180)</f>
        <v>2</v>
      </c>
      <c r="AK180" s="75">
        <f>SUM(O180:AG180)</f>
        <v>41908.67</v>
      </c>
      <c r="AL180" s="75">
        <f>SUM(P180:AH180)</f>
        <v>41908.67</v>
      </c>
      <c r="AM180" s="75"/>
      <c r="AN180" s="75"/>
      <c r="AO180" s="75">
        <f t="shared" si="18"/>
        <v>83820.34</v>
      </c>
      <c r="AP180" s="75">
        <f t="shared" si="18"/>
        <v>125729.01</v>
      </c>
      <c r="AQ180" s="75">
        <f t="shared" si="18"/>
        <v>125729.01</v>
      </c>
      <c r="AR180" s="75"/>
      <c r="AS180" s="75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:87" s="74" customFormat="1" ht="47.25" hidden="1" customHeight="1">
      <c r="A181" s="14">
        <v>122</v>
      </c>
      <c r="B181" s="14" t="s">
        <v>334</v>
      </c>
      <c r="C181" s="114"/>
      <c r="D181" s="93" t="s">
        <v>9</v>
      </c>
      <c r="E181" s="14" t="s">
        <v>48</v>
      </c>
      <c r="F181" s="116" t="s">
        <v>59</v>
      </c>
      <c r="G181" s="14" t="s">
        <v>127</v>
      </c>
      <c r="H181" s="14">
        <v>1</v>
      </c>
      <c r="I181" s="14" t="s">
        <v>46</v>
      </c>
      <c r="J181" s="143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>
        <v>2</v>
      </c>
      <c r="U181" s="144">
        <v>1</v>
      </c>
      <c r="V181" s="144">
        <v>2</v>
      </c>
      <c r="W181" s="144"/>
      <c r="X181" s="144"/>
      <c r="Y181" s="144"/>
      <c r="Z181" s="144"/>
      <c r="AA181" s="14"/>
      <c r="AB181" s="14"/>
      <c r="AC181" s="123" t="s">
        <v>333</v>
      </c>
      <c r="AD181" s="93">
        <f t="shared" si="15"/>
        <v>5</v>
      </c>
      <c r="AE181" s="14">
        <f t="shared" si="16"/>
        <v>10.169999999999998</v>
      </c>
      <c r="AF181" s="93">
        <f t="shared" si="17"/>
        <v>0.6</v>
      </c>
      <c r="AG181" s="93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</row>
    <row r="182" spans="1:87" s="74" customFormat="1" ht="47.25" hidden="1" customHeight="1">
      <c r="A182" s="14">
        <v>122</v>
      </c>
      <c r="B182" s="14" t="s">
        <v>335</v>
      </c>
      <c r="C182" s="114"/>
      <c r="D182" s="93" t="s">
        <v>9</v>
      </c>
      <c r="E182" s="14" t="s">
        <v>48</v>
      </c>
      <c r="F182" s="116" t="s">
        <v>59</v>
      </c>
      <c r="G182" s="14" t="s">
        <v>127</v>
      </c>
      <c r="H182" s="14">
        <v>1</v>
      </c>
      <c r="I182" s="14" t="s">
        <v>46</v>
      </c>
      <c r="J182" s="143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>
        <v>2</v>
      </c>
      <c r="U182" s="144">
        <v>1</v>
      </c>
      <c r="V182" s="144">
        <v>2</v>
      </c>
      <c r="W182" s="144"/>
      <c r="X182" s="144"/>
      <c r="Y182" s="144"/>
      <c r="Z182" s="144"/>
      <c r="AA182" s="14"/>
      <c r="AB182" s="14"/>
      <c r="AC182" s="123" t="s">
        <v>333</v>
      </c>
      <c r="AD182" s="93">
        <f t="shared" si="15"/>
        <v>5</v>
      </c>
      <c r="AE182" s="14">
        <f t="shared" si="16"/>
        <v>10.169999999999998</v>
      </c>
      <c r="AF182" s="93">
        <f t="shared" si="17"/>
        <v>0.6</v>
      </c>
      <c r="AG182" s="93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</row>
    <row r="183" spans="1:87" s="74" customFormat="1" ht="47.25" hidden="1" customHeight="1">
      <c r="A183" s="14">
        <v>122</v>
      </c>
      <c r="B183" s="14" t="s">
        <v>336</v>
      </c>
      <c r="C183" s="114"/>
      <c r="D183" s="93" t="s">
        <v>9</v>
      </c>
      <c r="E183" s="14" t="s">
        <v>48</v>
      </c>
      <c r="F183" s="116" t="s">
        <v>59</v>
      </c>
      <c r="G183" s="14" t="s">
        <v>344</v>
      </c>
      <c r="H183" s="14"/>
      <c r="I183" s="14" t="s">
        <v>46</v>
      </c>
      <c r="J183" s="143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>
        <v>2</v>
      </c>
      <c r="U183" s="144">
        <v>1</v>
      </c>
      <c r="V183" s="144">
        <v>2</v>
      </c>
      <c r="W183" s="144"/>
      <c r="X183" s="144"/>
      <c r="Y183" s="144"/>
      <c r="Z183" s="144"/>
      <c r="AA183" s="14"/>
      <c r="AB183" s="14"/>
      <c r="AC183" s="123" t="s">
        <v>333</v>
      </c>
      <c r="AD183" s="93">
        <f t="shared" si="15"/>
        <v>5</v>
      </c>
      <c r="AE183" s="14">
        <f t="shared" si="16"/>
        <v>10.169999999999998</v>
      </c>
      <c r="AF183" s="93">
        <f t="shared" si="17"/>
        <v>0.6</v>
      </c>
      <c r="AG183" s="93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</row>
    <row r="184" spans="1:87" s="74" customFormat="1" ht="47.25" hidden="1" customHeight="1">
      <c r="A184" s="14">
        <v>122</v>
      </c>
      <c r="B184" s="14" t="s">
        <v>337</v>
      </c>
      <c r="C184" s="114"/>
      <c r="D184" s="93" t="s">
        <v>9</v>
      </c>
      <c r="E184" s="14" t="s">
        <v>48</v>
      </c>
      <c r="F184" s="116" t="s">
        <v>59</v>
      </c>
      <c r="G184" s="14" t="s">
        <v>127</v>
      </c>
      <c r="H184" s="14">
        <v>1</v>
      </c>
      <c r="I184" s="14" t="s">
        <v>46</v>
      </c>
      <c r="J184" s="143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>
        <v>2</v>
      </c>
      <c r="U184" s="144">
        <v>1</v>
      </c>
      <c r="V184" s="144">
        <v>2</v>
      </c>
      <c r="W184" s="144"/>
      <c r="X184" s="144"/>
      <c r="Y184" s="144"/>
      <c r="Z184" s="144"/>
      <c r="AA184" s="14"/>
      <c r="AB184" s="14"/>
      <c r="AC184" s="123" t="s">
        <v>333</v>
      </c>
      <c r="AD184" s="93">
        <f t="shared" si="15"/>
        <v>5</v>
      </c>
      <c r="AE184" s="14">
        <f t="shared" si="16"/>
        <v>10.169999999999998</v>
      </c>
      <c r="AF184" s="93">
        <f t="shared" si="17"/>
        <v>0.6</v>
      </c>
      <c r="AG184" s="93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</row>
    <row r="185" spans="1:87" s="74" customFormat="1" ht="47.25" hidden="1" customHeight="1">
      <c r="A185" s="14">
        <v>122</v>
      </c>
      <c r="B185" s="14" t="s">
        <v>338</v>
      </c>
      <c r="C185" s="114"/>
      <c r="D185" s="93" t="s">
        <v>9</v>
      </c>
      <c r="E185" s="14" t="s">
        <v>48</v>
      </c>
      <c r="F185" s="116" t="s">
        <v>59</v>
      </c>
      <c r="G185" s="14" t="s">
        <v>127</v>
      </c>
      <c r="H185" s="14">
        <v>1</v>
      </c>
      <c r="I185" s="14" t="s">
        <v>46</v>
      </c>
      <c r="J185" s="143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>
        <v>2</v>
      </c>
      <c r="U185" s="144">
        <v>1</v>
      </c>
      <c r="V185" s="144">
        <v>2</v>
      </c>
      <c r="W185" s="144"/>
      <c r="X185" s="144"/>
      <c r="Y185" s="144"/>
      <c r="Z185" s="144"/>
      <c r="AA185" s="14"/>
      <c r="AB185" s="14"/>
      <c r="AC185" s="123" t="s">
        <v>333</v>
      </c>
      <c r="AD185" s="93">
        <f t="shared" si="15"/>
        <v>5</v>
      </c>
      <c r="AE185" s="14">
        <f t="shared" si="16"/>
        <v>10.169999999999998</v>
      </c>
      <c r="AF185" s="93">
        <f t="shared" si="17"/>
        <v>0.6</v>
      </c>
      <c r="AG185" s="93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</row>
    <row r="186" spans="1:87" s="74" customFormat="1" ht="47.25" hidden="1" customHeight="1">
      <c r="A186" s="14">
        <v>122</v>
      </c>
      <c r="B186" s="14" t="s">
        <v>339</v>
      </c>
      <c r="C186" s="114"/>
      <c r="D186" s="93" t="s">
        <v>9</v>
      </c>
      <c r="E186" s="14" t="s">
        <v>48</v>
      </c>
      <c r="F186" s="116" t="s">
        <v>328</v>
      </c>
      <c r="G186" s="14" t="s">
        <v>127</v>
      </c>
      <c r="H186" s="14">
        <v>1</v>
      </c>
      <c r="I186" s="14" t="s">
        <v>46</v>
      </c>
      <c r="J186" s="143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>
        <v>2</v>
      </c>
      <c r="U186" s="144">
        <v>1</v>
      </c>
      <c r="V186" s="144">
        <v>2</v>
      </c>
      <c r="W186" s="144"/>
      <c r="X186" s="144"/>
      <c r="Y186" s="144"/>
      <c r="Z186" s="144"/>
      <c r="AA186" s="14"/>
      <c r="AB186" s="14"/>
      <c r="AC186" s="123" t="s">
        <v>333</v>
      </c>
      <c r="AD186" s="93">
        <f t="shared" si="15"/>
        <v>5</v>
      </c>
      <c r="AE186" s="14">
        <f t="shared" si="16"/>
        <v>10.169999999999998</v>
      </c>
      <c r="AF186" s="93">
        <f t="shared" si="17"/>
        <v>0.6</v>
      </c>
      <c r="AG186" s="93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</row>
    <row r="187" spans="1:87" s="74" customFormat="1" ht="47.25" hidden="1" customHeight="1">
      <c r="A187" s="14">
        <v>122</v>
      </c>
      <c r="B187" s="14" t="s">
        <v>340</v>
      </c>
      <c r="C187" s="114"/>
      <c r="D187" s="93" t="s">
        <v>9</v>
      </c>
      <c r="E187" s="14" t="s">
        <v>48</v>
      </c>
      <c r="F187" s="116" t="s">
        <v>328</v>
      </c>
      <c r="G187" s="14" t="s">
        <v>127</v>
      </c>
      <c r="H187" s="14">
        <v>1</v>
      </c>
      <c r="I187" s="14" t="s">
        <v>46</v>
      </c>
      <c r="J187" s="143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>
        <v>2</v>
      </c>
      <c r="U187" s="144">
        <v>1</v>
      </c>
      <c r="V187" s="144">
        <v>2</v>
      </c>
      <c r="W187" s="144"/>
      <c r="X187" s="144"/>
      <c r="Y187" s="144"/>
      <c r="Z187" s="144"/>
      <c r="AA187" s="14"/>
      <c r="AB187" s="14"/>
      <c r="AC187" s="123" t="s">
        <v>333</v>
      </c>
      <c r="AD187" s="93">
        <f t="shared" si="15"/>
        <v>5</v>
      </c>
      <c r="AE187" s="14">
        <f t="shared" si="16"/>
        <v>10.169999999999998</v>
      </c>
      <c r="AF187" s="93">
        <f t="shared" si="17"/>
        <v>0.6</v>
      </c>
      <c r="AG187" s="93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</row>
    <row r="188" spans="1:87" s="74" customFormat="1" ht="47.25" hidden="1" customHeight="1">
      <c r="A188" s="14">
        <v>122</v>
      </c>
      <c r="B188" s="14" t="s">
        <v>341</v>
      </c>
      <c r="C188" s="114"/>
      <c r="D188" s="93" t="s">
        <v>9</v>
      </c>
      <c r="E188" s="14" t="s">
        <v>48</v>
      </c>
      <c r="F188" s="116" t="s">
        <v>328</v>
      </c>
      <c r="G188" s="14" t="s">
        <v>344</v>
      </c>
      <c r="H188" s="14"/>
      <c r="I188" s="14" t="s">
        <v>46</v>
      </c>
      <c r="J188" s="143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>
        <v>2</v>
      </c>
      <c r="U188" s="144">
        <v>1</v>
      </c>
      <c r="V188" s="144">
        <v>2</v>
      </c>
      <c r="W188" s="144"/>
      <c r="X188" s="144"/>
      <c r="Y188" s="144"/>
      <c r="Z188" s="144"/>
      <c r="AA188" s="14"/>
      <c r="AB188" s="14"/>
      <c r="AC188" s="123" t="s">
        <v>333</v>
      </c>
      <c r="AD188" s="93">
        <f t="shared" si="15"/>
        <v>5</v>
      </c>
      <c r="AE188" s="14">
        <f t="shared" si="16"/>
        <v>10.169999999999998</v>
      </c>
      <c r="AF188" s="93">
        <f t="shared" si="17"/>
        <v>0.6</v>
      </c>
      <c r="AG188" s="93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</row>
    <row r="189" spans="1:87" s="74" customFormat="1" ht="47.25" hidden="1" customHeight="1">
      <c r="A189" s="14">
        <v>122</v>
      </c>
      <c r="B189" s="14" t="s">
        <v>342</v>
      </c>
      <c r="C189" s="114"/>
      <c r="D189" s="93" t="s">
        <v>9</v>
      </c>
      <c r="E189" s="14" t="s">
        <v>48</v>
      </c>
      <c r="F189" s="116" t="s">
        <v>328</v>
      </c>
      <c r="G189" s="14" t="s">
        <v>127</v>
      </c>
      <c r="H189" s="14">
        <v>1</v>
      </c>
      <c r="I189" s="14" t="s">
        <v>46</v>
      </c>
      <c r="J189" s="143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>
        <v>2</v>
      </c>
      <c r="U189" s="144">
        <v>1</v>
      </c>
      <c r="V189" s="144">
        <v>2</v>
      </c>
      <c r="W189" s="144"/>
      <c r="X189" s="144"/>
      <c r="Y189" s="144"/>
      <c r="Z189" s="144"/>
      <c r="AA189" s="14"/>
      <c r="AB189" s="14"/>
      <c r="AC189" s="123" t="s">
        <v>333</v>
      </c>
      <c r="AD189" s="93">
        <f t="shared" si="15"/>
        <v>5</v>
      </c>
      <c r="AE189" s="14">
        <f t="shared" si="16"/>
        <v>10.169999999999998</v>
      </c>
      <c r="AF189" s="93">
        <f t="shared" si="17"/>
        <v>0.6</v>
      </c>
      <c r="AG189" s="93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</row>
    <row r="190" spans="1:87" s="74" customFormat="1" ht="47.25" hidden="1" customHeight="1">
      <c r="A190" s="14">
        <v>122</v>
      </c>
      <c r="B190" s="14" t="s">
        <v>343</v>
      </c>
      <c r="C190" s="114"/>
      <c r="D190" s="93" t="s">
        <v>9</v>
      </c>
      <c r="E190" s="14" t="s">
        <v>48</v>
      </c>
      <c r="F190" s="116" t="s">
        <v>328</v>
      </c>
      <c r="G190" s="14" t="s">
        <v>127</v>
      </c>
      <c r="H190" s="14">
        <v>1</v>
      </c>
      <c r="I190" s="14" t="s">
        <v>46</v>
      </c>
      <c r="J190" s="143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>
        <v>2</v>
      </c>
      <c r="U190" s="144">
        <v>1</v>
      </c>
      <c r="V190" s="144">
        <v>2</v>
      </c>
      <c r="W190" s="144"/>
      <c r="X190" s="144"/>
      <c r="Y190" s="144"/>
      <c r="Z190" s="144"/>
      <c r="AA190" s="14"/>
      <c r="AB190" s="14"/>
      <c r="AC190" s="123" t="s">
        <v>333</v>
      </c>
      <c r="AD190" s="93">
        <f t="shared" si="15"/>
        <v>5</v>
      </c>
      <c r="AE190" s="14">
        <f t="shared" si="16"/>
        <v>10.169999999999998</v>
      </c>
      <c r="AF190" s="93">
        <f t="shared" si="17"/>
        <v>0.6</v>
      </c>
      <c r="AG190" s="93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</row>
    <row r="191" spans="1:87" s="74" customFormat="1" ht="47.25" hidden="1" customHeight="1">
      <c r="A191" s="14">
        <v>122</v>
      </c>
      <c r="B191" s="14" t="s">
        <v>345</v>
      </c>
      <c r="C191" s="114"/>
      <c r="D191" s="93" t="s">
        <v>9</v>
      </c>
      <c r="E191" s="14" t="s">
        <v>61</v>
      </c>
      <c r="F191" s="116" t="s">
        <v>5</v>
      </c>
      <c r="G191" s="14" t="s">
        <v>127</v>
      </c>
      <c r="H191" s="14">
        <v>1</v>
      </c>
      <c r="I191" s="14" t="s">
        <v>46</v>
      </c>
      <c r="J191" s="143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>
        <v>1</v>
      </c>
      <c r="V191" s="144"/>
      <c r="W191" s="144"/>
      <c r="X191" s="144"/>
      <c r="Y191" s="144"/>
      <c r="Z191" s="144"/>
      <c r="AA191" s="14"/>
      <c r="AB191" s="14"/>
      <c r="AC191" s="123" t="s">
        <v>352</v>
      </c>
      <c r="AD191" s="93">
        <f t="shared" si="15"/>
        <v>1</v>
      </c>
      <c r="AE191" s="14">
        <f t="shared" si="16"/>
        <v>2.0699999999999998</v>
      </c>
      <c r="AF191" s="93">
        <f t="shared" si="17"/>
        <v>0.6</v>
      </c>
      <c r="AG191" s="150">
        <v>41905</v>
      </c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</row>
    <row r="192" spans="1:87" s="74" customFormat="1" ht="47.25" hidden="1" customHeight="1">
      <c r="A192" s="14">
        <v>122</v>
      </c>
      <c r="B192" s="14" t="s">
        <v>346</v>
      </c>
      <c r="C192" s="114"/>
      <c r="D192" s="93" t="s">
        <v>9</v>
      </c>
      <c r="E192" s="14" t="s">
        <v>61</v>
      </c>
      <c r="F192" s="116" t="s">
        <v>5</v>
      </c>
      <c r="G192" s="14" t="s">
        <v>127</v>
      </c>
      <c r="H192" s="14">
        <v>1</v>
      </c>
      <c r="I192" s="14" t="s">
        <v>46</v>
      </c>
      <c r="J192" s="143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>
        <v>1</v>
      </c>
      <c r="V192" s="144"/>
      <c r="W192" s="144"/>
      <c r="X192" s="144"/>
      <c r="Y192" s="144"/>
      <c r="Z192" s="144"/>
      <c r="AA192" s="14"/>
      <c r="AB192" s="14"/>
      <c r="AC192" s="123" t="s">
        <v>352</v>
      </c>
      <c r="AD192" s="93">
        <f t="shared" si="15"/>
        <v>1</v>
      </c>
      <c r="AE192" s="14">
        <f t="shared" si="16"/>
        <v>2.0699999999999998</v>
      </c>
      <c r="AF192" s="93">
        <f t="shared" si="17"/>
        <v>0.6</v>
      </c>
      <c r="AG192" s="150">
        <v>41905</v>
      </c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</row>
    <row r="193" spans="1:87" s="74" customFormat="1" ht="47.25" hidden="1" customHeight="1">
      <c r="A193" s="14">
        <v>122</v>
      </c>
      <c r="B193" s="14" t="s">
        <v>347</v>
      </c>
      <c r="C193" s="114"/>
      <c r="D193" s="93" t="s">
        <v>9</v>
      </c>
      <c r="E193" s="14" t="s">
        <v>61</v>
      </c>
      <c r="F193" s="116" t="s">
        <v>5</v>
      </c>
      <c r="G193" s="14" t="s">
        <v>218</v>
      </c>
      <c r="H193" s="14"/>
      <c r="I193" s="14" t="s">
        <v>46</v>
      </c>
      <c r="J193" s="143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>
        <v>1</v>
      </c>
      <c r="V193" s="144"/>
      <c r="W193" s="144"/>
      <c r="X193" s="144"/>
      <c r="Y193" s="144"/>
      <c r="Z193" s="144"/>
      <c r="AA193" s="14"/>
      <c r="AB193" s="14"/>
      <c r="AC193" s="123" t="s">
        <v>352</v>
      </c>
      <c r="AD193" s="93">
        <f t="shared" si="15"/>
        <v>1</v>
      </c>
      <c r="AE193" s="14">
        <f t="shared" si="16"/>
        <v>2.0699999999999998</v>
      </c>
      <c r="AF193" s="93">
        <f t="shared" si="17"/>
        <v>0.6</v>
      </c>
      <c r="AG193" s="150">
        <v>41905</v>
      </c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</row>
    <row r="194" spans="1:87" s="74" customFormat="1" ht="47.25" hidden="1" customHeight="1">
      <c r="A194" s="14">
        <v>122</v>
      </c>
      <c r="B194" s="14" t="s">
        <v>348</v>
      </c>
      <c r="C194" s="114"/>
      <c r="D194" s="93" t="s">
        <v>9</v>
      </c>
      <c r="E194" s="14" t="s">
        <v>61</v>
      </c>
      <c r="F194" s="116" t="s">
        <v>5</v>
      </c>
      <c r="G194" s="14" t="s">
        <v>344</v>
      </c>
      <c r="H194" s="14"/>
      <c r="I194" s="14" t="s">
        <v>46</v>
      </c>
      <c r="J194" s="143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>
        <v>1</v>
      </c>
      <c r="V194" s="144"/>
      <c r="W194" s="144"/>
      <c r="X194" s="144"/>
      <c r="Y194" s="144"/>
      <c r="Z194" s="144"/>
      <c r="AA194" s="14"/>
      <c r="AB194" s="14"/>
      <c r="AC194" s="123" t="s">
        <v>352</v>
      </c>
      <c r="AD194" s="93">
        <f t="shared" si="15"/>
        <v>1</v>
      </c>
      <c r="AE194" s="14">
        <f t="shared" si="16"/>
        <v>2.0699999999999998</v>
      </c>
      <c r="AF194" s="93">
        <f t="shared" si="17"/>
        <v>0.6</v>
      </c>
      <c r="AG194" s="150">
        <v>41905</v>
      </c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</row>
    <row r="195" spans="1:87" s="74" customFormat="1" ht="47.25" hidden="1" customHeight="1">
      <c r="A195" s="14">
        <v>122</v>
      </c>
      <c r="B195" s="14" t="s">
        <v>349</v>
      </c>
      <c r="C195" s="114"/>
      <c r="D195" s="93" t="s">
        <v>9</v>
      </c>
      <c r="E195" s="14" t="s">
        <v>61</v>
      </c>
      <c r="F195" s="116" t="s">
        <v>5</v>
      </c>
      <c r="G195" s="14" t="s">
        <v>344</v>
      </c>
      <c r="H195" s="14"/>
      <c r="I195" s="14" t="s">
        <v>46</v>
      </c>
      <c r="J195" s="143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>
        <v>1</v>
      </c>
      <c r="V195" s="144"/>
      <c r="W195" s="144"/>
      <c r="X195" s="144"/>
      <c r="Y195" s="144"/>
      <c r="Z195" s="144"/>
      <c r="AA195" s="14"/>
      <c r="AB195" s="14"/>
      <c r="AC195" s="123" t="s">
        <v>352</v>
      </c>
      <c r="AD195" s="93">
        <f t="shared" si="15"/>
        <v>1</v>
      </c>
      <c r="AE195" s="14">
        <f t="shared" si="16"/>
        <v>2.0699999999999998</v>
      </c>
      <c r="AF195" s="93">
        <f t="shared" si="17"/>
        <v>0.6</v>
      </c>
      <c r="AG195" s="150">
        <v>41905</v>
      </c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</row>
    <row r="196" spans="1:87" s="74" customFormat="1" ht="47.25" hidden="1" customHeight="1">
      <c r="A196" s="14">
        <v>122</v>
      </c>
      <c r="B196" s="14" t="s">
        <v>350</v>
      </c>
      <c r="C196" s="114"/>
      <c r="D196" s="93" t="s">
        <v>9</v>
      </c>
      <c r="E196" s="14" t="s">
        <v>61</v>
      </c>
      <c r="F196" s="116" t="s">
        <v>5</v>
      </c>
      <c r="G196" s="14" t="s">
        <v>344</v>
      </c>
      <c r="H196" s="14"/>
      <c r="I196" s="14" t="s">
        <v>46</v>
      </c>
      <c r="J196" s="143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>
        <v>1</v>
      </c>
      <c r="V196" s="144"/>
      <c r="W196" s="144"/>
      <c r="X196" s="144"/>
      <c r="Y196" s="144"/>
      <c r="Z196" s="144"/>
      <c r="AA196" s="14"/>
      <c r="AB196" s="14"/>
      <c r="AC196" s="123" t="s">
        <v>352</v>
      </c>
      <c r="AD196" s="93">
        <f t="shared" si="15"/>
        <v>1</v>
      </c>
      <c r="AE196" s="14">
        <f t="shared" si="16"/>
        <v>2.0699999999999998</v>
      </c>
      <c r="AF196" s="93">
        <f t="shared" si="17"/>
        <v>0.6</v>
      </c>
      <c r="AG196" s="150">
        <v>41905</v>
      </c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</row>
    <row r="197" spans="1:87" s="74" customFormat="1" ht="47.25" hidden="1" customHeight="1">
      <c r="A197" s="14">
        <v>122</v>
      </c>
      <c r="B197" s="14" t="s">
        <v>351</v>
      </c>
      <c r="C197" s="114"/>
      <c r="D197" s="93" t="s">
        <v>9</v>
      </c>
      <c r="E197" s="14" t="s">
        <v>61</v>
      </c>
      <c r="F197" s="116" t="s">
        <v>5</v>
      </c>
      <c r="G197" s="14" t="s">
        <v>127</v>
      </c>
      <c r="H197" s="14">
        <v>1</v>
      </c>
      <c r="I197" s="14" t="s">
        <v>46</v>
      </c>
      <c r="J197" s="143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>
        <v>1</v>
      </c>
      <c r="V197" s="144"/>
      <c r="W197" s="144"/>
      <c r="X197" s="144"/>
      <c r="Y197" s="144"/>
      <c r="Z197" s="144"/>
      <c r="AA197" s="14"/>
      <c r="AB197" s="14"/>
      <c r="AC197" s="123" t="s">
        <v>352</v>
      </c>
      <c r="AD197" s="93">
        <f t="shared" si="15"/>
        <v>1</v>
      </c>
      <c r="AE197" s="14">
        <f t="shared" si="16"/>
        <v>2.0699999999999998</v>
      </c>
      <c r="AF197" s="93">
        <f t="shared" si="17"/>
        <v>0.6</v>
      </c>
      <c r="AG197" s="150">
        <v>41905</v>
      </c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</row>
    <row r="198" spans="1:87" s="74" customFormat="1" ht="47.25" hidden="1" customHeight="1">
      <c r="A198" s="23">
        <v>129</v>
      </c>
      <c r="B198" s="36" t="s">
        <v>221</v>
      </c>
      <c r="C198" s="39">
        <v>41897.75</v>
      </c>
      <c r="D198" s="36" t="s">
        <v>2</v>
      </c>
      <c r="E198" s="36" t="s">
        <v>48</v>
      </c>
      <c r="F198" s="116" t="s">
        <v>5</v>
      </c>
      <c r="G198" s="36" t="s">
        <v>127</v>
      </c>
      <c r="H198" s="36">
        <v>1</v>
      </c>
      <c r="I198" s="36" t="s">
        <v>46</v>
      </c>
      <c r="J198" s="134"/>
      <c r="K198" s="135"/>
      <c r="L198" s="135">
        <v>2</v>
      </c>
      <c r="M198" s="135"/>
      <c r="N198" s="135">
        <v>5</v>
      </c>
      <c r="O198" s="135"/>
      <c r="P198" s="135">
        <v>6</v>
      </c>
      <c r="Q198" s="135"/>
      <c r="R198" s="135">
        <v>4</v>
      </c>
      <c r="S198" s="135"/>
      <c r="T198" s="135">
        <v>2</v>
      </c>
      <c r="U198" s="135"/>
      <c r="V198" s="135"/>
      <c r="W198" s="135"/>
      <c r="X198" s="135"/>
      <c r="Y198" s="135"/>
      <c r="Z198" s="135"/>
      <c r="AA198" s="36" t="s">
        <v>121</v>
      </c>
      <c r="AB198" s="41" t="s">
        <v>128</v>
      </c>
      <c r="AC198" s="41" t="s">
        <v>73</v>
      </c>
      <c r="AD198" s="36">
        <f>SUM(K198:V198)</f>
        <v>19</v>
      </c>
      <c r="AE198" s="14">
        <f t="shared" si="16"/>
        <v>29.240000000000002</v>
      </c>
      <c r="AF198" s="93">
        <f t="shared" si="17"/>
        <v>2.4</v>
      </c>
      <c r="AG198" s="36">
        <v>20</v>
      </c>
      <c r="AH198" s="38"/>
      <c r="AI198" s="36"/>
      <c r="AJ198" s="36"/>
      <c r="AK198" s="36"/>
      <c r="AL198" s="36"/>
      <c r="AM198" s="36"/>
      <c r="AN198" s="23"/>
      <c r="AO198" s="23"/>
      <c r="AP198" s="23"/>
      <c r="AQ198" s="23"/>
      <c r="AR198" s="23"/>
      <c r="AS198" s="23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:87" s="74" customFormat="1" ht="47.25" hidden="1" customHeight="1">
      <c r="A199" s="14">
        <v>1009</v>
      </c>
      <c r="B199" s="14" t="s">
        <v>204</v>
      </c>
      <c r="C199" s="121">
        <v>41891.75</v>
      </c>
      <c r="D199" s="14" t="s">
        <v>7</v>
      </c>
      <c r="E199" s="14" t="s">
        <v>61</v>
      </c>
      <c r="F199" s="116" t="s">
        <v>5</v>
      </c>
      <c r="G199" s="14" t="s">
        <v>127</v>
      </c>
      <c r="H199" s="14">
        <v>4</v>
      </c>
      <c r="I199" s="14" t="s">
        <v>46</v>
      </c>
      <c r="J199" s="151"/>
      <c r="K199" s="144"/>
      <c r="L199" s="144"/>
      <c r="M199" s="144"/>
      <c r="N199" s="144">
        <v>5</v>
      </c>
      <c r="O199" s="144">
        <v>7</v>
      </c>
      <c r="P199" s="144">
        <v>10</v>
      </c>
      <c r="Q199" s="144">
        <v>10</v>
      </c>
      <c r="R199" s="144">
        <v>10</v>
      </c>
      <c r="S199" s="144"/>
      <c r="T199" s="144"/>
      <c r="U199" s="144"/>
      <c r="V199" s="144"/>
      <c r="W199" s="144"/>
      <c r="X199" s="144"/>
      <c r="Y199" s="144"/>
      <c r="Z199" s="144"/>
      <c r="AA199" s="14" t="s">
        <v>209</v>
      </c>
      <c r="AB199" s="14" t="s">
        <v>76</v>
      </c>
      <c r="AC199" s="93"/>
      <c r="AD199" s="93">
        <f t="shared" ref="AD199:AD205" si="19">SUM(J199:Z199)</f>
        <v>42</v>
      </c>
      <c r="AE199" s="14">
        <f t="shared" si="16"/>
        <v>64.2</v>
      </c>
      <c r="AF199" s="93">
        <f t="shared" si="17"/>
        <v>5.3999999999999995</v>
      </c>
      <c r="AG199" s="93">
        <v>42</v>
      </c>
      <c r="AH199" s="142">
        <v>41885</v>
      </c>
      <c r="AI199" s="14"/>
      <c r="AJ199" s="14"/>
      <c r="AK199" s="14"/>
      <c r="AL199" s="14"/>
      <c r="AM199" s="14" t="s">
        <v>181</v>
      </c>
      <c r="AN199" s="14"/>
      <c r="AO199" s="14"/>
      <c r="AP199" s="14"/>
      <c r="AQ199" s="14"/>
      <c r="AR199" s="142">
        <v>41891</v>
      </c>
      <c r="AS199" s="14"/>
    </row>
    <row r="200" spans="1:87" s="74" customFormat="1" ht="47.25" hidden="1" customHeight="1">
      <c r="A200" s="14">
        <v>1009</v>
      </c>
      <c r="B200" s="14" t="s">
        <v>205</v>
      </c>
      <c r="C200" s="121">
        <v>41891.75</v>
      </c>
      <c r="D200" s="14" t="s">
        <v>7</v>
      </c>
      <c r="E200" s="14" t="s">
        <v>48</v>
      </c>
      <c r="F200" s="116" t="s">
        <v>4</v>
      </c>
      <c r="G200" s="14" t="s">
        <v>127</v>
      </c>
      <c r="H200" s="14">
        <v>1</v>
      </c>
      <c r="I200" s="14" t="s">
        <v>46</v>
      </c>
      <c r="J200" s="151"/>
      <c r="K200" s="144">
        <v>7</v>
      </c>
      <c r="L200" s="144">
        <v>7</v>
      </c>
      <c r="M200" s="144">
        <v>7</v>
      </c>
      <c r="N200" s="144">
        <v>7</v>
      </c>
      <c r="O200" s="144">
        <v>4</v>
      </c>
      <c r="P200" s="144">
        <v>4</v>
      </c>
      <c r="Q200" s="144">
        <v>4</v>
      </c>
      <c r="R200" s="144"/>
      <c r="S200" s="144"/>
      <c r="T200" s="144"/>
      <c r="U200" s="144"/>
      <c r="V200" s="144"/>
      <c r="W200" s="144"/>
      <c r="X200" s="144"/>
      <c r="Y200" s="144"/>
      <c r="Z200" s="144"/>
      <c r="AA200" s="14" t="s">
        <v>121</v>
      </c>
      <c r="AB200" s="14" t="s">
        <v>87</v>
      </c>
      <c r="AC200" s="93"/>
      <c r="AD200" s="93">
        <f t="shared" si="19"/>
        <v>40</v>
      </c>
      <c r="AE200" s="14">
        <f t="shared" si="16"/>
        <v>56.68</v>
      </c>
      <c r="AF200" s="93">
        <f t="shared" si="17"/>
        <v>4.8</v>
      </c>
      <c r="AG200" s="93">
        <v>40</v>
      </c>
      <c r="AH200" s="142">
        <v>41884</v>
      </c>
      <c r="AI200" s="14"/>
      <c r="AJ200" s="14"/>
      <c r="AK200" s="14"/>
      <c r="AL200" s="14"/>
      <c r="AM200" s="14" t="s">
        <v>311</v>
      </c>
      <c r="AN200" s="14"/>
      <c r="AO200" s="14"/>
      <c r="AP200" s="14"/>
      <c r="AQ200" s="14"/>
      <c r="AR200" s="142">
        <v>41891</v>
      </c>
      <c r="AS200" s="14"/>
    </row>
    <row r="201" spans="1:87" s="74" customFormat="1" ht="47.25" hidden="1" customHeight="1">
      <c r="A201" s="14">
        <v>1009</v>
      </c>
      <c r="B201" s="14" t="s">
        <v>206</v>
      </c>
      <c r="C201" s="121">
        <v>41891.75</v>
      </c>
      <c r="D201" s="14" t="s">
        <v>7</v>
      </c>
      <c r="E201" s="14" t="s">
        <v>48</v>
      </c>
      <c r="F201" s="116" t="s">
        <v>5</v>
      </c>
      <c r="G201" s="14" t="s">
        <v>127</v>
      </c>
      <c r="H201" s="14">
        <v>1</v>
      </c>
      <c r="I201" s="14" t="s">
        <v>46</v>
      </c>
      <c r="J201" s="151"/>
      <c r="K201" s="144">
        <v>15</v>
      </c>
      <c r="L201" s="144">
        <v>15</v>
      </c>
      <c r="M201" s="144">
        <v>15</v>
      </c>
      <c r="N201" s="144">
        <v>15</v>
      </c>
      <c r="O201" s="144">
        <v>10</v>
      </c>
      <c r="P201" s="144">
        <v>5</v>
      </c>
      <c r="Q201" s="144">
        <v>5</v>
      </c>
      <c r="R201" s="144"/>
      <c r="S201" s="144"/>
      <c r="T201" s="144"/>
      <c r="U201" s="144"/>
      <c r="V201" s="144"/>
      <c r="W201" s="144"/>
      <c r="X201" s="144"/>
      <c r="Y201" s="144"/>
      <c r="Z201" s="144"/>
      <c r="AA201" s="14" t="s">
        <v>121</v>
      </c>
      <c r="AB201" s="14" t="s">
        <v>87</v>
      </c>
      <c r="AC201" s="93"/>
      <c r="AD201" s="93">
        <f t="shared" si="19"/>
        <v>80</v>
      </c>
      <c r="AE201" s="14">
        <f t="shared" si="16"/>
        <v>112.85</v>
      </c>
      <c r="AF201" s="93">
        <f t="shared" si="17"/>
        <v>9.6</v>
      </c>
      <c r="AG201" s="93">
        <v>80</v>
      </c>
      <c r="AH201" s="142">
        <v>41884</v>
      </c>
      <c r="AI201" s="14"/>
      <c r="AJ201" s="14"/>
      <c r="AK201" s="14"/>
      <c r="AL201" s="14"/>
      <c r="AM201" s="14" t="s">
        <v>312</v>
      </c>
      <c r="AN201" s="14"/>
      <c r="AO201" s="14"/>
      <c r="AP201" s="14"/>
      <c r="AQ201" s="14"/>
      <c r="AR201" s="142">
        <v>41891</v>
      </c>
      <c r="AS201" s="14"/>
    </row>
    <row r="202" spans="1:87" s="74" customFormat="1" ht="47.25" hidden="1" customHeight="1">
      <c r="A202" s="14">
        <v>1009</v>
      </c>
      <c r="B202" s="14" t="s">
        <v>208</v>
      </c>
      <c r="C202" s="121">
        <v>41891.75</v>
      </c>
      <c r="D202" s="14" t="s">
        <v>7</v>
      </c>
      <c r="E202" s="14" t="s">
        <v>61</v>
      </c>
      <c r="F202" s="116" t="s">
        <v>5</v>
      </c>
      <c r="G202" s="14" t="s">
        <v>127</v>
      </c>
      <c r="H202" s="14">
        <v>1</v>
      </c>
      <c r="I202" s="14" t="s">
        <v>46</v>
      </c>
      <c r="J202" s="151"/>
      <c r="K202" s="144"/>
      <c r="L202" s="144"/>
      <c r="M202" s="144"/>
      <c r="N202" s="144">
        <v>4</v>
      </c>
      <c r="O202" s="144">
        <v>5</v>
      </c>
      <c r="P202" s="144">
        <v>7</v>
      </c>
      <c r="Q202" s="144">
        <v>7</v>
      </c>
      <c r="R202" s="144">
        <v>7</v>
      </c>
      <c r="S202" s="144"/>
      <c r="T202" s="144"/>
      <c r="U202" s="144"/>
      <c r="V202" s="144"/>
      <c r="W202" s="144"/>
      <c r="X202" s="144"/>
      <c r="Y202" s="144"/>
      <c r="Z202" s="144"/>
      <c r="AA202" s="14" t="s">
        <v>121</v>
      </c>
      <c r="AB202" s="14" t="s">
        <v>87</v>
      </c>
      <c r="AC202" s="93"/>
      <c r="AD202" s="93">
        <f t="shared" si="19"/>
        <v>30</v>
      </c>
      <c r="AE202" s="14">
        <f t="shared" si="16"/>
        <v>45.78</v>
      </c>
      <c r="AF202" s="93">
        <f t="shared" si="17"/>
        <v>3.5999999999999996</v>
      </c>
      <c r="AG202" s="93">
        <v>30</v>
      </c>
      <c r="AH202" s="142">
        <v>41885</v>
      </c>
      <c r="AI202" s="14"/>
      <c r="AJ202" s="14"/>
      <c r="AK202" s="14"/>
      <c r="AL202" s="14"/>
      <c r="AM202" s="14" t="s">
        <v>314</v>
      </c>
      <c r="AN202" s="14"/>
      <c r="AO202" s="14"/>
      <c r="AP202" s="14"/>
      <c r="AQ202" s="14"/>
      <c r="AR202" s="142">
        <v>41891</v>
      </c>
      <c r="AS202" s="14"/>
    </row>
    <row r="203" spans="1:87" s="74" customFormat="1" ht="47.25" hidden="1" customHeight="1">
      <c r="A203" s="14">
        <v>1009</v>
      </c>
      <c r="B203" s="14" t="s">
        <v>210</v>
      </c>
      <c r="C203" s="121">
        <v>41891.75</v>
      </c>
      <c r="D203" s="14" t="s">
        <v>7</v>
      </c>
      <c r="E203" s="14" t="s">
        <v>48</v>
      </c>
      <c r="F203" s="116" t="s">
        <v>5</v>
      </c>
      <c r="G203" s="14" t="s">
        <v>127</v>
      </c>
      <c r="H203" s="14">
        <v>4</v>
      </c>
      <c r="I203" s="14" t="s">
        <v>46</v>
      </c>
      <c r="J203" s="151"/>
      <c r="K203" s="144">
        <v>7</v>
      </c>
      <c r="L203" s="144">
        <v>10</v>
      </c>
      <c r="M203" s="144">
        <v>10</v>
      </c>
      <c r="N203" s="144">
        <v>10</v>
      </c>
      <c r="O203" s="144">
        <v>10</v>
      </c>
      <c r="P203" s="144">
        <v>10</v>
      </c>
      <c r="Q203" s="144">
        <v>7</v>
      </c>
      <c r="R203" s="144"/>
      <c r="S203" s="144"/>
      <c r="T203" s="144"/>
      <c r="U203" s="144"/>
      <c r="V203" s="144"/>
      <c r="W203" s="144"/>
      <c r="X203" s="144"/>
      <c r="Y203" s="144"/>
      <c r="Z203" s="144"/>
      <c r="AA203" s="14" t="s">
        <v>218</v>
      </c>
      <c r="AB203" s="14" t="s">
        <v>72</v>
      </c>
      <c r="AC203" s="152" t="s">
        <v>219</v>
      </c>
      <c r="AD203" s="93">
        <f t="shared" si="19"/>
        <v>64</v>
      </c>
      <c r="AE203" s="14">
        <f t="shared" si="16"/>
        <v>90.789999999999992</v>
      </c>
      <c r="AF203" s="93">
        <f t="shared" si="17"/>
        <v>7.8</v>
      </c>
      <c r="AG203" s="93">
        <v>64</v>
      </c>
      <c r="AH203" s="142">
        <v>41884</v>
      </c>
      <c r="AI203" s="14"/>
      <c r="AJ203" s="14"/>
      <c r="AK203" s="14"/>
      <c r="AL203" s="14"/>
      <c r="AM203" s="14" t="s">
        <v>315</v>
      </c>
      <c r="AN203" s="14"/>
      <c r="AO203" s="14"/>
      <c r="AP203" s="14"/>
      <c r="AQ203" s="14"/>
      <c r="AR203" s="142">
        <v>41891</v>
      </c>
      <c r="AS203" s="14"/>
    </row>
    <row r="204" spans="1:87" s="74" customFormat="1" ht="47.25" hidden="1" customHeight="1">
      <c r="A204" s="14">
        <v>1009</v>
      </c>
      <c r="B204" s="14" t="s">
        <v>215</v>
      </c>
      <c r="C204" s="121">
        <v>41891.75</v>
      </c>
      <c r="D204" s="14" t="s">
        <v>7</v>
      </c>
      <c r="E204" s="14" t="s">
        <v>48</v>
      </c>
      <c r="F204" s="116" t="s">
        <v>4</v>
      </c>
      <c r="G204" s="14" t="s">
        <v>127</v>
      </c>
      <c r="H204" s="14">
        <v>4</v>
      </c>
      <c r="I204" s="14" t="s">
        <v>46</v>
      </c>
      <c r="J204" s="151"/>
      <c r="K204" s="144">
        <v>5</v>
      </c>
      <c r="L204" s="144">
        <v>7</v>
      </c>
      <c r="M204" s="144">
        <v>7</v>
      </c>
      <c r="N204" s="144">
        <v>7</v>
      </c>
      <c r="O204" s="144">
        <v>7</v>
      </c>
      <c r="P204" s="144">
        <v>7</v>
      </c>
      <c r="Q204" s="144">
        <v>5</v>
      </c>
      <c r="R204" s="144"/>
      <c r="S204" s="144"/>
      <c r="T204" s="144"/>
      <c r="U204" s="144"/>
      <c r="V204" s="144"/>
      <c r="W204" s="144"/>
      <c r="X204" s="144"/>
      <c r="Y204" s="144"/>
      <c r="Z204" s="144"/>
      <c r="AA204" s="14" t="s">
        <v>200</v>
      </c>
      <c r="AB204" s="14" t="s">
        <v>72</v>
      </c>
      <c r="AC204" s="152" t="s">
        <v>219</v>
      </c>
      <c r="AD204" s="93">
        <f t="shared" si="19"/>
        <v>45</v>
      </c>
      <c r="AE204" s="14">
        <f t="shared" si="16"/>
        <v>63.849999999999987</v>
      </c>
      <c r="AF204" s="93">
        <f t="shared" si="17"/>
        <v>5.3999999999999995</v>
      </c>
      <c r="AG204" s="14">
        <v>45</v>
      </c>
      <c r="AH204" s="142">
        <v>41886</v>
      </c>
      <c r="AI204" s="14"/>
      <c r="AJ204" s="14"/>
      <c r="AK204" s="14"/>
      <c r="AL204" s="14"/>
      <c r="AM204" s="14" t="s">
        <v>319</v>
      </c>
      <c r="AN204" s="14"/>
      <c r="AO204" s="14"/>
      <c r="AP204" s="14"/>
      <c r="AQ204" s="14"/>
      <c r="AR204" s="142">
        <v>41891</v>
      </c>
      <c r="AS204" s="14"/>
    </row>
    <row r="205" spans="1:87" s="74" customFormat="1" ht="47.25" hidden="1" customHeight="1">
      <c r="A205" s="14">
        <v>1009</v>
      </c>
      <c r="B205" s="14" t="s">
        <v>216</v>
      </c>
      <c r="C205" s="121">
        <v>41891.75</v>
      </c>
      <c r="D205" s="14" t="s">
        <v>7</v>
      </c>
      <c r="E205" s="14" t="s">
        <v>48</v>
      </c>
      <c r="F205" s="116" t="s">
        <v>59</v>
      </c>
      <c r="G205" s="14" t="s">
        <v>127</v>
      </c>
      <c r="H205" s="14">
        <v>4</v>
      </c>
      <c r="I205" s="14" t="s">
        <v>46</v>
      </c>
      <c r="J205" s="151"/>
      <c r="K205" s="144"/>
      <c r="L205" s="144">
        <v>5</v>
      </c>
      <c r="M205" s="144">
        <v>7</v>
      </c>
      <c r="N205" s="144">
        <v>7</v>
      </c>
      <c r="O205" s="144">
        <v>7</v>
      </c>
      <c r="P205" s="144">
        <v>7</v>
      </c>
      <c r="Q205" s="144">
        <v>7</v>
      </c>
      <c r="R205" s="144">
        <v>5</v>
      </c>
      <c r="S205" s="144"/>
      <c r="T205" s="144"/>
      <c r="U205" s="144"/>
      <c r="V205" s="144"/>
      <c r="W205" s="144"/>
      <c r="X205" s="144"/>
      <c r="Y205" s="144"/>
      <c r="Z205" s="144"/>
      <c r="AA205" s="14" t="s">
        <v>200</v>
      </c>
      <c r="AB205" s="14" t="s">
        <v>72</v>
      </c>
      <c r="AC205" s="152" t="s">
        <v>219</v>
      </c>
      <c r="AD205" s="93">
        <f t="shared" si="19"/>
        <v>45</v>
      </c>
      <c r="AE205" s="14">
        <f t="shared" si="16"/>
        <v>66.039999999999992</v>
      </c>
      <c r="AF205" s="93">
        <f t="shared" si="17"/>
        <v>5.3999999999999995</v>
      </c>
      <c r="AG205" s="14">
        <v>45</v>
      </c>
      <c r="AH205" s="142">
        <v>41886</v>
      </c>
      <c r="AI205" s="14"/>
      <c r="AJ205" s="14"/>
      <c r="AK205" s="14"/>
      <c r="AL205" s="14"/>
      <c r="AM205" s="14">
        <v>88</v>
      </c>
      <c r="AN205" s="14"/>
      <c r="AO205" s="14"/>
      <c r="AP205" s="14"/>
      <c r="AQ205" s="14"/>
      <c r="AR205" s="142">
        <v>41891</v>
      </c>
      <c r="AS205" s="14"/>
    </row>
    <row r="206" spans="1:87" s="74" customFormat="1" ht="47.25" hidden="1" customHeight="1">
      <c r="A206" s="14">
        <v>1015</v>
      </c>
      <c r="B206" s="14" t="s">
        <v>74</v>
      </c>
      <c r="C206" s="114">
        <v>41897.75</v>
      </c>
      <c r="D206" s="14" t="s">
        <v>2</v>
      </c>
      <c r="E206" s="14" t="s">
        <v>48</v>
      </c>
      <c r="F206" s="116" t="s">
        <v>5</v>
      </c>
      <c r="G206" s="14" t="s">
        <v>127</v>
      </c>
      <c r="H206" s="14">
        <v>1</v>
      </c>
      <c r="I206" s="14" t="s">
        <v>46</v>
      </c>
      <c r="J206" s="143"/>
      <c r="K206" s="144"/>
      <c r="L206" s="144">
        <v>2</v>
      </c>
      <c r="M206" s="144"/>
      <c r="N206" s="144">
        <v>5</v>
      </c>
      <c r="O206" s="144"/>
      <c r="P206" s="144">
        <v>6</v>
      </c>
      <c r="Q206" s="144"/>
      <c r="R206" s="144">
        <v>4</v>
      </c>
      <c r="S206" s="144"/>
      <c r="T206" s="144">
        <v>2</v>
      </c>
      <c r="U206" s="144"/>
      <c r="V206" s="144"/>
      <c r="W206" s="144"/>
      <c r="X206" s="144"/>
      <c r="Y206" s="144"/>
      <c r="Z206" s="144"/>
      <c r="AA206" s="14" t="s">
        <v>75</v>
      </c>
      <c r="AB206" s="14" t="s">
        <v>76</v>
      </c>
      <c r="AC206" s="116" t="s">
        <v>73</v>
      </c>
      <c r="AD206" s="14">
        <f t="shared" ref="AD206:AD239" si="20">SUM(K206:V206)</f>
        <v>19</v>
      </c>
      <c r="AE206" s="14">
        <f t="shared" si="16"/>
        <v>29.240000000000002</v>
      </c>
      <c r="AF206" s="93">
        <f t="shared" si="17"/>
        <v>2.4</v>
      </c>
      <c r="AG206" s="14">
        <v>20</v>
      </c>
      <c r="AH206" s="113">
        <v>41891</v>
      </c>
      <c r="AI206" s="14"/>
      <c r="AJ206" s="14"/>
      <c r="AK206" s="14"/>
      <c r="AL206" s="14"/>
      <c r="AM206" s="14" t="s">
        <v>165</v>
      </c>
      <c r="AN206" s="14"/>
      <c r="AO206" s="14"/>
      <c r="AP206" s="14"/>
      <c r="AQ206" s="14"/>
      <c r="AR206" s="142">
        <v>41897</v>
      </c>
      <c r="AS206" s="142">
        <v>41897</v>
      </c>
    </row>
    <row r="207" spans="1:87" s="74" customFormat="1" ht="47.25" hidden="1" customHeight="1">
      <c r="A207" s="14">
        <v>1015</v>
      </c>
      <c r="B207" s="14" t="s">
        <v>77</v>
      </c>
      <c r="C207" s="114">
        <v>41897.75</v>
      </c>
      <c r="D207" s="14" t="s">
        <v>2</v>
      </c>
      <c r="E207" s="14" t="s">
        <v>48</v>
      </c>
      <c r="F207" s="116" t="s">
        <v>5</v>
      </c>
      <c r="G207" s="14" t="s">
        <v>127</v>
      </c>
      <c r="H207" s="14">
        <v>1</v>
      </c>
      <c r="I207" s="14" t="s">
        <v>46</v>
      </c>
      <c r="J207" s="143"/>
      <c r="K207" s="144"/>
      <c r="L207" s="144">
        <v>2</v>
      </c>
      <c r="M207" s="144"/>
      <c r="N207" s="144">
        <v>5</v>
      </c>
      <c r="O207" s="144"/>
      <c r="P207" s="144">
        <v>6</v>
      </c>
      <c r="Q207" s="144"/>
      <c r="R207" s="144">
        <v>4</v>
      </c>
      <c r="S207" s="144"/>
      <c r="T207" s="144">
        <v>2</v>
      </c>
      <c r="U207" s="144"/>
      <c r="V207" s="144"/>
      <c r="W207" s="144"/>
      <c r="X207" s="144"/>
      <c r="Y207" s="144"/>
      <c r="Z207" s="144"/>
      <c r="AA207" s="14" t="s">
        <v>83</v>
      </c>
      <c r="AB207" s="14" t="s">
        <v>76</v>
      </c>
      <c r="AC207" s="116" t="s">
        <v>73</v>
      </c>
      <c r="AD207" s="14">
        <f t="shared" si="20"/>
        <v>19</v>
      </c>
      <c r="AE207" s="14">
        <f t="shared" si="16"/>
        <v>29.240000000000002</v>
      </c>
      <c r="AF207" s="93">
        <f t="shared" si="17"/>
        <v>2.4</v>
      </c>
      <c r="AG207" s="14">
        <v>20</v>
      </c>
      <c r="AH207" s="113">
        <v>41891</v>
      </c>
      <c r="AI207" s="14"/>
      <c r="AJ207" s="14"/>
      <c r="AK207" s="14"/>
      <c r="AL207" s="14"/>
      <c r="AM207" s="14" t="s">
        <v>164</v>
      </c>
      <c r="AN207" s="14"/>
      <c r="AO207" s="14"/>
      <c r="AP207" s="14"/>
      <c r="AQ207" s="14"/>
      <c r="AR207" s="142">
        <v>41897</v>
      </c>
      <c r="AS207" s="14"/>
    </row>
    <row r="208" spans="1:87" s="74" customFormat="1" ht="47.25" hidden="1" customHeight="1">
      <c r="A208" s="14">
        <v>1015</v>
      </c>
      <c r="B208" s="14" t="s">
        <v>80</v>
      </c>
      <c r="C208" s="114">
        <v>41897.75</v>
      </c>
      <c r="D208" s="14" t="s">
        <v>2</v>
      </c>
      <c r="E208" s="14" t="s">
        <v>48</v>
      </c>
      <c r="F208" s="116" t="s">
        <v>5</v>
      </c>
      <c r="G208" s="14" t="s">
        <v>127</v>
      </c>
      <c r="H208" s="14">
        <v>1</v>
      </c>
      <c r="I208" s="14" t="s">
        <v>46</v>
      </c>
      <c r="J208" s="143"/>
      <c r="K208" s="144"/>
      <c r="L208" s="144">
        <v>2</v>
      </c>
      <c r="M208" s="144"/>
      <c r="N208" s="144">
        <v>5</v>
      </c>
      <c r="O208" s="144"/>
      <c r="P208" s="144">
        <v>6</v>
      </c>
      <c r="Q208" s="144"/>
      <c r="R208" s="144">
        <v>4</v>
      </c>
      <c r="S208" s="144"/>
      <c r="T208" s="144">
        <v>2</v>
      </c>
      <c r="U208" s="144"/>
      <c r="V208" s="144"/>
      <c r="W208" s="144"/>
      <c r="X208" s="144"/>
      <c r="Y208" s="144"/>
      <c r="Z208" s="144"/>
      <c r="AA208" s="14" t="s">
        <v>86</v>
      </c>
      <c r="AB208" s="14" t="s">
        <v>87</v>
      </c>
      <c r="AC208" s="116" t="s">
        <v>73</v>
      </c>
      <c r="AD208" s="14">
        <f t="shared" si="20"/>
        <v>19</v>
      </c>
      <c r="AE208" s="14">
        <f t="shared" si="16"/>
        <v>29.240000000000002</v>
      </c>
      <c r="AF208" s="93">
        <f t="shared" si="17"/>
        <v>2.4</v>
      </c>
      <c r="AG208" s="14">
        <v>20</v>
      </c>
      <c r="AH208" s="113">
        <v>41891</v>
      </c>
      <c r="AI208" s="14"/>
      <c r="AJ208" s="14"/>
      <c r="AK208" s="14"/>
      <c r="AL208" s="14"/>
      <c r="AM208" s="14" t="s">
        <v>166</v>
      </c>
      <c r="AN208" s="14"/>
      <c r="AO208" s="14"/>
      <c r="AP208" s="14"/>
      <c r="AQ208" s="14"/>
      <c r="AR208" s="14">
        <v>41897</v>
      </c>
      <c r="AS208" s="14"/>
    </row>
    <row r="209" spans="1:45" s="74" customFormat="1" ht="47.25" hidden="1" customHeight="1">
      <c r="A209" s="14">
        <v>1015</v>
      </c>
      <c r="B209" s="14" t="s">
        <v>81</v>
      </c>
      <c r="C209" s="114">
        <v>41897.75</v>
      </c>
      <c r="D209" s="14" t="s">
        <v>2</v>
      </c>
      <c r="E209" s="14" t="s">
        <v>48</v>
      </c>
      <c r="F209" s="116" t="s">
        <v>5</v>
      </c>
      <c r="G209" s="14" t="s">
        <v>127</v>
      </c>
      <c r="H209" s="14">
        <v>1</v>
      </c>
      <c r="I209" s="14" t="s">
        <v>46</v>
      </c>
      <c r="J209" s="143"/>
      <c r="K209" s="144"/>
      <c r="L209" s="144">
        <v>2</v>
      </c>
      <c r="M209" s="144"/>
      <c r="N209" s="144">
        <v>5</v>
      </c>
      <c r="O209" s="144"/>
      <c r="P209" s="144">
        <v>6</v>
      </c>
      <c r="Q209" s="144"/>
      <c r="R209" s="144">
        <v>4</v>
      </c>
      <c r="S209" s="144"/>
      <c r="T209" s="144">
        <v>2</v>
      </c>
      <c r="U209" s="144"/>
      <c r="V209" s="144"/>
      <c r="W209" s="144"/>
      <c r="X209" s="144"/>
      <c r="Y209" s="144"/>
      <c r="Z209" s="144"/>
      <c r="AA209" s="14" t="s">
        <v>88</v>
      </c>
      <c r="AB209" s="14" t="s">
        <v>116</v>
      </c>
      <c r="AC209" s="116" t="s">
        <v>73</v>
      </c>
      <c r="AD209" s="14">
        <f t="shared" si="20"/>
        <v>19</v>
      </c>
      <c r="AE209" s="14">
        <f t="shared" si="16"/>
        <v>29.240000000000002</v>
      </c>
      <c r="AF209" s="93">
        <f t="shared" si="17"/>
        <v>2.4</v>
      </c>
      <c r="AG209" s="14">
        <v>20</v>
      </c>
      <c r="AH209" s="113">
        <v>41891</v>
      </c>
      <c r="AI209" s="14"/>
      <c r="AJ209" s="14"/>
      <c r="AK209" s="14"/>
      <c r="AL209" s="14"/>
      <c r="AM209" s="14" t="s">
        <v>167</v>
      </c>
      <c r="AN209" s="14"/>
      <c r="AO209" s="14"/>
      <c r="AP209" s="14"/>
      <c r="AQ209" s="14"/>
      <c r="AR209" s="14">
        <v>41897</v>
      </c>
      <c r="AS209" s="14"/>
    </row>
    <row r="210" spans="1:45" s="74" customFormat="1" ht="47.25" hidden="1" customHeight="1">
      <c r="A210" s="14">
        <v>1015</v>
      </c>
      <c r="B210" s="14" t="s">
        <v>90</v>
      </c>
      <c r="C210" s="114">
        <v>41897.75</v>
      </c>
      <c r="D210" s="14" t="s">
        <v>2</v>
      </c>
      <c r="E210" s="14" t="s">
        <v>48</v>
      </c>
      <c r="F210" s="116" t="s">
        <v>5</v>
      </c>
      <c r="G210" s="14" t="s">
        <v>127</v>
      </c>
      <c r="H210" s="14">
        <v>1</v>
      </c>
      <c r="I210" s="14" t="s">
        <v>46</v>
      </c>
      <c r="J210" s="143"/>
      <c r="K210" s="144"/>
      <c r="L210" s="144">
        <v>2</v>
      </c>
      <c r="M210" s="144"/>
      <c r="N210" s="144">
        <v>5</v>
      </c>
      <c r="O210" s="144"/>
      <c r="P210" s="144">
        <v>6</v>
      </c>
      <c r="Q210" s="144"/>
      <c r="R210" s="144">
        <v>4</v>
      </c>
      <c r="S210" s="144"/>
      <c r="T210" s="144">
        <v>2</v>
      </c>
      <c r="U210" s="144"/>
      <c r="V210" s="144"/>
      <c r="W210" s="144"/>
      <c r="X210" s="144"/>
      <c r="Y210" s="144"/>
      <c r="Z210" s="144"/>
      <c r="AA210" s="14" t="s">
        <v>94</v>
      </c>
      <c r="AB210" s="116" t="s">
        <v>95</v>
      </c>
      <c r="AC210" s="116" t="s">
        <v>73</v>
      </c>
      <c r="AD210" s="14">
        <f t="shared" si="20"/>
        <v>19</v>
      </c>
      <c r="AE210" s="14">
        <f t="shared" si="16"/>
        <v>29.240000000000002</v>
      </c>
      <c r="AF210" s="93">
        <f t="shared" si="17"/>
        <v>2.4</v>
      </c>
      <c r="AG210" s="14">
        <v>20</v>
      </c>
      <c r="AH210" s="113">
        <v>41891</v>
      </c>
      <c r="AI210" s="14"/>
      <c r="AJ210" s="14"/>
      <c r="AK210" s="14"/>
      <c r="AL210" s="14"/>
      <c r="AM210" s="14" t="s">
        <v>168</v>
      </c>
      <c r="AN210" s="14"/>
      <c r="AO210" s="14"/>
      <c r="AP210" s="14"/>
      <c r="AQ210" s="14"/>
      <c r="AR210" s="142">
        <v>41897</v>
      </c>
      <c r="AS210" s="14"/>
    </row>
    <row r="211" spans="1:45" s="74" customFormat="1" ht="47.25" hidden="1" customHeight="1">
      <c r="A211" s="14">
        <v>1015</v>
      </c>
      <c r="B211" s="14" t="s">
        <v>91</v>
      </c>
      <c r="C211" s="114">
        <v>41897.75</v>
      </c>
      <c r="D211" s="14" t="s">
        <v>2</v>
      </c>
      <c r="E211" s="14" t="s">
        <v>48</v>
      </c>
      <c r="F211" s="116" t="s">
        <v>5</v>
      </c>
      <c r="G211" s="14" t="s">
        <v>127</v>
      </c>
      <c r="H211" s="14">
        <v>1</v>
      </c>
      <c r="I211" s="14" t="s">
        <v>46</v>
      </c>
      <c r="J211" s="143"/>
      <c r="K211" s="144"/>
      <c r="L211" s="144">
        <v>2</v>
      </c>
      <c r="M211" s="144"/>
      <c r="N211" s="144">
        <v>5</v>
      </c>
      <c r="O211" s="144"/>
      <c r="P211" s="144">
        <v>6</v>
      </c>
      <c r="Q211" s="144"/>
      <c r="R211" s="144">
        <v>4</v>
      </c>
      <c r="S211" s="144"/>
      <c r="T211" s="144">
        <v>2</v>
      </c>
      <c r="U211" s="144"/>
      <c r="V211" s="144"/>
      <c r="W211" s="144"/>
      <c r="X211" s="144"/>
      <c r="Y211" s="144"/>
      <c r="Z211" s="144"/>
      <c r="AA211" s="14" t="s">
        <v>96</v>
      </c>
      <c r="AB211" s="116" t="s">
        <v>95</v>
      </c>
      <c r="AC211" s="116" t="s">
        <v>73</v>
      </c>
      <c r="AD211" s="14">
        <f t="shared" si="20"/>
        <v>19</v>
      </c>
      <c r="AE211" s="14">
        <f t="shared" si="16"/>
        <v>29.240000000000002</v>
      </c>
      <c r="AF211" s="93">
        <f t="shared" si="17"/>
        <v>2.4</v>
      </c>
      <c r="AG211" s="14">
        <v>20</v>
      </c>
      <c r="AH211" s="113">
        <v>41891</v>
      </c>
      <c r="AI211" s="14"/>
      <c r="AJ211" s="14"/>
      <c r="AK211" s="14"/>
      <c r="AL211" s="14"/>
      <c r="AM211" s="14" t="s">
        <v>169</v>
      </c>
      <c r="AN211" s="14"/>
      <c r="AO211" s="14"/>
      <c r="AP211" s="14"/>
      <c r="AQ211" s="14"/>
      <c r="AR211" s="113">
        <v>41894</v>
      </c>
      <c r="AS211" s="14"/>
    </row>
    <row r="212" spans="1:45" s="74" customFormat="1" ht="47.25" hidden="1" customHeight="1">
      <c r="A212" s="14">
        <v>1015</v>
      </c>
      <c r="B212" s="14" t="s">
        <v>92</v>
      </c>
      <c r="C212" s="114">
        <v>41897.75</v>
      </c>
      <c r="D212" s="14" t="s">
        <v>2</v>
      </c>
      <c r="E212" s="14" t="s">
        <v>48</v>
      </c>
      <c r="F212" s="116" t="s">
        <v>5</v>
      </c>
      <c r="G212" s="14" t="s">
        <v>127</v>
      </c>
      <c r="H212" s="14">
        <v>1</v>
      </c>
      <c r="I212" s="14" t="s">
        <v>46</v>
      </c>
      <c r="J212" s="143"/>
      <c r="K212" s="144"/>
      <c r="L212" s="144">
        <v>2</v>
      </c>
      <c r="M212" s="144"/>
      <c r="N212" s="144">
        <v>5</v>
      </c>
      <c r="O212" s="144"/>
      <c r="P212" s="144">
        <v>6</v>
      </c>
      <c r="Q212" s="144"/>
      <c r="R212" s="144">
        <v>4</v>
      </c>
      <c r="S212" s="144"/>
      <c r="T212" s="144">
        <v>2</v>
      </c>
      <c r="U212" s="144"/>
      <c r="V212" s="144"/>
      <c r="W212" s="144"/>
      <c r="X212" s="144"/>
      <c r="Y212" s="144"/>
      <c r="Z212" s="144"/>
      <c r="AA212" s="14" t="s">
        <v>97</v>
      </c>
      <c r="AB212" s="14" t="s">
        <v>72</v>
      </c>
      <c r="AC212" s="14"/>
      <c r="AD212" s="14">
        <f t="shared" si="20"/>
        <v>19</v>
      </c>
      <c r="AE212" s="14">
        <f t="shared" si="16"/>
        <v>29.240000000000002</v>
      </c>
      <c r="AF212" s="93">
        <f t="shared" si="17"/>
        <v>2.4</v>
      </c>
      <c r="AG212" s="14">
        <v>20</v>
      </c>
      <c r="AH212" s="113">
        <v>41891</v>
      </c>
      <c r="AI212" s="14"/>
      <c r="AJ212" s="14"/>
      <c r="AK212" s="14"/>
      <c r="AL212" s="14"/>
      <c r="AM212" s="14" t="s">
        <v>170</v>
      </c>
      <c r="AN212" s="14"/>
      <c r="AO212" s="14"/>
      <c r="AP212" s="14"/>
      <c r="AQ212" s="14"/>
      <c r="AR212" s="142">
        <v>41895</v>
      </c>
      <c r="AS212" s="14"/>
    </row>
    <row r="213" spans="1:45" s="74" customFormat="1" ht="47.25" hidden="1" customHeight="1">
      <c r="A213" s="14">
        <v>1015</v>
      </c>
      <c r="B213" s="14" t="s">
        <v>93</v>
      </c>
      <c r="C213" s="114">
        <v>41897.75</v>
      </c>
      <c r="D213" s="14" t="s">
        <v>2</v>
      </c>
      <c r="E213" s="14" t="s">
        <v>48</v>
      </c>
      <c r="F213" s="116" t="s">
        <v>5</v>
      </c>
      <c r="G213" s="14" t="s">
        <v>127</v>
      </c>
      <c r="H213" s="14">
        <v>1</v>
      </c>
      <c r="I213" s="14" t="s">
        <v>46</v>
      </c>
      <c r="J213" s="143"/>
      <c r="K213" s="144"/>
      <c r="L213" s="144">
        <v>2</v>
      </c>
      <c r="M213" s="144"/>
      <c r="N213" s="144">
        <v>5</v>
      </c>
      <c r="O213" s="144"/>
      <c r="P213" s="144">
        <v>6</v>
      </c>
      <c r="Q213" s="144"/>
      <c r="R213" s="144">
        <v>4</v>
      </c>
      <c r="S213" s="144"/>
      <c r="T213" s="144">
        <v>2</v>
      </c>
      <c r="U213" s="144"/>
      <c r="V213" s="144"/>
      <c r="W213" s="144"/>
      <c r="X213" s="144"/>
      <c r="Y213" s="144"/>
      <c r="Z213" s="144"/>
      <c r="AA213" s="14" t="s">
        <v>97</v>
      </c>
      <c r="AB213" s="14" t="s">
        <v>72</v>
      </c>
      <c r="AC213" s="14"/>
      <c r="AD213" s="14">
        <f t="shared" si="20"/>
        <v>19</v>
      </c>
      <c r="AE213" s="14">
        <f t="shared" si="16"/>
        <v>29.240000000000002</v>
      </c>
      <c r="AF213" s="93">
        <f t="shared" si="17"/>
        <v>2.4</v>
      </c>
      <c r="AG213" s="14">
        <v>20</v>
      </c>
      <c r="AH213" s="113">
        <v>41891</v>
      </c>
      <c r="AI213" s="14"/>
      <c r="AJ213" s="14"/>
      <c r="AK213" s="14"/>
      <c r="AL213" s="14"/>
      <c r="AM213" s="14" t="s">
        <v>171</v>
      </c>
      <c r="AN213" s="14"/>
      <c r="AO213" s="14"/>
      <c r="AP213" s="14"/>
      <c r="AQ213" s="14"/>
      <c r="AR213" s="142">
        <v>41895</v>
      </c>
      <c r="AS213" s="14"/>
    </row>
    <row r="214" spans="1:45" s="74" customFormat="1" ht="47.25" hidden="1" customHeight="1">
      <c r="A214" s="14">
        <v>1015</v>
      </c>
      <c r="B214" s="14" t="s">
        <v>98</v>
      </c>
      <c r="C214" s="114">
        <v>41897.75</v>
      </c>
      <c r="D214" s="14" t="s">
        <v>2</v>
      </c>
      <c r="E214" s="14" t="s">
        <v>48</v>
      </c>
      <c r="F214" s="116" t="s">
        <v>5</v>
      </c>
      <c r="G214" s="14" t="s">
        <v>127</v>
      </c>
      <c r="H214" s="14">
        <v>1</v>
      </c>
      <c r="I214" s="14" t="s">
        <v>46</v>
      </c>
      <c r="J214" s="143"/>
      <c r="K214" s="144"/>
      <c r="L214" s="144">
        <v>2</v>
      </c>
      <c r="M214" s="144"/>
      <c r="N214" s="144">
        <v>5</v>
      </c>
      <c r="O214" s="144"/>
      <c r="P214" s="144">
        <v>6</v>
      </c>
      <c r="Q214" s="144"/>
      <c r="R214" s="144">
        <v>4</v>
      </c>
      <c r="S214" s="144"/>
      <c r="T214" s="144">
        <v>2</v>
      </c>
      <c r="U214" s="144"/>
      <c r="V214" s="144"/>
      <c r="W214" s="144"/>
      <c r="X214" s="144"/>
      <c r="Y214" s="144"/>
      <c r="Z214" s="144"/>
      <c r="AA214" s="116" t="s">
        <v>87</v>
      </c>
      <c r="AB214" s="116" t="s">
        <v>95</v>
      </c>
      <c r="AC214" s="14"/>
      <c r="AD214" s="14">
        <f t="shared" si="20"/>
        <v>19</v>
      </c>
      <c r="AE214" s="14">
        <f t="shared" si="16"/>
        <v>29.240000000000002</v>
      </c>
      <c r="AF214" s="93">
        <f t="shared" si="17"/>
        <v>2.4</v>
      </c>
      <c r="AG214" s="14">
        <v>20</v>
      </c>
      <c r="AH214" s="113">
        <v>41891</v>
      </c>
      <c r="AI214" s="14"/>
      <c r="AJ214" s="14"/>
      <c r="AK214" s="14"/>
      <c r="AL214" s="14"/>
      <c r="AM214" s="14" t="s">
        <v>172</v>
      </c>
      <c r="AN214" s="14"/>
      <c r="AO214" s="14"/>
      <c r="AP214" s="14"/>
      <c r="AQ214" s="14"/>
      <c r="AR214" s="142">
        <v>41894</v>
      </c>
      <c r="AS214" s="14"/>
    </row>
    <row r="215" spans="1:45" s="74" customFormat="1" ht="47.25" hidden="1" customHeight="1">
      <c r="A215" s="14">
        <v>1015</v>
      </c>
      <c r="B215" s="14" t="s">
        <v>99</v>
      </c>
      <c r="C215" s="114">
        <v>41897.75</v>
      </c>
      <c r="D215" s="14" t="s">
        <v>2</v>
      </c>
      <c r="E215" s="14" t="s">
        <v>48</v>
      </c>
      <c r="F215" s="116" t="s">
        <v>5</v>
      </c>
      <c r="G215" s="14" t="s">
        <v>127</v>
      </c>
      <c r="H215" s="14">
        <v>1</v>
      </c>
      <c r="I215" s="14" t="s">
        <v>46</v>
      </c>
      <c r="J215" s="143"/>
      <c r="K215" s="144"/>
      <c r="L215" s="144">
        <v>2</v>
      </c>
      <c r="M215" s="144"/>
      <c r="N215" s="144">
        <v>5</v>
      </c>
      <c r="O215" s="144"/>
      <c r="P215" s="144">
        <v>6</v>
      </c>
      <c r="Q215" s="144"/>
      <c r="R215" s="144">
        <v>4</v>
      </c>
      <c r="S215" s="144"/>
      <c r="T215" s="144">
        <v>2</v>
      </c>
      <c r="U215" s="144"/>
      <c r="V215" s="144"/>
      <c r="W215" s="144"/>
      <c r="X215" s="144"/>
      <c r="Y215" s="144"/>
      <c r="Z215" s="144"/>
      <c r="AA215" s="116" t="s">
        <v>95</v>
      </c>
      <c r="AB215" s="116" t="s">
        <v>87</v>
      </c>
      <c r="AC215" s="14"/>
      <c r="AD215" s="14">
        <f t="shared" si="20"/>
        <v>19</v>
      </c>
      <c r="AE215" s="14">
        <f t="shared" si="16"/>
        <v>29.240000000000002</v>
      </c>
      <c r="AF215" s="93">
        <f t="shared" si="17"/>
        <v>2.4</v>
      </c>
      <c r="AG215" s="14">
        <v>20</v>
      </c>
      <c r="AH215" s="113">
        <v>41891</v>
      </c>
      <c r="AI215" s="14"/>
      <c r="AJ215" s="14"/>
      <c r="AK215" s="14"/>
      <c r="AL215" s="14"/>
      <c r="AM215" s="142" t="s">
        <v>173</v>
      </c>
      <c r="AN215" s="14"/>
      <c r="AO215" s="14"/>
      <c r="AP215" s="14"/>
      <c r="AQ215" s="14"/>
      <c r="AR215" s="142">
        <v>41894</v>
      </c>
      <c r="AS215" s="14"/>
    </row>
    <row r="216" spans="1:45" s="74" customFormat="1" ht="47.25" hidden="1" customHeight="1">
      <c r="A216" s="14">
        <v>1015</v>
      </c>
      <c r="B216" s="14" t="s">
        <v>100</v>
      </c>
      <c r="C216" s="114">
        <v>41897.75</v>
      </c>
      <c r="D216" s="14" t="s">
        <v>2</v>
      </c>
      <c r="E216" s="14" t="s">
        <v>48</v>
      </c>
      <c r="F216" s="116" t="s">
        <v>5</v>
      </c>
      <c r="G216" s="14" t="s">
        <v>344</v>
      </c>
      <c r="H216" s="14">
        <v>6</v>
      </c>
      <c r="I216" s="14" t="s">
        <v>46</v>
      </c>
      <c r="J216" s="143"/>
      <c r="K216" s="144"/>
      <c r="L216" s="144">
        <v>2</v>
      </c>
      <c r="M216" s="144"/>
      <c r="N216" s="144">
        <v>5</v>
      </c>
      <c r="O216" s="144"/>
      <c r="P216" s="144">
        <v>6</v>
      </c>
      <c r="Q216" s="144"/>
      <c r="R216" s="144">
        <v>4</v>
      </c>
      <c r="S216" s="144"/>
      <c r="T216" s="144">
        <v>2</v>
      </c>
      <c r="U216" s="144"/>
      <c r="V216" s="144"/>
      <c r="W216" s="144"/>
      <c r="X216" s="144"/>
      <c r="Y216" s="144"/>
      <c r="Z216" s="144"/>
      <c r="AA216" s="14" t="s">
        <v>85</v>
      </c>
      <c r="AB216" s="116" t="s">
        <v>76</v>
      </c>
      <c r="AC216" s="116" t="s">
        <v>73</v>
      </c>
      <c r="AD216" s="14">
        <f t="shared" si="20"/>
        <v>19</v>
      </c>
      <c r="AE216" s="14">
        <f t="shared" si="16"/>
        <v>29.240000000000002</v>
      </c>
      <c r="AF216" s="93">
        <f t="shared" si="17"/>
        <v>2.4</v>
      </c>
      <c r="AG216" s="14">
        <v>20</v>
      </c>
      <c r="AH216" s="113">
        <v>41891</v>
      </c>
      <c r="AI216" s="14"/>
      <c r="AJ216" s="14"/>
      <c r="AK216" s="14"/>
      <c r="AL216" s="14"/>
      <c r="AM216" s="14" t="s">
        <v>174</v>
      </c>
      <c r="AN216" s="14"/>
      <c r="AO216" s="14"/>
      <c r="AP216" s="14"/>
      <c r="AQ216" s="14"/>
      <c r="AR216" s="142">
        <v>41895</v>
      </c>
      <c r="AS216" s="14"/>
    </row>
    <row r="217" spans="1:45" s="74" customFormat="1" ht="47.25" hidden="1" customHeight="1">
      <c r="A217" s="14">
        <v>1015</v>
      </c>
      <c r="B217" s="14" t="s">
        <v>104</v>
      </c>
      <c r="C217" s="114">
        <v>41897.75</v>
      </c>
      <c r="D217" s="14" t="s">
        <v>2</v>
      </c>
      <c r="E217" s="14" t="s">
        <v>48</v>
      </c>
      <c r="F217" s="116" t="s">
        <v>5</v>
      </c>
      <c r="G217" s="14" t="s">
        <v>127</v>
      </c>
      <c r="H217" s="14">
        <v>2</v>
      </c>
      <c r="I217" s="14" t="s">
        <v>46</v>
      </c>
      <c r="J217" s="143"/>
      <c r="K217" s="144"/>
      <c r="L217" s="144">
        <v>2</v>
      </c>
      <c r="M217" s="144"/>
      <c r="N217" s="144">
        <v>5</v>
      </c>
      <c r="O217" s="144"/>
      <c r="P217" s="144">
        <v>6</v>
      </c>
      <c r="Q217" s="144"/>
      <c r="R217" s="144">
        <v>4</v>
      </c>
      <c r="S217" s="144"/>
      <c r="T217" s="144">
        <v>2</v>
      </c>
      <c r="U217" s="144"/>
      <c r="V217" s="144"/>
      <c r="W217" s="144"/>
      <c r="X217" s="144"/>
      <c r="Y217" s="144"/>
      <c r="Z217" s="144"/>
      <c r="AA217" s="116" t="s">
        <v>116</v>
      </c>
      <c r="AB217" s="116" t="s">
        <v>72</v>
      </c>
      <c r="AC217" s="116"/>
      <c r="AD217" s="14">
        <f t="shared" si="20"/>
        <v>19</v>
      </c>
      <c r="AE217" s="14">
        <f t="shared" si="16"/>
        <v>29.240000000000002</v>
      </c>
      <c r="AF217" s="93">
        <f t="shared" si="17"/>
        <v>2.4</v>
      </c>
      <c r="AG217" s="14">
        <v>20</v>
      </c>
      <c r="AH217" s="113">
        <v>41891</v>
      </c>
      <c r="AI217" s="14"/>
      <c r="AJ217" s="14"/>
      <c r="AK217" s="14"/>
      <c r="AL217" s="14"/>
      <c r="AM217" s="14" t="s">
        <v>175</v>
      </c>
      <c r="AN217" s="14"/>
      <c r="AO217" s="14"/>
      <c r="AP217" s="14"/>
      <c r="AQ217" s="14"/>
      <c r="AR217" s="142">
        <v>41895</v>
      </c>
      <c r="AS217" s="14"/>
    </row>
    <row r="218" spans="1:45" s="74" customFormat="1" ht="47.25" hidden="1" customHeight="1">
      <c r="A218" s="14">
        <v>1015</v>
      </c>
      <c r="B218" s="14" t="s">
        <v>105</v>
      </c>
      <c r="C218" s="114">
        <v>41897.75</v>
      </c>
      <c r="D218" s="14" t="s">
        <v>2</v>
      </c>
      <c r="E218" s="14" t="s">
        <v>48</v>
      </c>
      <c r="F218" s="116" t="s">
        <v>5</v>
      </c>
      <c r="G218" s="14" t="s">
        <v>218</v>
      </c>
      <c r="H218" s="14">
        <v>2</v>
      </c>
      <c r="I218" s="14" t="s">
        <v>46</v>
      </c>
      <c r="J218" s="143"/>
      <c r="K218" s="144"/>
      <c r="L218" s="144">
        <v>2</v>
      </c>
      <c r="M218" s="144"/>
      <c r="N218" s="144">
        <v>5</v>
      </c>
      <c r="O218" s="144"/>
      <c r="P218" s="144">
        <v>6</v>
      </c>
      <c r="Q218" s="144"/>
      <c r="R218" s="144">
        <v>4</v>
      </c>
      <c r="S218" s="144"/>
      <c r="T218" s="144">
        <v>2</v>
      </c>
      <c r="U218" s="144"/>
      <c r="V218" s="144"/>
      <c r="W218" s="144"/>
      <c r="X218" s="144"/>
      <c r="Y218" s="144"/>
      <c r="Z218" s="144"/>
      <c r="AA218" s="14" t="s">
        <v>119</v>
      </c>
      <c r="AB218" s="119" t="s">
        <v>120</v>
      </c>
      <c r="AC218" s="116" t="s">
        <v>73</v>
      </c>
      <c r="AD218" s="14">
        <f t="shared" si="20"/>
        <v>19</v>
      </c>
      <c r="AE218" s="14">
        <f t="shared" si="16"/>
        <v>29.240000000000002</v>
      </c>
      <c r="AF218" s="93">
        <f t="shared" si="17"/>
        <v>2.4</v>
      </c>
      <c r="AG218" s="14">
        <v>20</v>
      </c>
      <c r="AH218" s="113">
        <v>41891</v>
      </c>
      <c r="AI218" s="14"/>
      <c r="AJ218" s="14"/>
      <c r="AK218" s="14"/>
      <c r="AL218" s="14"/>
      <c r="AM218" s="14" t="s">
        <v>176</v>
      </c>
      <c r="AN218" s="14"/>
      <c r="AO218" s="14"/>
      <c r="AP218" s="14"/>
      <c r="AQ218" s="14"/>
      <c r="AR218" s="142">
        <v>41894</v>
      </c>
      <c r="AS218" s="14"/>
    </row>
    <row r="219" spans="1:45" s="74" customFormat="1" ht="47.25" hidden="1" customHeight="1">
      <c r="A219" s="14">
        <v>1015</v>
      </c>
      <c r="B219" s="14" t="s">
        <v>106</v>
      </c>
      <c r="C219" s="114">
        <v>41897.75</v>
      </c>
      <c r="D219" s="14" t="s">
        <v>2</v>
      </c>
      <c r="E219" s="14" t="s">
        <v>48</v>
      </c>
      <c r="F219" s="116" t="s">
        <v>5</v>
      </c>
      <c r="G219" s="14" t="s">
        <v>127</v>
      </c>
      <c r="H219" s="14">
        <v>1</v>
      </c>
      <c r="I219" s="14" t="s">
        <v>46</v>
      </c>
      <c r="J219" s="143"/>
      <c r="K219" s="144"/>
      <c r="L219" s="144">
        <v>2</v>
      </c>
      <c r="M219" s="144"/>
      <c r="N219" s="144">
        <v>4</v>
      </c>
      <c r="O219" s="144"/>
      <c r="P219" s="144">
        <v>6</v>
      </c>
      <c r="Q219" s="144"/>
      <c r="R219" s="144">
        <v>5</v>
      </c>
      <c r="S219" s="144"/>
      <c r="T219" s="144">
        <v>3</v>
      </c>
      <c r="U219" s="144"/>
      <c r="V219" s="144"/>
      <c r="W219" s="144"/>
      <c r="X219" s="144"/>
      <c r="Y219" s="144"/>
      <c r="Z219" s="144"/>
      <c r="AA219" s="14" t="s">
        <v>121</v>
      </c>
      <c r="AB219" s="116" t="s">
        <v>87</v>
      </c>
      <c r="AC219" s="116"/>
      <c r="AD219" s="14">
        <f t="shared" si="20"/>
        <v>20</v>
      </c>
      <c r="AE219" s="14">
        <f t="shared" si="16"/>
        <v>31.589999999999996</v>
      </c>
      <c r="AF219" s="93">
        <f t="shared" si="17"/>
        <v>2.4</v>
      </c>
      <c r="AG219" s="14">
        <v>20</v>
      </c>
      <c r="AH219" s="113">
        <v>41891</v>
      </c>
      <c r="AI219" s="14"/>
      <c r="AJ219" s="14"/>
      <c r="AK219" s="14"/>
      <c r="AL219" s="14"/>
      <c r="AM219" s="14" t="s">
        <v>177</v>
      </c>
      <c r="AN219" s="14"/>
      <c r="AO219" s="14"/>
      <c r="AP219" s="14"/>
      <c r="AQ219" s="14"/>
      <c r="AR219" s="142">
        <v>41894</v>
      </c>
      <c r="AS219" s="14"/>
    </row>
    <row r="220" spans="1:45" s="74" customFormat="1" ht="47.25" hidden="1" customHeight="1">
      <c r="A220" s="14">
        <v>1015</v>
      </c>
      <c r="B220" s="14" t="s">
        <v>107</v>
      </c>
      <c r="C220" s="114">
        <v>41897.75</v>
      </c>
      <c r="D220" s="14" t="s">
        <v>2</v>
      </c>
      <c r="E220" s="14" t="s">
        <v>48</v>
      </c>
      <c r="F220" s="116" t="s">
        <v>5</v>
      </c>
      <c r="G220" s="14" t="s">
        <v>127</v>
      </c>
      <c r="H220" s="14">
        <v>1</v>
      </c>
      <c r="I220" s="14" t="s">
        <v>46</v>
      </c>
      <c r="J220" s="143"/>
      <c r="K220" s="144"/>
      <c r="L220" s="144">
        <v>2</v>
      </c>
      <c r="M220" s="144"/>
      <c r="N220" s="144">
        <v>4</v>
      </c>
      <c r="O220" s="144"/>
      <c r="P220" s="144">
        <v>6</v>
      </c>
      <c r="Q220" s="144"/>
      <c r="R220" s="144">
        <v>5</v>
      </c>
      <c r="S220" s="144"/>
      <c r="T220" s="144">
        <v>3</v>
      </c>
      <c r="U220" s="144"/>
      <c r="V220" s="144"/>
      <c r="W220" s="144"/>
      <c r="X220" s="144"/>
      <c r="Y220" s="144"/>
      <c r="Z220" s="144"/>
      <c r="AA220" s="14" t="s">
        <v>121</v>
      </c>
      <c r="AB220" s="116" t="s">
        <v>87</v>
      </c>
      <c r="AC220" s="116"/>
      <c r="AD220" s="14">
        <f t="shared" si="20"/>
        <v>20</v>
      </c>
      <c r="AE220" s="14">
        <f t="shared" si="16"/>
        <v>31.589999999999996</v>
      </c>
      <c r="AF220" s="93">
        <f t="shared" si="17"/>
        <v>2.4</v>
      </c>
      <c r="AG220" s="14">
        <v>20</v>
      </c>
      <c r="AH220" s="113">
        <v>41891</v>
      </c>
      <c r="AI220" s="14"/>
      <c r="AJ220" s="14"/>
      <c r="AK220" s="14"/>
      <c r="AL220" s="14"/>
      <c r="AM220" s="14" t="s">
        <v>178</v>
      </c>
      <c r="AN220" s="14"/>
      <c r="AO220" s="14"/>
      <c r="AP220" s="14"/>
      <c r="AQ220" s="14"/>
      <c r="AR220" s="142">
        <v>41895</v>
      </c>
      <c r="AS220" s="14"/>
    </row>
    <row r="221" spans="1:45" s="74" customFormat="1" ht="47.25" hidden="1" customHeight="1">
      <c r="A221" s="14">
        <v>1015</v>
      </c>
      <c r="B221" s="14" t="s">
        <v>108</v>
      </c>
      <c r="C221" s="114">
        <v>41897.75</v>
      </c>
      <c r="D221" s="14" t="s">
        <v>2</v>
      </c>
      <c r="E221" s="14" t="s">
        <v>48</v>
      </c>
      <c r="F221" s="116" t="s">
        <v>5</v>
      </c>
      <c r="G221" s="14" t="s">
        <v>127</v>
      </c>
      <c r="H221" s="14">
        <v>1</v>
      </c>
      <c r="I221" s="14" t="s">
        <v>46</v>
      </c>
      <c r="J221" s="143"/>
      <c r="K221" s="144"/>
      <c r="L221" s="144">
        <v>2</v>
      </c>
      <c r="M221" s="144"/>
      <c r="N221" s="144">
        <v>4</v>
      </c>
      <c r="O221" s="144"/>
      <c r="P221" s="144">
        <v>6</v>
      </c>
      <c r="Q221" s="144"/>
      <c r="R221" s="144">
        <v>5</v>
      </c>
      <c r="S221" s="144"/>
      <c r="T221" s="144">
        <v>3</v>
      </c>
      <c r="U221" s="144"/>
      <c r="V221" s="144"/>
      <c r="W221" s="144"/>
      <c r="X221" s="144"/>
      <c r="Y221" s="144"/>
      <c r="Z221" s="144"/>
      <c r="AA221" s="14" t="s">
        <v>121</v>
      </c>
      <c r="AB221" s="116" t="s">
        <v>72</v>
      </c>
      <c r="AC221" s="116"/>
      <c r="AD221" s="14">
        <f t="shared" si="20"/>
        <v>20</v>
      </c>
      <c r="AE221" s="14">
        <f t="shared" si="16"/>
        <v>31.589999999999996</v>
      </c>
      <c r="AF221" s="93">
        <f t="shared" si="17"/>
        <v>2.4</v>
      </c>
      <c r="AG221" s="14">
        <v>20</v>
      </c>
      <c r="AH221" s="113">
        <v>41891</v>
      </c>
      <c r="AI221" s="14"/>
      <c r="AJ221" s="14"/>
      <c r="AK221" s="14"/>
      <c r="AL221" s="14"/>
      <c r="AM221" s="14" t="s">
        <v>179</v>
      </c>
      <c r="AN221" s="14"/>
      <c r="AO221" s="14"/>
      <c r="AP221" s="14"/>
      <c r="AQ221" s="14"/>
      <c r="AR221" s="142">
        <v>41897</v>
      </c>
      <c r="AS221" s="14"/>
    </row>
    <row r="222" spans="1:45" s="74" customFormat="1" ht="47.25" hidden="1" customHeight="1">
      <c r="A222" s="14">
        <v>1015</v>
      </c>
      <c r="B222" s="14" t="s">
        <v>111</v>
      </c>
      <c r="C222" s="114">
        <v>41897.75</v>
      </c>
      <c r="D222" s="14" t="s">
        <v>2</v>
      </c>
      <c r="E222" s="14" t="s">
        <v>61</v>
      </c>
      <c r="F222" s="116" t="s">
        <v>59</v>
      </c>
      <c r="G222" s="14" t="s">
        <v>125</v>
      </c>
      <c r="H222" s="14"/>
      <c r="I222" s="14" t="s">
        <v>46</v>
      </c>
      <c r="J222" s="143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>
        <v>2</v>
      </c>
      <c r="W222" s="144"/>
      <c r="X222" s="144"/>
      <c r="Y222" s="144"/>
      <c r="Z222" s="144"/>
      <c r="AA222" s="14" t="s">
        <v>121</v>
      </c>
      <c r="AB222" s="116"/>
      <c r="AC222" s="116" t="s">
        <v>126</v>
      </c>
      <c r="AD222" s="14">
        <f t="shared" si="20"/>
        <v>2</v>
      </c>
      <c r="AE222" s="14">
        <f t="shared" si="16"/>
        <v>4.1399999999999997</v>
      </c>
      <c r="AF222" s="93">
        <f t="shared" si="17"/>
        <v>0</v>
      </c>
      <c r="AG222" s="14">
        <v>2</v>
      </c>
      <c r="AH222" s="113">
        <v>41892</v>
      </c>
      <c r="AI222" s="14"/>
      <c r="AJ222" s="14"/>
      <c r="AK222" s="14"/>
      <c r="AL222" s="14"/>
      <c r="AM222" s="14" t="s">
        <v>181</v>
      </c>
      <c r="AN222" s="14"/>
      <c r="AO222" s="14"/>
      <c r="AP222" s="14"/>
      <c r="AQ222" s="14"/>
      <c r="AR222" s="142">
        <v>41897</v>
      </c>
      <c r="AS222" s="14"/>
    </row>
    <row r="223" spans="1:45" s="74" customFormat="1" ht="51" hidden="1" customHeight="1">
      <c r="A223" s="14">
        <v>1015</v>
      </c>
      <c r="B223" s="14" t="s">
        <v>112</v>
      </c>
      <c r="C223" s="114">
        <v>41897.75</v>
      </c>
      <c r="D223" s="14" t="s">
        <v>2</v>
      </c>
      <c r="E223" s="14" t="s">
        <v>48</v>
      </c>
      <c r="F223" s="116" t="s">
        <v>5</v>
      </c>
      <c r="G223" s="14" t="s">
        <v>127</v>
      </c>
      <c r="H223" s="14">
        <v>1</v>
      </c>
      <c r="I223" s="14" t="s">
        <v>46</v>
      </c>
      <c r="J223" s="143"/>
      <c r="K223" s="144"/>
      <c r="L223" s="144">
        <v>2</v>
      </c>
      <c r="M223" s="144"/>
      <c r="N223" s="144">
        <v>5</v>
      </c>
      <c r="O223" s="144"/>
      <c r="P223" s="144">
        <v>6</v>
      </c>
      <c r="Q223" s="144"/>
      <c r="R223" s="144">
        <v>5</v>
      </c>
      <c r="S223" s="144"/>
      <c r="T223" s="144">
        <v>3</v>
      </c>
      <c r="U223" s="144"/>
      <c r="V223" s="144"/>
      <c r="W223" s="144"/>
      <c r="X223" s="144"/>
      <c r="Y223" s="144"/>
      <c r="Z223" s="144"/>
      <c r="AA223" s="14" t="s">
        <v>121</v>
      </c>
      <c r="AB223" s="116" t="s">
        <v>76</v>
      </c>
      <c r="AC223" s="116"/>
      <c r="AD223" s="14">
        <f t="shared" si="20"/>
        <v>21</v>
      </c>
      <c r="AE223" s="14">
        <f t="shared" si="16"/>
        <v>32.989999999999995</v>
      </c>
      <c r="AF223" s="93">
        <f t="shared" si="17"/>
        <v>3</v>
      </c>
      <c r="AG223" s="14">
        <v>20</v>
      </c>
      <c r="AH223" s="113">
        <v>41891</v>
      </c>
      <c r="AI223" s="14"/>
      <c r="AJ223" s="14"/>
      <c r="AK223" s="14"/>
      <c r="AL223" s="14"/>
      <c r="AM223" s="14" t="s">
        <v>182</v>
      </c>
      <c r="AN223" s="14"/>
      <c r="AO223" s="14"/>
      <c r="AP223" s="14"/>
      <c r="AQ223" s="14"/>
      <c r="AR223" s="142">
        <v>41897</v>
      </c>
      <c r="AS223" s="14"/>
    </row>
    <row r="224" spans="1:45" s="74" customFormat="1" ht="47.25" hidden="1" customHeight="1">
      <c r="A224" s="14">
        <v>1015</v>
      </c>
      <c r="B224" s="93" t="s">
        <v>124</v>
      </c>
      <c r="C224" s="121">
        <v>41897.75</v>
      </c>
      <c r="D224" s="93" t="s">
        <v>2</v>
      </c>
      <c r="E224" s="93" t="s">
        <v>48</v>
      </c>
      <c r="F224" s="116" t="s">
        <v>5</v>
      </c>
      <c r="G224" s="93" t="s">
        <v>127</v>
      </c>
      <c r="H224" s="93">
        <v>1</v>
      </c>
      <c r="I224" s="93" t="s">
        <v>46</v>
      </c>
      <c r="J224" s="146"/>
      <c r="K224" s="147"/>
      <c r="L224" s="147">
        <v>2</v>
      </c>
      <c r="M224" s="147"/>
      <c r="N224" s="147">
        <v>5</v>
      </c>
      <c r="O224" s="147"/>
      <c r="P224" s="147">
        <v>6</v>
      </c>
      <c r="Q224" s="147"/>
      <c r="R224" s="147">
        <v>4</v>
      </c>
      <c r="S224" s="147"/>
      <c r="T224" s="147">
        <v>2</v>
      </c>
      <c r="U224" s="147"/>
      <c r="V224" s="147"/>
      <c r="W224" s="147"/>
      <c r="X224" s="147"/>
      <c r="Y224" s="147"/>
      <c r="Z224" s="147"/>
      <c r="AA224" s="93" t="s">
        <v>121</v>
      </c>
      <c r="AB224" s="148">
        <v>30</v>
      </c>
      <c r="AC224" s="148" t="s">
        <v>73</v>
      </c>
      <c r="AD224" s="93">
        <f t="shared" si="20"/>
        <v>19</v>
      </c>
      <c r="AE224" s="14">
        <f t="shared" si="16"/>
        <v>29.240000000000002</v>
      </c>
      <c r="AF224" s="93">
        <f t="shared" si="17"/>
        <v>2.4</v>
      </c>
      <c r="AG224" s="93">
        <v>20</v>
      </c>
      <c r="AH224" s="120">
        <v>41891</v>
      </c>
      <c r="AI224" s="93"/>
      <c r="AJ224" s="93"/>
      <c r="AK224" s="93"/>
      <c r="AL224" s="93"/>
      <c r="AM224" s="93" t="s">
        <v>198</v>
      </c>
      <c r="AN224" s="149"/>
      <c r="AO224" s="14"/>
      <c r="AP224" s="14"/>
      <c r="AQ224" s="14"/>
      <c r="AR224" s="142">
        <v>41897</v>
      </c>
      <c r="AS224" s="14"/>
    </row>
    <row r="225" spans="1:45" s="74" customFormat="1" ht="47.25" hidden="1" customHeight="1">
      <c r="A225" s="14">
        <v>1015</v>
      </c>
      <c r="B225" s="14" t="s">
        <v>131</v>
      </c>
      <c r="C225" s="114">
        <v>41897.75</v>
      </c>
      <c r="D225" s="14" t="s">
        <v>2</v>
      </c>
      <c r="E225" s="14" t="s">
        <v>61</v>
      </c>
      <c r="F225" s="116" t="s">
        <v>5</v>
      </c>
      <c r="G225" s="14" t="s">
        <v>122</v>
      </c>
      <c r="H225" s="14"/>
      <c r="I225" s="14" t="s">
        <v>46</v>
      </c>
      <c r="J225" s="143"/>
      <c r="K225" s="144"/>
      <c r="L225" s="144"/>
      <c r="M225" s="144">
        <v>1</v>
      </c>
      <c r="N225" s="144">
        <v>2</v>
      </c>
      <c r="O225" s="144">
        <v>3</v>
      </c>
      <c r="P225" s="144">
        <v>4</v>
      </c>
      <c r="Q225" s="144">
        <v>4</v>
      </c>
      <c r="R225" s="144">
        <v>3</v>
      </c>
      <c r="S225" s="144">
        <v>1</v>
      </c>
      <c r="T225" s="144">
        <v>1</v>
      </c>
      <c r="U225" s="144"/>
      <c r="V225" s="144"/>
      <c r="W225" s="144"/>
      <c r="X225" s="144"/>
      <c r="Y225" s="144"/>
      <c r="Z225" s="144"/>
      <c r="AA225" s="14" t="s">
        <v>94</v>
      </c>
      <c r="AB225" s="14" t="s">
        <v>72</v>
      </c>
      <c r="AC225" s="116" t="s">
        <v>73</v>
      </c>
      <c r="AD225" s="14">
        <f t="shared" si="20"/>
        <v>19</v>
      </c>
      <c r="AE225" s="14">
        <f t="shared" si="16"/>
        <v>29.549999999999997</v>
      </c>
      <c r="AF225" s="93">
        <f t="shared" si="17"/>
        <v>2.9</v>
      </c>
      <c r="AG225" s="14">
        <v>19</v>
      </c>
      <c r="AH225" s="113">
        <v>41892</v>
      </c>
      <c r="AI225" s="14"/>
      <c r="AJ225" s="14"/>
      <c r="AK225" s="14"/>
      <c r="AL225" s="14"/>
      <c r="AM225" s="14" t="s">
        <v>195</v>
      </c>
      <c r="AN225" s="14"/>
      <c r="AO225" s="14"/>
      <c r="AP225" s="14"/>
      <c r="AQ225" s="14"/>
      <c r="AR225" s="142">
        <v>41899</v>
      </c>
      <c r="AS225" s="14"/>
    </row>
    <row r="226" spans="1:45" s="74" customFormat="1" ht="47.25" hidden="1" customHeight="1">
      <c r="A226" s="14">
        <v>1015</v>
      </c>
      <c r="B226" s="14" t="s">
        <v>132</v>
      </c>
      <c r="C226" s="114">
        <v>41897.75</v>
      </c>
      <c r="D226" s="14" t="s">
        <v>2</v>
      </c>
      <c r="E226" s="14" t="s">
        <v>61</v>
      </c>
      <c r="F226" s="116" t="s">
        <v>5</v>
      </c>
      <c r="G226" s="14" t="s">
        <v>122</v>
      </c>
      <c r="H226" s="14"/>
      <c r="I226" s="14" t="s">
        <v>46</v>
      </c>
      <c r="J226" s="143"/>
      <c r="K226" s="144"/>
      <c r="L226" s="144"/>
      <c r="M226" s="144">
        <v>1</v>
      </c>
      <c r="N226" s="144">
        <v>2</v>
      </c>
      <c r="O226" s="144">
        <v>3</v>
      </c>
      <c r="P226" s="144">
        <v>4</v>
      </c>
      <c r="Q226" s="144">
        <v>4</v>
      </c>
      <c r="R226" s="144">
        <v>3</v>
      </c>
      <c r="S226" s="144">
        <v>1</v>
      </c>
      <c r="T226" s="144">
        <v>1</v>
      </c>
      <c r="U226" s="144"/>
      <c r="V226" s="144"/>
      <c r="W226" s="144"/>
      <c r="X226" s="144"/>
      <c r="Y226" s="144"/>
      <c r="Z226" s="144"/>
      <c r="AA226" s="14" t="s">
        <v>96</v>
      </c>
      <c r="AB226" s="14" t="s">
        <v>87</v>
      </c>
      <c r="AC226" s="116" t="s">
        <v>73</v>
      </c>
      <c r="AD226" s="14">
        <f t="shared" si="20"/>
        <v>19</v>
      </c>
      <c r="AE226" s="14">
        <f t="shared" si="16"/>
        <v>29.549999999999997</v>
      </c>
      <c r="AF226" s="93">
        <f t="shared" si="17"/>
        <v>2.9</v>
      </c>
      <c r="AG226" s="14">
        <v>19</v>
      </c>
      <c r="AH226" s="113">
        <v>41892</v>
      </c>
      <c r="AI226" s="14"/>
      <c r="AJ226" s="14"/>
      <c r="AK226" s="14"/>
      <c r="AL226" s="14"/>
      <c r="AM226" s="14" t="s">
        <v>194</v>
      </c>
      <c r="AN226" s="14"/>
      <c r="AO226" s="14"/>
      <c r="AP226" s="14"/>
      <c r="AQ226" s="14"/>
      <c r="AR226" s="142">
        <v>41899</v>
      </c>
      <c r="AS226" s="14"/>
    </row>
    <row r="227" spans="1:45" s="74" customFormat="1" ht="47.25" hidden="1" customHeight="1">
      <c r="A227" s="14">
        <v>1015</v>
      </c>
      <c r="B227" s="14" t="s">
        <v>133</v>
      </c>
      <c r="C227" s="114">
        <v>41897.75</v>
      </c>
      <c r="D227" s="14" t="s">
        <v>2</v>
      </c>
      <c r="E227" s="14" t="s">
        <v>61</v>
      </c>
      <c r="F227" s="116" t="s">
        <v>5</v>
      </c>
      <c r="G227" s="14" t="s">
        <v>122</v>
      </c>
      <c r="H227" s="14"/>
      <c r="I227" s="14" t="s">
        <v>46</v>
      </c>
      <c r="J227" s="143"/>
      <c r="K227" s="144"/>
      <c r="L227" s="144"/>
      <c r="M227" s="144">
        <v>1</v>
      </c>
      <c r="N227" s="144">
        <v>2</v>
      </c>
      <c r="O227" s="144">
        <v>3</v>
      </c>
      <c r="P227" s="144">
        <v>4</v>
      </c>
      <c r="Q227" s="144">
        <v>4</v>
      </c>
      <c r="R227" s="144">
        <v>3</v>
      </c>
      <c r="S227" s="144">
        <v>1</v>
      </c>
      <c r="T227" s="144">
        <v>1</v>
      </c>
      <c r="U227" s="144"/>
      <c r="V227" s="144"/>
      <c r="W227" s="144"/>
      <c r="X227" s="144"/>
      <c r="Y227" s="144"/>
      <c r="Z227" s="144"/>
      <c r="AA227" s="116" t="s">
        <v>115</v>
      </c>
      <c r="AB227" s="14" t="s">
        <v>76</v>
      </c>
      <c r="AC227" s="116"/>
      <c r="AD227" s="14">
        <f t="shared" si="20"/>
        <v>19</v>
      </c>
      <c r="AE227" s="14">
        <f t="shared" si="16"/>
        <v>29.549999999999997</v>
      </c>
      <c r="AF227" s="93">
        <f t="shared" si="17"/>
        <v>2.9</v>
      </c>
      <c r="AG227" s="14">
        <v>19</v>
      </c>
      <c r="AH227" s="113">
        <v>41892</v>
      </c>
      <c r="AI227" s="14"/>
      <c r="AJ227" s="14"/>
      <c r="AK227" s="14"/>
      <c r="AL227" s="14"/>
      <c r="AM227" s="14" t="s">
        <v>193</v>
      </c>
      <c r="AN227" s="14"/>
      <c r="AO227" s="14"/>
      <c r="AP227" s="14"/>
      <c r="AQ227" s="14"/>
      <c r="AR227" s="142">
        <v>41899</v>
      </c>
      <c r="AS227" s="14"/>
    </row>
    <row r="228" spans="1:45" s="74" customFormat="1" ht="47.25" hidden="1" customHeight="1">
      <c r="A228" s="14">
        <v>1015</v>
      </c>
      <c r="B228" s="14" t="s">
        <v>135</v>
      </c>
      <c r="C228" s="114">
        <v>41897.75</v>
      </c>
      <c r="D228" s="14" t="s">
        <v>2</v>
      </c>
      <c r="E228" s="14" t="s">
        <v>61</v>
      </c>
      <c r="F228" s="116" t="s">
        <v>5</v>
      </c>
      <c r="G228" s="14" t="s">
        <v>122</v>
      </c>
      <c r="H228" s="14"/>
      <c r="I228" s="14" t="s">
        <v>46</v>
      </c>
      <c r="J228" s="143"/>
      <c r="K228" s="144"/>
      <c r="L228" s="144"/>
      <c r="M228" s="144">
        <v>1</v>
      </c>
      <c r="N228" s="144">
        <v>2</v>
      </c>
      <c r="O228" s="144">
        <v>3</v>
      </c>
      <c r="P228" s="144">
        <v>4</v>
      </c>
      <c r="Q228" s="144">
        <v>4</v>
      </c>
      <c r="R228" s="144">
        <v>3</v>
      </c>
      <c r="S228" s="144">
        <v>1</v>
      </c>
      <c r="T228" s="144">
        <v>1</v>
      </c>
      <c r="U228" s="144"/>
      <c r="V228" s="144"/>
      <c r="W228" s="144"/>
      <c r="X228" s="144"/>
      <c r="Y228" s="144"/>
      <c r="Z228" s="144"/>
      <c r="AA228" s="14" t="s">
        <v>75</v>
      </c>
      <c r="AB228" s="14" t="s">
        <v>76</v>
      </c>
      <c r="AC228" s="116" t="s">
        <v>73</v>
      </c>
      <c r="AD228" s="14">
        <f t="shared" si="20"/>
        <v>19</v>
      </c>
      <c r="AE228" s="14">
        <f t="shared" si="16"/>
        <v>29.549999999999997</v>
      </c>
      <c r="AF228" s="93">
        <f t="shared" si="17"/>
        <v>2.9</v>
      </c>
      <c r="AG228" s="14">
        <v>20</v>
      </c>
      <c r="AH228" s="113">
        <v>41892</v>
      </c>
      <c r="AI228" s="14"/>
      <c r="AJ228" s="14"/>
      <c r="AK228" s="14"/>
      <c r="AL228" s="14"/>
      <c r="AM228" s="14" t="s">
        <v>191</v>
      </c>
      <c r="AN228" s="14"/>
      <c r="AO228" s="14"/>
      <c r="AP228" s="14"/>
      <c r="AQ228" s="14"/>
      <c r="AR228" s="142">
        <v>41899</v>
      </c>
      <c r="AS228" s="14"/>
    </row>
    <row r="229" spans="1:45" s="74" customFormat="1" ht="47.25" hidden="1" customHeight="1">
      <c r="A229" s="14">
        <v>1015</v>
      </c>
      <c r="B229" s="14" t="s">
        <v>136</v>
      </c>
      <c r="C229" s="114">
        <v>41897.75</v>
      </c>
      <c r="D229" s="14" t="s">
        <v>2</v>
      </c>
      <c r="E229" s="14" t="s">
        <v>61</v>
      </c>
      <c r="F229" s="116" t="s">
        <v>5</v>
      </c>
      <c r="G229" s="14" t="s">
        <v>122</v>
      </c>
      <c r="H229" s="14"/>
      <c r="I229" s="14" t="s">
        <v>46</v>
      </c>
      <c r="J229" s="143"/>
      <c r="K229" s="144"/>
      <c r="L229" s="144"/>
      <c r="M229" s="144">
        <v>1</v>
      </c>
      <c r="N229" s="144">
        <v>2</v>
      </c>
      <c r="O229" s="144">
        <v>3</v>
      </c>
      <c r="P229" s="144">
        <v>4</v>
      </c>
      <c r="Q229" s="144">
        <v>4</v>
      </c>
      <c r="R229" s="144">
        <v>3</v>
      </c>
      <c r="S229" s="144">
        <v>1</v>
      </c>
      <c r="T229" s="144">
        <v>1</v>
      </c>
      <c r="U229" s="144"/>
      <c r="V229" s="144"/>
      <c r="W229" s="144"/>
      <c r="X229" s="144"/>
      <c r="Y229" s="144"/>
      <c r="Z229" s="144"/>
      <c r="AA229" s="14" t="s">
        <v>114</v>
      </c>
      <c r="AB229" s="116" t="s">
        <v>141</v>
      </c>
      <c r="AC229" s="116" t="s">
        <v>73</v>
      </c>
      <c r="AD229" s="14">
        <f t="shared" si="20"/>
        <v>19</v>
      </c>
      <c r="AE229" s="14">
        <f t="shared" ref="AE229:AE238" si="21">IF(I229="DŁ",(J229*$J$2)+(K229*$K$2)+(L229*$L$2)+(M229*$M$2)+(N229*$N$2)+(O229*$O$2)+(P229*$P$2)+(Q229*$Q$2)+(R229*$R$2)+(S229*$S$2)+(T229*$T$2)+(U229*$U$2)+(V229*$V$2)+(W229*$W$2)+(X229*$X$2)+(Y229*$Y$2)+(Z229*$Z$2),(J229*$J$3)+(K229*$K$3)+(L229*$L$3)+(M229*$M$3)+(N229*$N$3)+(O229*$O$3)+(P229*$P$3)+(Q229*$Q$3)+(R229*$R$3)+(S229*$S$3)+(T229*$T$3)+(U229*$U$3)+(V229*$V$3)+(W229*$W$3)+(X229*$X$3)+(Y229*$Y$3)+(Z229*$Z$3))</f>
        <v>29.549999999999997</v>
      </c>
      <c r="AF229" s="93">
        <f t="shared" ref="AF229:AF238" si="22">IF(OR(G229=0,G229="Ślubna"),0,ROUNDUP(AD229/5,0)*0.6)+IF(OR(G229="I",G229="PW"),ROUNDUP(AD229/20,0)*0.5,0)</f>
        <v>2.9</v>
      </c>
      <c r="AG229" s="14">
        <v>19</v>
      </c>
      <c r="AH229" s="113">
        <v>41892</v>
      </c>
      <c r="AI229" s="14"/>
      <c r="AJ229" s="14"/>
      <c r="AK229" s="14"/>
      <c r="AL229" s="14"/>
      <c r="AM229" s="14" t="s">
        <v>192</v>
      </c>
      <c r="AN229" s="14"/>
      <c r="AO229" s="14"/>
      <c r="AP229" s="14"/>
      <c r="AQ229" s="14"/>
      <c r="AR229" s="142">
        <v>41899</v>
      </c>
      <c r="AS229" s="14"/>
    </row>
    <row r="230" spans="1:45" s="74" customFormat="1" ht="47.25" hidden="1" customHeight="1">
      <c r="A230" s="14">
        <v>1015</v>
      </c>
      <c r="B230" s="14" t="s">
        <v>142</v>
      </c>
      <c r="C230" s="114">
        <v>41897.75</v>
      </c>
      <c r="D230" s="14" t="s">
        <v>2</v>
      </c>
      <c r="E230" s="14" t="s">
        <v>61</v>
      </c>
      <c r="F230" s="116" t="s">
        <v>4</v>
      </c>
      <c r="G230" s="14" t="s">
        <v>122</v>
      </c>
      <c r="H230" s="14"/>
      <c r="I230" s="14" t="s">
        <v>46</v>
      </c>
      <c r="J230" s="143"/>
      <c r="K230" s="144"/>
      <c r="L230" s="144"/>
      <c r="M230" s="144">
        <v>2</v>
      </c>
      <c r="N230" s="144">
        <v>2</v>
      </c>
      <c r="O230" s="144">
        <v>4</v>
      </c>
      <c r="P230" s="144">
        <v>4</v>
      </c>
      <c r="Q230" s="144">
        <v>4</v>
      </c>
      <c r="R230" s="144">
        <v>2</v>
      </c>
      <c r="S230" s="144"/>
      <c r="T230" s="144"/>
      <c r="U230" s="144"/>
      <c r="V230" s="144"/>
      <c r="W230" s="144"/>
      <c r="X230" s="144"/>
      <c r="Y230" s="144"/>
      <c r="Z230" s="144"/>
      <c r="AA230" s="14" t="s">
        <v>94</v>
      </c>
      <c r="AB230" s="14" t="s">
        <v>72</v>
      </c>
      <c r="AC230" s="116" t="s">
        <v>73</v>
      </c>
      <c r="AD230" s="14">
        <f t="shared" si="20"/>
        <v>18</v>
      </c>
      <c r="AE230" s="14">
        <f t="shared" si="21"/>
        <v>26.619999999999997</v>
      </c>
      <c r="AF230" s="93">
        <f t="shared" si="22"/>
        <v>2.9</v>
      </c>
      <c r="AG230" s="14">
        <v>19</v>
      </c>
      <c r="AH230" s="113">
        <v>41892</v>
      </c>
      <c r="AI230" s="14"/>
      <c r="AJ230" s="14"/>
      <c r="AK230" s="14"/>
      <c r="AL230" s="14"/>
      <c r="AM230" s="14" t="s">
        <v>190</v>
      </c>
      <c r="AN230" s="14"/>
      <c r="AO230" s="14"/>
      <c r="AP230" s="14"/>
      <c r="AQ230" s="14"/>
      <c r="AR230" s="142">
        <v>41899</v>
      </c>
      <c r="AS230" s="14"/>
    </row>
    <row r="231" spans="1:45" s="74" customFormat="1" ht="47.25" hidden="1" customHeight="1">
      <c r="A231" s="14">
        <v>1015</v>
      </c>
      <c r="B231" s="14" t="s">
        <v>143</v>
      </c>
      <c r="C231" s="114">
        <v>41897.75</v>
      </c>
      <c r="D231" s="14" t="s">
        <v>2</v>
      </c>
      <c r="E231" s="14" t="s">
        <v>61</v>
      </c>
      <c r="F231" s="116" t="s">
        <v>4</v>
      </c>
      <c r="G231" s="14" t="s">
        <v>122</v>
      </c>
      <c r="H231" s="14"/>
      <c r="I231" s="14" t="s">
        <v>46</v>
      </c>
      <c r="J231" s="143"/>
      <c r="K231" s="144"/>
      <c r="L231" s="144"/>
      <c r="M231" s="144">
        <v>2</v>
      </c>
      <c r="N231" s="144">
        <v>2</v>
      </c>
      <c r="O231" s="144">
        <v>4</v>
      </c>
      <c r="P231" s="144">
        <v>4</v>
      </c>
      <c r="Q231" s="144">
        <v>4</v>
      </c>
      <c r="R231" s="144">
        <v>2</v>
      </c>
      <c r="S231" s="144"/>
      <c r="T231" s="144"/>
      <c r="U231" s="144"/>
      <c r="V231" s="144"/>
      <c r="W231" s="144"/>
      <c r="X231" s="144"/>
      <c r="Y231" s="144"/>
      <c r="Z231" s="144"/>
      <c r="AA231" s="14" t="s">
        <v>96</v>
      </c>
      <c r="AB231" s="14" t="s">
        <v>87</v>
      </c>
      <c r="AC231" s="116" t="s">
        <v>73</v>
      </c>
      <c r="AD231" s="14">
        <f t="shared" si="20"/>
        <v>18</v>
      </c>
      <c r="AE231" s="14">
        <f t="shared" si="21"/>
        <v>26.619999999999997</v>
      </c>
      <c r="AF231" s="93">
        <f t="shared" si="22"/>
        <v>2.9</v>
      </c>
      <c r="AG231" s="14">
        <v>19</v>
      </c>
      <c r="AH231" s="113">
        <v>41892</v>
      </c>
      <c r="AI231" s="14"/>
      <c r="AJ231" s="14"/>
      <c r="AK231" s="14"/>
      <c r="AL231" s="14"/>
      <c r="AM231" s="14" t="s">
        <v>186</v>
      </c>
      <c r="AN231" s="14"/>
      <c r="AO231" s="14"/>
      <c r="AP231" s="14"/>
      <c r="AQ231" s="14"/>
      <c r="AR231" s="142">
        <v>41899</v>
      </c>
      <c r="AS231" s="14"/>
    </row>
    <row r="232" spans="1:45" s="74" customFormat="1" ht="47.25" hidden="1" customHeight="1">
      <c r="A232" s="14">
        <v>1015</v>
      </c>
      <c r="B232" s="14" t="s">
        <v>144</v>
      </c>
      <c r="C232" s="114">
        <v>41897.75</v>
      </c>
      <c r="D232" s="14" t="s">
        <v>2</v>
      </c>
      <c r="E232" s="14" t="s">
        <v>61</v>
      </c>
      <c r="F232" s="116" t="s">
        <v>4</v>
      </c>
      <c r="G232" s="14" t="s">
        <v>122</v>
      </c>
      <c r="H232" s="14"/>
      <c r="I232" s="14" t="s">
        <v>46</v>
      </c>
      <c r="J232" s="143"/>
      <c r="K232" s="144"/>
      <c r="L232" s="144"/>
      <c r="M232" s="144">
        <v>2</v>
      </c>
      <c r="N232" s="144">
        <v>2</v>
      </c>
      <c r="O232" s="144">
        <v>4</v>
      </c>
      <c r="P232" s="144">
        <v>4</v>
      </c>
      <c r="Q232" s="144">
        <v>4</v>
      </c>
      <c r="R232" s="144">
        <v>2</v>
      </c>
      <c r="S232" s="144"/>
      <c r="T232" s="144"/>
      <c r="U232" s="144"/>
      <c r="V232" s="144"/>
      <c r="W232" s="144"/>
      <c r="X232" s="144"/>
      <c r="Y232" s="144"/>
      <c r="Z232" s="144"/>
      <c r="AA232" s="116" t="s">
        <v>115</v>
      </c>
      <c r="AB232" s="14" t="s">
        <v>150</v>
      </c>
      <c r="AC232" s="14"/>
      <c r="AD232" s="14">
        <f t="shared" si="20"/>
        <v>18</v>
      </c>
      <c r="AE232" s="14">
        <f t="shared" si="21"/>
        <v>26.619999999999997</v>
      </c>
      <c r="AF232" s="93">
        <f t="shared" si="22"/>
        <v>2.9</v>
      </c>
      <c r="AG232" s="14">
        <v>19</v>
      </c>
      <c r="AH232" s="113">
        <v>41892</v>
      </c>
      <c r="AI232" s="14"/>
      <c r="AJ232" s="14"/>
      <c r="AK232" s="14"/>
      <c r="AL232" s="14"/>
      <c r="AM232" s="14" t="s">
        <v>187</v>
      </c>
      <c r="AN232" s="14"/>
      <c r="AO232" s="14"/>
      <c r="AP232" s="14"/>
      <c r="AQ232" s="14"/>
      <c r="AR232" s="142">
        <v>41899</v>
      </c>
      <c r="AS232" s="14"/>
    </row>
    <row r="233" spans="1:45" s="74" customFormat="1" ht="47.25" hidden="1" customHeight="1">
      <c r="A233" s="14">
        <v>1015</v>
      </c>
      <c r="B233" s="14" t="s">
        <v>145</v>
      </c>
      <c r="C233" s="114">
        <v>41897.75</v>
      </c>
      <c r="D233" s="14" t="s">
        <v>2</v>
      </c>
      <c r="E233" s="14" t="s">
        <v>61</v>
      </c>
      <c r="F233" s="116" t="s">
        <v>4</v>
      </c>
      <c r="G233" s="14" t="s">
        <v>122</v>
      </c>
      <c r="H233" s="14"/>
      <c r="I233" s="14" t="s">
        <v>46</v>
      </c>
      <c r="J233" s="143"/>
      <c r="K233" s="144"/>
      <c r="L233" s="144"/>
      <c r="M233" s="144">
        <v>2</v>
      </c>
      <c r="N233" s="144">
        <v>2</v>
      </c>
      <c r="O233" s="144">
        <v>4</v>
      </c>
      <c r="P233" s="144">
        <v>4</v>
      </c>
      <c r="Q233" s="144">
        <v>4</v>
      </c>
      <c r="R233" s="144">
        <v>2</v>
      </c>
      <c r="S233" s="144"/>
      <c r="T233" s="144"/>
      <c r="U233" s="144"/>
      <c r="V233" s="144"/>
      <c r="W233" s="144"/>
      <c r="X233" s="144"/>
      <c r="Y233" s="144"/>
      <c r="Z233" s="144"/>
      <c r="AA233" s="14" t="s">
        <v>75</v>
      </c>
      <c r="AB233" s="14" t="s">
        <v>150</v>
      </c>
      <c r="AC233" s="116" t="s">
        <v>73</v>
      </c>
      <c r="AD233" s="14">
        <f t="shared" si="20"/>
        <v>18</v>
      </c>
      <c r="AE233" s="14">
        <f t="shared" si="21"/>
        <v>26.619999999999997</v>
      </c>
      <c r="AF233" s="93">
        <f t="shared" si="22"/>
        <v>2.9</v>
      </c>
      <c r="AG233" s="14">
        <v>19</v>
      </c>
      <c r="AH233" s="113">
        <v>41892</v>
      </c>
      <c r="AI233" s="14"/>
      <c r="AJ233" s="14"/>
      <c r="AK233" s="14"/>
      <c r="AL233" s="14"/>
      <c r="AM233" s="14" t="s">
        <v>188</v>
      </c>
      <c r="AN233" s="14"/>
      <c r="AO233" s="14"/>
      <c r="AP233" s="14"/>
      <c r="AQ233" s="14"/>
      <c r="AR233" s="142">
        <v>41899</v>
      </c>
      <c r="AS233" s="14"/>
    </row>
    <row r="234" spans="1:45" s="74" customFormat="1" ht="47.25" hidden="1" customHeight="1">
      <c r="A234" s="14">
        <v>1015</v>
      </c>
      <c r="B234" s="14" t="s">
        <v>146</v>
      </c>
      <c r="C234" s="114">
        <v>41897.75</v>
      </c>
      <c r="D234" s="14" t="s">
        <v>2</v>
      </c>
      <c r="E234" s="14" t="s">
        <v>61</v>
      </c>
      <c r="F234" s="116" t="s">
        <v>4</v>
      </c>
      <c r="G234" s="14" t="s">
        <v>122</v>
      </c>
      <c r="H234" s="14"/>
      <c r="I234" s="14" t="s">
        <v>46</v>
      </c>
      <c r="J234" s="143"/>
      <c r="K234" s="144"/>
      <c r="L234" s="144"/>
      <c r="M234" s="144">
        <v>2</v>
      </c>
      <c r="N234" s="144">
        <v>2</v>
      </c>
      <c r="O234" s="144">
        <v>4</v>
      </c>
      <c r="P234" s="144">
        <v>4</v>
      </c>
      <c r="Q234" s="144">
        <v>4</v>
      </c>
      <c r="R234" s="144">
        <v>2</v>
      </c>
      <c r="S234" s="144"/>
      <c r="T234" s="144"/>
      <c r="U234" s="144"/>
      <c r="V234" s="144"/>
      <c r="W234" s="144"/>
      <c r="X234" s="144"/>
      <c r="Y234" s="144"/>
      <c r="Z234" s="144"/>
      <c r="AA234" s="14" t="s">
        <v>114</v>
      </c>
      <c r="AB234" s="116" t="s">
        <v>151</v>
      </c>
      <c r="AC234" s="116" t="s">
        <v>73</v>
      </c>
      <c r="AD234" s="14">
        <f t="shared" si="20"/>
        <v>18</v>
      </c>
      <c r="AE234" s="14">
        <f t="shared" si="21"/>
        <v>26.619999999999997</v>
      </c>
      <c r="AF234" s="93">
        <f t="shared" si="22"/>
        <v>2.9</v>
      </c>
      <c r="AG234" s="14">
        <v>19</v>
      </c>
      <c r="AH234" s="113">
        <v>41892</v>
      </c>
      <c r="AI234" s="14"/>
      <c r="AJ234" s="14"/>
      <c r="AK234" s="14"/>
      <c r="AL234" s="14"/>
      <c r="AM234" s="14" t="s">
        <v>189</v>
      </c>
      <c r="AN234" s="14"/>
      <c r="AO234" s="14"/>
      <c r="AP234" s="14"/>
      <c r="AQ234" s="14"/>
      <c r="AR234" s="142">
        <v>41899</v>
      </c>
      <c r="AS234" s="14"/>
    </row>
    <row r="235" spans="1:45" s="74" customFormat="1" ht="47.25" hidden="1" customHeight="1">
      <c r="A235" s="14">
        <v>1015</v>
      </c>
      <c r="B235" s="14" t="s">
        <v>147</v>
      </c>
      <c r="C235" s="114">
        <v>41897.75</v>
      </c>
      <c r="D235" s="14" t="s">
        <v>2</v>
      </c>
      <c r="E235" s="14" t="s">
        <v>61</v>
      </c>
      <c r="F235" s="116" t="s">
        <v>4</v>
      </c>
      <c r="G235" s="14" t="s">
        <v>122</v>
      </c>
      <c r="H235" s="14"/>
      <c r="I235" s="14" t="s">
        <v>46</v>
      </c>
      <c r="J235" s="143"/>
      <c r="K235" s="144"/>
      <c r="L235" s="144"/>
      <c r="M235" s="144">
        <v>2</v>
      </c>
      <c r="N235" s="144">
        <v>2</v>
      </c>
      <c r="O235" s="144">
        <v>4</v>
      </c>
      <c r="P235" s="144">
        <v>4</v>
      </c>
      <c r="Q235" s="144">
        <v>4</v>
      </c>
      <c r="R235" s="144">
        <v>2</v>
      </c>
      <c r="S235" s="144"/>
      <c r="T235" s="144"/>
      <c r="U235" s="144"/>
      <c r="V235" s="144"/>
      <c r="W235" s="144"/>
      <c r="X235" s="144"/>
      <c r="Y235" s="144"/>
      <c r="Z235" s="144"/>
      <c r="AA235" s="14" t="s">
        <v>183</v>
      </c>
      <c r="AB235" s="14" t="s">
        <v>72</v>
      </c>
      <c r="AC235" s="116" t="s">
        <v>73</v>
      </c>
      <c r="AD235" s="14">
        <f t="shared" si="20"/>
        <v>18</v>
      </c>
      <c r="AE235" s="14">
        <f t="shared" si="21"/>
        <v>26.619999999999997</v>
      </c>
      <c r="AF235" s="93">
        <f t="shared" si="22"/>
        <v>2.9</v>
      </c>
      <c r="AG235" s="14">
        <v>19</v>
      </c>
      <c r="AH235" s="113">
        <v>41892</v>
      </c>
      <c r="AI235" s="14"/>
      <c r="AJ235" s="14"/>
      <c r="AK235" s="14"/>
      <c r="AL235" s="14"/>
      <c r="AM235" s="14" t="s">
        <v>185</v>
      </c>
      <c r="AN235" s="14"/>
      <c r="AO235" s="14"/>
      <c r="AP235" s="14"/>
      <c r="AQ235" s="14"/>
      <c r="AR235" s="142">
        <v>41899</v>
      </c>
      <c r="AS235" s="14"/>
    </row>
    <row r="236" spans="1:45" s="74" customFormat="1" ht="47.25" hidden="1" customHeight="1">
      <c r="A236" s="14">
        <v>1015</v>
      </c>
      <c r="B236" s="93" t="s">
        <v>220</v>
      </c>
      <c r="C236" s="121">
        <v>41897.75</v>
      </c>
      <c r="D236" s="93" t="s">
        <v>2</v>
      </c>
      <c r="E236" s="93" t="s">
        <v>48</v>
      </c>
      <c r="F236" s="116" t="s">
        <v>5</v>
      </c>
      <c r="G236" s="14" t="s">
        <v>127</v>
      </c>
      <c r="H236" s="93">
        <v>1</v>
      </c>
      <c r="I236" s="93" t="s">
        <v>46</v>
      </c>
      <c r="J236" s="146"/>
      <c r="K236" s="147"/>
      <c r="L236" s="147">
        <v>2</v>
      </c>
      <c r="M236" s="147"/>
      <c r="N236" s="147">
        <v>4</v>
      </c>
      <c r="O236" s="147"/>
      <c r="P236" s="147">
        <v>6</v>
      </c>
      <c r="Q236" s="147"/>
      <c r="R236" s="147">
        <v>5</v>
      </c>
      <c r="S236" s="147"/>
      <c r="T236" s="147">
        <v>3</v>
      </c>
      <c r="U236" s="147"/>
      <c r="V236" s="147"/>
      <c r="W236" s="147"/>
      <c r="X236" s="147"/>
      <c r="Y236" s="147"/>
      <c r="Z236" s="147"/>
      <c r="AA236" s="93" t="s">
        <v>121</v>
      </c>
      <c r="AB236" s="148" t="s">
        <v>72</v>
      </c>
      <c r="AC236" s="148"/>
      <c r="AD236" s="93">
        <f t="shared" si="20"/>
        <v>20</v>
      </c>
      <c r="AE236" s="14">
        <f t="shared" si="21"/>
        <v>31.589999999999996</v>
      </c>
      <c r="AF236" s="93">
        <f t="shared" si="22"/>
        <v>2.4</v>
      </c>
      <c r="AG236" s="93">
        <v>20</v>
      </c>
      <c r="AH236" s="120">
        <v>41891</v>
      </c>
      <c r="AI236" s="93"/>
      <c r="AJ236" s="93"/>
      <c r="AK236" s="93"/>
      <c r="AL236" s="93"/>
      <c r="AM236" s="93" t="s">
        <v>180</v>
      </c>
      <c r="AN236" s="93"/>
      <c r="AO236" s="93"/>
      <c r="AP236" s="93"/>
      <c r="AQ236" s="93"/>
      <c r="AR236" s="150">
        <v>41894</v>
      </c>
      <c r="AS236" s="93"/>
    </row>
    <row r="237" spans="1:45" s="74" customFormat="1" ht="47.25" hidden="1" customHeight="1">
      <c r="A237" s="14">
        <v>1017</v>
      </c>
      <c r="B237" s="14" t="s">
        <v>101</v>
      </c>
      <c r="C237" s="114">
        <v>41897.75</v>
      </c>
      <c r="D237" s="14" t="s">
        <v>2</v>
      </c>
      <c r="E237" s="14" t="s">
        <v>48</v>
      </c>
      <c r="F237" s="116" t="s">
        <v>5</v>
      </c>
      <c r="G237" s="14" t="s">
        <v>344</v>
      </c>
      <c r="H237" s="14">
        <v>6</v>
      </c>
      <c r="I237" s="14" t="s">
        <v>46</v>
      </c>
      <c r="J237" s="143"/>
      <c r="K237" s="144"/>
      <c r="L237" s="144">
        <v>2</v>
      </c>
      <c r="M237" s="144"/>
      <c r="N237" s="144">
        <v>5</v>
      </c>
      <c r="O237" s="144"/>
      <c r="P237" s="144">
        <v>6</v>
      </c>
      <c r="Q237" s="144"/>
      <c r="R237" s="144">
        <v>4</v>
      </c>
      <c r="S237" s="144"/>
      <c r="T237" s="144">
        <v>2</v>
      </c>
      <c r="U237" s="144"/>
      <c r="V237" s="144"/>
      <c r="W237" s="144"/>
      <c r="X237" s="144"/>
      <c r="Y237" s="144"/>
      <c r="Z237" s="144"/>
      <c r="AA237" s="14" t="s">
        <v>88</v>
      </c>
      <c r="AB237" s="116" t="s">
        <v>116</v>
      </c>
      <c r="AC237" s="116" t="s">
        <v>73</v>
      </c>
      <c r="AD237" s="14">
        <f t="shared" si="20"/>
        <v>19</v>
      </c>
      <c r="AE237" s="14">
        <f t="shared" si="21"/>
        <v>29.240000000000002</v>
      </c>
      <c r="AF237" s="93">
        <f t="shared" si="22"/>
        <v>2.4</v>
      </c>
      <c r="AG237" s="14">
        <v>20</v>
      </c>
      <c r="AH237" s="113">
        <v>41891</v>
      </c>
      <c r="AI237" s="14"/>
      <c r="AJ237" s="14"/>
      <c r="AK237" s="14"/>
      <c r="AL237" s="14"/>
      <c r="AM237" s="14" t="s">
        <v>196</v>
      </c>
      <c r="AN237" s="14"/>
      <c r="AO237" s="14"/>
      <c r="AP237" s="14"/>
      <c r="AQ237" s="14"/>
      <c r="AR237" s="142">
        <v>41899</v>
      </c>
      <c r="AS237" s="14"/>
    </row>
    <row r="238" spans="1:45" s="74" customFormat="1" ht="47.25" hidden="1" customHeight="1">
      <c r="A238" s="14" t="s">
        <v>526</v>
      </c>
      <c r="B238" s="14" t="s">
        <v>53</v>
      </c>
      <c r="C238" s="114">
        <v>41905.291666666664</v>
      </c>
      <c r="D238" s="14" t="s">
        <v>8</v>
      </c>
      <c r="E238" s="14" t="s">
        <v>48</v>
      </c>
      <c r="F238" s="116" t="s">
        <v>5</v>
      </c>
      <c r="G238" s="14"/>
      <c r="H238" s="14"/>
      <c r="I238" s="14" t="s">
        <v>46</v>
      </c>
      <c r="J238" s="143"/>
      <c r="K238" s="144">
        <v>1</v>
      </c>
      <c r="L238" s="144">
        <v>2</v>
      </c>
      <c r="M238" s="144">
        <v>4</v>
      </c>
      <c r="N238" s="144">
        <v>4</v>
      </c>
      <c r="O238" s="144">
        <v>4</v>
      </c>
      <c r="P238" s="144">
        <v>4</v>
      </c>
      <c r="Q238" s="144">
        <v>2</v>
      </c>
      <c r="R238" s="144"/>
      <c r="S238" s="144"/>
      <c r="T238" s="144"/>
      <c r="U238" s="144"/>
      <c r="V238" s="143"/>
      <c r="W238" s="143"/>
      <c r="X238" s="143"/>
      <c r="Y238" s="143"/>
      <c r="Z238" s="143"/>
      <c r="AA238" s="116" t="s">
        <v>54</v>
      </c>
      <c r="AB238" s="14"/>
      <c r="AC238" s="14"/>
      <c r="AD238" s="14">
        <f t="shared" si="20"/>
        <v>21</v>
      </c>
      <c r="AE238" s="14">
        <f t="shared" si="21"/>
        <v>29.740000000000002</v>
      </c>
      <c r="AF238" s="93">
        <f t="shared" si="22"/>
        <v>0</v>
      </c>
      <c r="AG238" s="141">
        <v>21</v>
      </c>
      <c r="AH238" s="142">
        <v>41894</v>
      </c>
      <c r="AI238" s="14"/>
      <c r="AJ238" s="14"/>
      <c r="AK238" s="14"/>
      <c r="AL238" s="14"/>
      <c r="AM238" s="14" t="s">
        <v>309</v>
      </c>
      <c r="AN238" s="14"/>
      <c r="AO238" s="14"/>
      <c r="AP238" s="14"/>
      <c r="AQ238" s="14"/>
      <c r="AR238" s="142">
        <v>41898</v>
      </c>
      <c r="AS238" s="142">
        <v>41898</v>
      </c>
    </row>
    <row r="239" spans="1:45" s="74" customFormat="1" ht="47.25" hidden="1" customHeight="1">
      <c r="A239" s="14">
        <v>30</v>
      </c>
      <c r="B239" s="14" t="s">
        <v>530</v>
      </c>
      <c r="C239" s="114"/>
      <c r="D239" s="14" t="s">
        <v>8</v>
      </c>
      <c r="E239" s="14" t="s">
        <v>48</v>
      </c>
      <c r="F239" s="116" t="s">
        <v>4</v>
      </c>
      <c r="G239" s="14" t="s">
        <v>531</v>
      </c>
      <c r="H239" s="14"/>
      <c r="I239" s="14" t="s">
        <v>46</v>
      </c>
      <c r="J239" s="143"/>
      <c r="K239" s="144">
        <v>5</v>
      </c>
      <c r="L239" s="144">
        <v>10</v>
      </c>
      <c r="M239" s="144">
        <v>10</v>
      </c>
      <c r="N239" s="144">
        <v>10</v>
      </c>
      <c r="O239" s="144"/>
      <c r="P239" s="144"/>
      <c r="Q239" s="144"/>
      <c r="R239" s="144"/>
      <c r="S239" s="144"/>
      <c r="T239" s="144"/>
      <c r="U239" s="144"/>
      <c r="V239" s="143"/>
      <c r="W239" s="143"/>
      <c r="X239" s="143"/>
      <c r="Y239" s="143"/>
      <c r="Z239" s="143"/>
      <c r="AA239" s="116" t="s">
        <v>121</v>
      </c>
      <c r="AB239" s="14"/>
      <c r="AC239" s="14"/>
      <c r="AD239" s="14">
        <f t="shared" si="20"/>
        <v>35</v>
      </c>
      <c r="AE239" s="14"/>
      <c r="AF239" s="93"/>
      <c r="AG239" s="141"/>
      <c r="AH239" s="142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2"/>
      <c r="AS239" s="142"/>
    </row>
    <row r="240" spans="1:45" s="74" customFormat="1" ht="47.25" hidden="1" customHeight="1">
      <c r="A240" s="14">
        <v>30</v>
      </c>
      <c r="B240" s="14" t="s">
        <v>532</v>
      </c>
      <c r="C240" s="114"/>
      <c r="D240" s="14" t="s">
        <v>8</v>
      </c>
      <c r="E240" s="14" t="s">
        <v>61</v>
      </c>
      <c r="F240" s="116" t="s">
        <v>5</v>
      </c>
      <c r="G240" s="14" t="s">
        <v>361</v>
      </c>
      <c r="H240" s="14"/>
      <c r="I240" s="14" t="s">
        <v>46</v>
      </c>
      <c r="J240" s="143"/>
      <c r="K240" s="144"/>
      <c r="L240" s="144"/>
      <c r="M240" s="144">
        <v>10</v>
      </c>
      <c r="N240" s="144">
        <v>10</v>
      </c>
      <c r="O240" s="144">
        <v>10</v>
      </c>
      <c r="P240" s="144">
        <v>10</v>
      </c>
      <c r="Q240" s="144">
        <v>10</v>
      </c>
      <c r="R240" s="144">
        <v>10</v>
      </c>
      <c r="S240" s="144"/>
      <c r="T240" s="144"/>
      <c r="U240" s="144"/>
      <c r="V240" s="143"/>
      <c r="W240" s="143"/>
      <c r="X240" s="143"/>
      <c r="Y240" s="143"/>
      <c r="Z240" s="143"/>
      <c r="AA240" s="116" t="s">
        <v>121</v>
      </c>
      <c r="AB240" s="14"/>
      <c r="AC240" s="14"/>
      <c r="AD240" s="14">
        <f t="shared" ref="AD240:AD241" si="23">SUM(K240:V240)</f>
        <v>60</v>
      </c>
      <c r="AE240" s="14"/>
      <c r="AF240" s="93"/>
      <c r="AG240" s="141"/>
      <c r="AH240" s="142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2"/>
      <c r="AS240" s="142"/>
    </row>
    <row r="241" spans="1:45" s="74" customFormat="1" ht="47.25" hidden="1" customHeight="1">
      <c r="A241" s="14"/>
      <c r="B241" s="14"/>
      <c r="C241" s="114"/>
      <c r="D241" s="14"/>
      <c r="E241" s="14"/>
      <c r="F241" s="116"/>
      <c r="G241" s="14"/>
      <c r="H241" s="14"/>
      <c r="I241" s="14"/>
      <c r="J241" s="143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3"/>
      <c r="W241" s="143"/>
      <c r="X241" s="143"/>
      <c r="Y241" s="143"/>
      <c r="Z241" s="143"/>
      <c r="AA241" s="116"/>
      <c r="AB241" s="14"/>
      <c r="AC241" s="14"/>
      <c r="AD241" s="14">
        <f t="shared" si="23"/>
        <v>0</v>
      </c>
      <c r="AE241" s="14"/>
      <c r="AF241" s="93"/>
      <c r="AG241" s="141"/>
      <c r="AH241" s="142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2"/>
      <c r="AS241" s="142"/>
    </row>
    <row r="242" spans="1:45" s="74" customFormat="1" ht="47.25" customHeight="1">
      <c r="A242" s="14"/>
      <c r="B242" s="14"/>
      <c r="C242" s="114"/>
      <c r="D242" s="14"/>
      <c r="E242" s="14"/>
      <c r="F242" s="116"/>
      <c r="G242" s="14"/>
      <c r="H242" s="14"/>
      <c r="I242" s="14"/>
      <c r="J242" s="143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3"/>
      <c r="W242" s="143"/>
      <c r="X242" s="143"/>
      <c r="Y242" s="143"/>
      <c r="Z242" s="143"/>
      <c r="AA242" s="116"/>
      <c r="AB242" s="14"/>
      <c r="AC242" s="14"/>
      <c r="AD242" s="14"/>
      <c r="AE242" s="14"/>
      <c r="AF242" s="93"/>
      <c r="AG242" s="141"/>
      <c r="AH242" s="142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2"/>
      <c r="AS242" s="142"/>
    </row>
    <row r="243" spans="1:45" s="74" customFormat="1" ht="47.25" customHeight="1">
      <c r="A243" s="14"/>
      <c r="B243" s="14"/>
      <c r="C243" s="114"/>
      <c r="D243" s="14"/>
      <c r="E243" s="14"/>
      <c r="F243" s="116"/>
      <c r="G243" s="14"/>
      <c r="H243" s="14"/>
      <c r="I243" s="14"/>
      <c r="J243" s="143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3"/>
      <c r="W243" s="143"/>
      <c r="X243" s="143"/>
      <c r="Y243" s="143"/>
      <c r="Z243" s="143"/>
      <c r="AA243" s="116"/>
      <c r="AB243" s="14"/>
      <c r="AC243" s="14"/>
      <c r="AD243" s="14"/>
      <c r="AE243" s="14"/>
      <c r="AF243" s="93"/>
      <c r="AG243" s="141"/>
      <c r="AH243" s="142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2"/>
      <c r="AS243" s="142"/>
    </row>
    <row r="244" spans="1:45" s="74" customFormat="1" ht="47.25" customHeight="1">
      <c r="A244" s="14"/>
      <c r="B244" s="14"/>
      <c r="C244" s="114"/>
      <c r="D244" s="14"/>
      <c r="E244" s="14"/>
      <c r="F244" s="116"/>
      <c r="G244" s="14"/>
      <c r="H244" s="14"/>
      <c r="I244" s="14"/>
      <c r="J244" s="143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3"/>
      <c r="W244" s="143"/>
      <c r="X244" s="143"/>
      <c r="Y244" s="143"/>
      <c r="Z244" s="143"/>
      <c r="AA244" s="116"/>
      <c r="AB244" s="14"/>
      <c r="AC244" s="14"/>
      <c r="AD244" s="14"/>
      <c r="AE244" s="14"/>
      <c r="AF244" s="93"/>
      <c r="AG244" s="141"/>
      <c r="AH244" s="142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2"/>
      <c r="AS244" s="142"/>
    </row>
    <row r="245" spans="1:45" s="74" customFormat="1" ht="47.25" customHeight="1">
      <c r="A245" s="14"/>
      <c r="B245" s="14"/>
      <c r="C245" s="114"/>
      <c r="D245" s="14"/>
      <c r="E245" s="14"/>
      <c r="F245" s="116"/>
      <c r="G245" s="14"/>
      <c r="H245" s="14"/>
      <c r="I245" s="14"/>
      <c r="J245" s="143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3"/>
      <c r="W245" s="143"/>
      <c r="X245" s="143"/>
      <c r="Y245" s="143"/>
      <c r="Z245" s="143"/>
      <c r="AA245" s="116"/>
      <c r="AB245" s="14"/>
      <c r="AC245" s="14"/>
      <c r="AD245" s="14"/>
      <c r="AE245" s="14"/>
      <c r="AF245" s="93"/>
      <c r="AG245" s="141"/>
      <c r="AH245" s="142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2"/>
      <c r="AS245" s="142"/>
    </row>
    <row r="246" spans="1:45" s="74" customFormat="1" ht="47.25" customHeight="1">
      <c r="A246" s="14"/>
      <c r="B246" s="14"/>
      <c r="C246" s="114"/>
      <c r="D246" s="14"/>
      <c r="E246" s="14"/>
      <c r="F246" s="116"/>
      <c r="G246" s="14"/>
      <c r="H246" s="14"/>
      <c r="I246" s="14"/>
      <c r="J246" s="143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3"/>
      <c r="W246" s="143"/>
      <c r="X246" s="143"/>
      <c r="Y246" s="143"/>
      <c r="Z246" s="143"/>
      <c r="AA246" s="116"/>
      <c r="AB246" s="14"/>
      <c r="AC246" s="14"/>
      <c r="AD246" s="14"/>
      <c r="AE246" s="14"/>
      <c r="AF246" s="93"/>
      <c r="AG246" s="141"/>
      <c r="AH246" s="142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2"/>
      <c r="AS246" s="142"/>
    </row>
    <row r="247" spans="1:45" s="74" customFormat="1" ht="47.25" customHeight="1">
      <c r="A247" s="14"/>
      <c r="B247" s="14"/>
      <c r="C247" s="114"/>
      <c r="D247" s="14"/>
      <c r="E247" s="14"/>
      <c r="F247" s="116"/>
      <c r="G247" s="14"/>
      <c r="H247" s="14"/>
      <c r="I247" s="14"/>
      <c r="J247" s="143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3"/>
      <c r="W247" s="143"/>
      <c r="X247" s="143"/>
      <c r="Y247" s="143"/>
      <c r="Z247" s="143"/>
      <c r="AA247" s="116"/>
      <c r="AB247" s="14"/>
      <c r="AC247" s="14"/>
      <c r="AD247" s="14"/>
      <c r="AE247" s="14"/>
      <c r="AF247" s="93"/>
      <c r="AG247" s="141"/>
      <c r="AH247" s="142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2"/>
      <c r="AS247" s="142"/>
    </row>
    <row r="248" spans="1:45" s="74" customFormat="1" ht="47.25" customHeight="1">
      <c r="A248" s="14"/>
      <c r="B248" s="14"/>
      <c r="C248" s="114"/>
      <c r="D248" s="14"/>
      <c r="E248" s="14"/>
      <c r="F248" s="116"/>
      <c r="G248" s="14"/>
      <c r="H248" s="14"/>
      <c r="I248" s="14"/>
      <c r="J248" s="143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3"/>
      <c r="W248" s="143"/>
      <c r="X248" s="143"/>
      <c r="Y248" s="143"/>
      <c r="Z248" s="143"/>
      <c r="AA248" s="116"/>
      <c r="AB248" s="14"/>
      <c r="AC248" s="14"/>
      <c r="AD248" s="14"/>
      <c r="AE248" s="14"/>
      <c r="AF248" s="93"/>
      <c r="AG248" s="141"/>
      <c r="AH248" s="142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2"/>
      <c r="AS248" s="142"/>
    </row>
    <row r="249" spans="1:45" s="74" customFormat="1" ht="47.25" customHeight="1">
      <c r="A249" s="14"/>
      <c r="B249" s="14"/>
      <c r="C249" s="114"/>
      <c r="D249" s="14"/>
      <c r="E249" s="14"/>
      <c r="F249" s="116"/>
      <c r="G249" s="14"/>
      <c r="H249" s="14"/>
      <c r="I249" s="14"/>
      <c r="J249" s="143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3"/>
      <c r="W249" s="143"/>
      <c r="X249" s="143"/>
      <c r="Y249" s="143"/>
      <c r="Z249" s="143"/>
      <c r="AA249" s="116"/>
      <c r="AB249" s="14"/>
      <c r="AC249" s="14"/>
      <c r="AD249" s="14"/>
      <c r="AE249" s="14"/>
      <c r="AF249" s="93"/>
      <c r="AG249" s="141"/>
      <c r="AH249" s="142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2"/>
      <c r="AS249" s="142"/>
    </row>
    <row r="250" spans="1:45" s="74" customFormat="1" ht="47.25" customHeight="1">
      <c r="A250" s="14"/>
      <c r="B250" s="14"/>
      <c r="C250" s="114"/>
      <c r="D250" s="14"/>
      <c r="E250" s="14"/>
      <c r="F250" s="116"/>
      <c r="G250" s="14"/>
      <c r="H250" s="14"/>
      <c r="I250" s="14"/>
      <c r="J250" s="143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3"/>
      <c r="W250" s="143"/>
      <c r="X250" s="143"/>
      <c r="Y250" s="143"/>
      <c r="Z250" s="143"/>
      <c r="AA250" s="116"/>
      <c r="AB250" s="14"/>
      <c r="AC250" s="14"/>
      <c r="AD250" s="14"/>
      <c r="AE250" s="14"/>
      <c r="AF250" s="93"/>
      <c r="AG250" s="141"/>
      <c r="AH250" s="142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2"/>
      <c r="AS250" s="142"/>
    </row>
  </sheetData>
  <autoFilter ref="A8:CI241">
    <filterColumn colId="20">
      <customFilters>
        <customFilter operator="notEqual" val=" "/>
      </customFilters>
    </filterColumn>
    <filterColumn colId="33">
      <filters>
        <dateGroupItem year="2014" month="9" day="2" dateTimeGrouping="day"/>
        <dateGroupItem year="2014" month="9" day="3" dateTimeGrouping="day"/>
        <dateGroupItem year="2014" month="9" day="4" dateTimeGrouping="day"/>
        <dateGroupItem year="2014" month="9" day="8" dateTimeGrouping="day"/>
        <dateGroupItem year="2014" month="9" day="9" dateTimeGrouping="day"/>
        <dateGroupItem year="2014" month="9" day="10" dateTimeGrouping="day"/>
        <dateGroupItem year="2014" month="9" day="11" dateTimeGrouping="day"/>
        <dateGroupItem year="2014" month="9" day="12" dateTimeGrouping="day"/>
        <dateGroupItem year="2014" month="9" day="15" dateTimeGrouping="day"/>
        <dateGroupItem year="2014" month="9" day="16" dateTimeGrouping="day"/>
        <dateGroupItem year="2014" month="9" day="17" dateTimeGrouping="day"/>
      </filters>
    </filterColumn>
    <sortState ref="A37:CI239">
      <sortCondition ref="B8:B241"/>
    </sortState>
  </autoFilter>
  <mergeCells count="31">
    <mergeCell ref="AT6:AT8"/>
    <mergeCell ref="K7:L7"/>
    <mergeCell ref="M7:N7"/>
    <mergeCell ref="O7:P7"/>
    <mergeCell ref="J6:Z6"/>
    <mergeCell ref="AK6:AL7"/>
    <mergeCell ref="AM6:AN7"/>
    <mergeCell ref="AO6:AO8"/>
    <mergeCell ref="AP6:AP8"/>
    <mergeCell ref="AQ6:AQ8"/>
    <mergeCell ref="AR6:AR8"/>
    <mergeCell ref="AS6:AS8"/>
    <mergeCell ref="AF6:AF8"/>
    <mergeCell ref="AG6:AG8"/>
    <mergeCell ref="AH6:AH8"/>
    <mergeCell ref="AI6:AI8"/>
    <mergeCell ref="F6:F8"/>
    <mergeCell ref="G6:G8"/>
    <mergeCell ref="H6:H8"/>
    <mergeCell ref="I6:I8"/>
    <mergeCell ref="AJ6:AJ8"/>
    <mergeCell ref="AA6:AA8"/>
    <mergeCell ref="AB6:AB8"/>
    <mergeCell ref="AC6:AC8"/>
    <mergeCell ref="AD6:AD8"/>
    <mergeCell ref="AE6:AE8"/>
    <mergeCell ref="A6:A8"/>
    <mergeCell ref="B6:B8"/>
    <mergeCell ref="C6:C8"/>
    <mergeCell ref="D6:D8"/>
    <mergeCell ref="E6:E8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16"/>
  <sheetViews>
    <sheetView workbookViewId="0"/>
  </sheetViews>
  <sheetFormatPr defaultRowHeight="18.75"/>
  <cols>
    <col min="1" max="1" width="6.625" style="2" customWidth="1"/>
    <col min="2" max="2" width="12.5" style="2" customWidth="1"/>
    <col min="3" max="4" width="8" style="9" hidden="1" customWidth="1"/>
    <col min="5" max="5" width="19.5" style="9" hidden="1" customWidth="1"/>
    <col min="6" max="6" width="5.5" style="2" customWidth="1"/>
    <col min="7" max="7" width="8.625" style="2" customWidth="1"/>
    <col min="8" max="8" width="9.375" style="2" customWidth="1"/>
    <col min="9" max="9" width="25.125" style="2" hidden="1" customWidth="1"/>
    <col min="10" max="10" width="11.25" style="2" customWidth="1"/>
    <col min="11" max="11" width="10.25" style="2" customWidth="1"/>
    <col min="12" max="12" width="4.25" style="2" customWidth="1"/>
    <col min="13" max="13" width="4.25" style="140" customWidth="1"/>
    <col min="14" max="29" width="3.875" style="140" customWidth="1"/>
    <col min="30" max="31" width="12.375" style="2" customWidth="1"/>
    <col min="32" max="32" width="10.25" style="2" customWidth="1"/>
    <col min="33" max="33" width="9" style="2"/>
    <col min="34" max="34" width="11" style="2" bestFit="1" customWidth="1"/>
    <col min="35" max="35" width="9" style="2" customWidth="1"/>
    <col min="36" max="37" width="14.875" style="2" customWidth="1"/>
    <col min="38" max="41" width="6.75" style="2" hidden="1" customWidth="1"/>
    <col min="42" max="42" width="8.875" style="2" customWidth="1"/>
    <col min="43" max="43" width="6.75" style="2" customWidth="1"/>
    <col min="44" max="46" width="0" style="2" hidden="1" customWidth="1"/>
    <col min="47" max="47" width="12.625" style="2" customWidth="1"/>
    <col min="48" max="48" width="10.375" style="2" customWidth="1"/>
    <col min="49" max="16384" width="9" style="2"/>
  </cols>
  <sheetData>
    <row r="1" spans="1:90">
      <c r="L1" s="84" t="s">
        <v>0</v>
      </c>
      <c r="M1" s="124">
        <v>36</v>
      </c>
      <c r="N1" s="124">
        <v>37</v>
      </c>
      <c r="O1" s="124">
        <v>38</v>
      </c>
      <c r="P1" s="124">
        <v>39</v>
      </c>
      <c r="Q1" s="124">
        <v>40</v>
      </c>
      <c r="R1" s="124">
        <v>41</v>
      </c>
      <c r="S1" s="124">
        <v>42</v>
      </c>
      <c r="T1" s="124">
        <v>43</v>
      </c>
      <c r="U1" s="124">
        <v>44</v>
      </c>
      <c r="V1" s="124">
        <v>45</v>
      </c>
      <c r="W1" s="124">
        <v>46</v>
      </c>
      <c r="X1" s="124">
        <v>47</v>
      </c>
      <c r="Y1" s="124">
        <v>48</v>
      </c>
      <c r="Z1" s="124">
        <v>49</v>
      </c>
      <c r="AA1" s="124">
        <v>50</v>
      </c>
      <c r="AB1" s="124">
        <v>51</v>
      </c>
      <c r="AC1" s="124">
        <v>52</v>
      </c>
    </row>
    <row r="2" spans="1:90">
      <c r="L2" s="1" t="s">
        <v>46</v>
      </c>
      <c r="M2" s="110">
        <v>1.4</v>
      </c>
      <c r="N2" s="110">
        <v>1.4</v>
      </c>
      <c r="O2" s="110">
        <v>1.4</v>
      </c>
      <c r="P2" s="110">
        <v>1.4</v>
      </c>
      <c r="Q2" s="110">
        <v>1.4</v>
      </c>
      <c r="R2" s="110">
        <v>1.4</v>
      </c>
      <c r="S2" s="110">
        <v>1.4</v>
      </c>
      <c r="T2" s="110">
        <v>1.57</v>
      </c>
      <c r="U2" s="110">
        <v>1.77</v>
      </c>
      <c r="V2" s="110">
        <v>1.98</v>
      </c>
      <c r="W2" s="110">
        <v>1.98</v>
      </c>
      <c r="X2" s="110">
        <v>2.0699999999999998</v>
      </c>
      <c r="Y2" s="110">
        <v>2.0699999999999998</v>
      </c>
      <c r="Z2" s="110">
        <v>2.0699999999999998</v>
      </c>
      <c r="AA2" s="110">
        <v>2.0699999999999998</v>
      </c>
      <c r="AB2" s="110">
        <v>2.0699999999999998</v>
      </c>
      <c r="AC2" s="110">
        <v>2.0699999999999998</v>
      </c>
    </row>
    <row r="3" spans="1:90">
      <c r="L3" s="1" t="s">
        <v>475</v>
      </c>
      <c r="M3" s="110">
        <v>1.2</v>
      </c>
      <c r="N3" s="110">
        <v>1.2</v>
      </c>
      <c r="O3" s="110">
        <v>1.2</v>
      </c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</row>
    <row r="4" spans="1:90">
      <c r="L4" s="1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</row>
    <row r="5" spans="1:90" ht="14.25" customHeight="1">
      <c r="A5" s="252" t="s">
        <v>47</v>
      </c>
      <c r="B5" s="233" t="s">
        <v>42</v>
      </c>
      <c r="C5" s="230" t="s">
        <v>40</v>
      </c>
      <c r="D5" s="230" t="s">
        <v>50</v>
      </c>
      <c r="E5" s="230" t="s">
        <v>41</v>
      </c>
      <c r="F5" s="236" t="s">
        <v>27</v>
      </c>
      <c r="G5" s="228" t="s">
        <v>20</v>
      </c>
      <c r="H5" s="228" t="s">
        <v>22</v>
      </c>
      <c r="I5" s="253" t="s">
        <v>49</v>
      </c>
      <c r="J5" s="228" t="s">
        <v>21</v>
      </c>
      <c r="K5" s="228" t="s">
        <v>28</v>
      </c>
      <c r="L5" s="236" t="s">
        <v>23</v>
      </c>
      <c r="M5" s="126"/>
      <c r="N5" s="227" t="s">
        <v>43</v>
      </c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127"/>
      <c r="AA5" s="127"/>
      <c r="AB5" s="127"/>
      <c r="AC5" s="127"/>
      <c r="AD5" s="216" t="s">
        <v>51</v>
      </c>
      <c r="AE5" s="216" t="s">
        <v>52</v>
      </c>
      <c r="AF5" s="228" t="s">
        <v>19</v>
      </c>
      <c r="AG5" s="216" t="s">
        <v>32</v>
      </c>
      <c r="AH5" s="223" t="s">
        <v>51</v>
      </c>
      <c r="AI5" s="223" t="s">
        <v>52</v>
      </c>
      <c r="AJ5" s="216" t="s">
        <v>29</v>
      </c>
      <c r="AK5" s="216" t="s">
        <v>117</v>
      </c>
      <c r="AL5" s="216" t="s">
        <v>30</v>
      </c>
      <c r="AM5" s="216" t="s">
        <v>31</v>
      </c>
      <c r="AN5" s="216" t="s">
        <v>33</v>
      </c>
      <c r="AO5" s="216"/>
      <c r="AP5" s="216" t="s">
        <v>34</v>
      </c>
      <c r="AQ5" s="216"/>
      <c r="AR5" s="216" t="s">
        <v>35</v>
      </c>
      <c r="AS5" s="216" t="s">
        <v>36</v>
      </c>
      <c r="AT5" s="216" t="s">
        <v>37</v>
      </c>
      <c r="AU5" s="216" t="s">
        <v>38</v>
      </c>
      <c r="AV5" s="216" t="s">
        <v>39</v>
      </c>
      <c r="AW5" s="217"/>
    </row>
    <row r="6" spans="1:90" ht="18" customHeight="1">
      <c r="A6" s="252"/>
      <c r="B6" s="239"/>
      <c r="C6" s="231"/>
      <c r="D6" s="231"/>
      <c r="E6" s="231"/>
      <c r="F6" s="250"/>
      <c r="G6" s="228"/>
      <c r="H6" s="228"/>
      <c r="I6" s="254"/>
      <c r="J6" s="228"/>
      <c r="K6" s="228"/>
      <c r="L6" s="250"/>
      <c r="M6" s="126"/>
      <c r="N6" s="218" t="s">
        <v>1</v>
      </c>
      <c r="O6" s="218"/>
      <c r="P6" s="218" t="s">
        <v>24</v>
      </c>
      <c r="Q6" s="218"/>
      <c r="R6" s="218" t="s">
        <v>13</v>
      </c>
      <c r="S6" s="218"/>
      <c r="T6" s="159" t="s">
        <v>25</v>
      </c>
      <c r="U6" s="160" t="s">
        <v>26</v>
      </c>
      <c r="V6" s="157"/>
      <c r="W6" s="157"/>
      <c r="X6" s="227"/>
      <c r="Y6" s="227"/>
      <c r="Z6" s="127"/>
      <c r="AA6" s="127"/>
      <c r="AB6" s="127"/>
      <c r="AC6" s="127"/>
      <c r="AD6" s="216"/>
      <c r="AE6" s="216"/>
      <c r="AF6" s="228"/>
      <c r="AG6" s="216"/>
      <c r="AH6" s="223"/>
      <c r="AI6" s="223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7"/>
    </row>
    <row r="7" spans="1:90" ht="25.5" customHeight="1">
      <c r="A7" s="252"/>
      <c r="B7" s="239"/>
      <c r="C7" s="231"/>
      <c r="D7" s="231"/>
      <c r="E7" s="231"/>
      <c r="F7" s="251"/>
      <c r="G7" s="229"/>
      <c r="H7" s="229"/>
      <c r="I7" s="255"/>
      <c r="J7" s="229"/>
      <c r="K7" s="229"/>
      <c r="L7" s="251"/>
      <c r="M7" s="128">
        <v>36</v>
      </c>
      <c r="N7" s="129">
        <v>37</v>
      </c>
      <c r="O7" s="129">
        <v>38</v>
      </c>
      <c r="P7" s="129">
        <v>39</v>
      </c>
      <c r="Q7" s="129">
        <v>40</v>
      </c>
      <c r="R7" s="129">
        <v>41</v>
      </c>
      <c r="S7" s="129">
        <v>42</v>
      </c>
      <c r="T7" s="129">
        <v>43</v>
      </c>
      <c r="U7" s="129">
        <v>44</v>
      </c>
      <c r="V7" s="129">
        <v>45</v>
      </c>
      <c r="W7" s="129">
        <v>46</v>
      </c>
      <c r="X7" s="129">
        <v>47</v>
      </c>
      <c r="Y7" s="129">
        <v>48</v>
      </c>
      <c r="Z7" s="129">
        <v>49</v>
      </c>
      <c r="AA7" s="129">
        <v>50</v>
      </c>
      <c r="AB7" s="129">
        <v>51</v>
      </c>
      <c r="AC7" s="129">
        <v>52</v>
      </c>
      <c r="AD7" s="216"/>
      <c r="AE7" s="216"/>
      <c r="AF7" s="228"/>
      <c r="AG7" s="216"/>
      <c r="AH7" s="223"/>
      <c r="AI7" s="223"/>
      <c r="AJ7" s="216"/>
      <c r="AK7" s="216"/>
      <c r="AL7" s="216"/>
      <c r="AM7" s="216"/>
      <c r="AN7" s="85" t="s">
        <v>44</v>
      </c>
      <c r="AO7" s="85" t="s">
        <v>45</v>
      </c>
      <c r="AP7" s="85" t="s">
        <v>44</v>
      </c>
      <c r="AQ7" s="85" t="s">
        <v>45</v>
      </c>
      <c r="AR7" s="216"/>
      <c r="AS7" s="216"/>
      <c r="AT7" s="216"/>
      <c r="AU7" s="216"/>
      <c r="AV7" s="216"/>
      <c r="AW7" s="217"/>
      <c r="AX7" s="2" t="s">
        <v>394</v>
      </c>
      <c r="AY7" s="2" t="s">
        <v>395</v>
      </c>
      <c r="AZ7" s="2" t="s">
        <v>396</v>
      </c>
      <c r="BA7" s="2" t="s">
        <v>394</v>
      </c>
      <c r="BB7" s="2" t="s">
        <v>395</v>
      </c>
      <c r="BC7" s="2" t="s">
        <v>396</v>
      </c>
      <c r="BD7" s="2" t="s">
        <v>394</v>
      </c>
      <c r="BE7" s="2" t="s">
        <v>395</v>
      </c>
      <c r="BF7" s="2" t="s">
        <v>396</v>
      </c>
      <c r="BG7" s="2" t="s">
        <v>394</v>
      </c>
      <c r="BH7" s="2" t="s">
        <v>395</v>
      </c>
      <c r="BI7" s="2" t="s">
        <v>396</v>
      </c>
      <c r="BJ7" s="2" t="s">
        <v>394</v>
      </c>
      <c r="BK7" s="2" t="s">
        <v>395</v>
      </c>
      <c r="BL7" s="2" t="s">
        <v>396</v>
      </c>
      <c r="BM7" s="2" t="s">
        <v>394</v>
      </c>
      <c r="BN7" s="2" t="s">
        <v>395</v>
      </c>
      <c r="BO7" s="2" t="s">
        <v>396</v>
      </c>
      <c r="BP7" s="2" t="s">
        <v>394</v>
      </c>
      <c r="BQ7" s="2" t="s">
        <v>395</v>
      </c>
      <c r="BR7" s="2" t="s">
        <v>396</v>
      </c>
      <c r="BS7" s="2" t="s">
        <v>394</v>
      </c>
      <c r="BT7" s="2" t="s">
        <v>395</v>
      </c>
      <c r="BU7" s="2" t="s">
        <v>396</v>
      </c>
      <c r="BV7" s="2" t="s">
        <v>394</v>
      </c>
      <c r="BW7" s="2" t="s">
        <v>395</v>
      </c>
      <c r="BX7" s="2" t="s">
        <v>396</v>
      </c>
      <c r="BY7" s="2" t="s">
        <v>394</v>
      </c>
      <c r="BZ7" s="2" t="s">
        <v>395</v>
      </c>
      <c r="CA7" s="2" t="s">
        <v>396</v>
      </c>
      <c r="CB7" s="2" t="s">
        <v>394</v>
      </c>
      <c r="CC7" s="2" t="s">
        <v>395</v>
      </c>
      <c r="CD7" s="2" t="s">
        <v>396</v>
      </c>
      <c r="CE7" s="2" t="s">
        <v>394</v>
      </c>
      <c r="CF7" s="2" t="s">
        <v>395</v>
      </c>
      <c r="CG7" s="2" t="s">
        <v>396</v>
      </c>
      <c r="CH7" s="2" t="s">
        <v>394</v>
      </c>
      <c r="CI7" s="2" t="s">
        <v>395</v>
      </c>
      <c r="CJ7" s="2" t="s">
        <v>396</v>
      </c>
      <c r="CK7" s="2" t="s">
        <v>394</v>
      </c>
      <c r="CL7" s="2" t="s">
        <v>395</v>
      </c>
    </row>
    <row r="8" spans="1:90" s="74" customFormat="1" ht="62.25" customHeight="1">
      <c r="A8" s="14">
        <v>0</v>
      </c>
      <c r="B8" s="14" t="s">
        <v>56</v>
      </c>
      <c r="C8" s="158"/>
      <c r="D8" s="158"/>
      <c r="E8" s="158"/>
      <c r="F8" s="14" t="s">
        <v>8</v>
      </c>
      <c r="G8" s="14" t="s">
        <v>48</v>
      </c>
      <c r="H8" s="14" t="s">
        <v>5</v>
      </c>
      <c r="I8" s="14" t="str">
        <f t="shared" ref="I8:I71" si="0">CONCATENATE(F8,G8,H8)</f>
        <v>CSLIM176/182</v>
      </c>
      <c r="J8" s="14" t="s">
        <v>127</v>
      </c>
      <c r="K8" s="14">
        <v>1</v>
      </c>
      <c r="L8" s="14" t="s">
        <v>46</v>
      </c>
      <c r="M8" s="144" t="e">
        <f>IF(VLOOKUP($I8,Zużycie!$A$2:$P$8,5,FALSE)=0,"",VLOOKUP($I8,Zużycie!$A$2:$P$8,5,FALSE))</f>
        <v>#N/A</v>
      </c>
      <c r="N8" s="144" t="e">
        <f>IF(VLOOKUP($I8,Zużycie!$A$2:$P$8,6,FALSE)=0,"",VLOOKUP($I8,Zużycie!$A$2:$P$8,6,FALSE))</f>
        <v>#N/A</v>
      </c>
      <c r="O8" s="144" t="e">
        <f>IF(VLOOKUP($I8,Zużycie!$A$2:$P$8,7,FALSE)=0,"",VLOOKUP($I8,Zużycie!$A$2:$P$8,7,FALSE))</f>
        <v>#N/A</v>
      </c>
      <c r="P8" s="144" t="e">
        <f>IF(VLOOKUP($I8,Zużycie!$A$2:$P$8,8,FALSE)=0,"",VLOOKUP($I8,Zużycie!$A$2:$P$8,8,FALSE))</f>
        <v>#N/A</v>
      </c>
      <c r="Q8" s="144" t="e">
        <f>IF(VLOOKUP($I8,Zużycie!$A$2:$P$8,9,FALSE)=0,"",VLOOKUP($I8,Zużycie!$A$2:$P$8,9,FALSE))</f>
        <v>#N/A</v>
      </c>
      <c r="R8" s="144" t="e">
        <f>IF(VLOOKUP($I8,Zużycie!$A$2:$P$8,10,FALSE)=0,"",VLOOKUP($I8,Zużycie!$A$2:$P$8,10,FALSE))</f>
        <v>#N/A</v>
      </c>
      <c r="S8" s="144" t="e">
        <f>IF(VLOOKUP($I8,Zużycie!$A$2:$P$8,11,FALSE)=0,"",VLOOKUP($I8,Zużycie!$A$2:$P$8,11,FALSE))</f>
        <v>#N/A</v>
      </c>
      <c r="T8" s="144" t="e">
        <f>IF(VLOOKUP($I8,Zużycie!$A$2:$P$8,12,FALSE)=0,"",VLOOKUP($I8,Zużycie!$A$2:$P$8,12,FALSE))</f>
        <v>#N/A</v>
      </c>
      <c r="U8" s="144" t="e">
        <f>IF(VLOOKUP($I8,Zużycie!$A$2:$P$8,13,FALSE)=0,"",VLOOKUP($I8,Zużycie!$A$2:$P$8,13,FALSE))</f>
        <v>#N/A</v>
      </c>
      <c r="V8" s="144" t="e">
        <f>IF(VLOOKUP($I8,Zużycie!$A$2:$P$8,14,FALSE)=0,"",VLOOKUP($I8,Zużycie!$A$2:$P$8,14,FALSE))</f>
        <v>#N/A</v>
      </c>
      <c r="W8" s="144" t="e">
        <f>IF(VLOOKUP($I8,Zużycie!$A$2:$P$8,15,FALSE)=0,"",VLOOKUP($I8,Zużycie!$A$2:$P$8,15,FALSE))</f>
        <v>#N/A</v>
      </c>
      <c r="X8" s="144" t="e">
        <f>IF(VLOOKUP($I8,Zużycie!$A$2:$P$8,16,FALSE)=0,"",VLOOKUP($I8,Zużycie!$A$2:$P$8,16,FALSE))</f>
        <v>#N/A</v>
      </c>
      <c r="Y8" s="144" t="e">
        <f>IF(VLOOKUP($I8,Zużycie!$A$2:$P$8,17,FALSE)=0,"",VLOOKUP($I8,Zużycie!$A$2:$P$8,17,FALSE))</f>
        <v>#N/A</v>
      </c>
      <c r="Z8" s="144" t="e">
        <f>IF(VLOOKUP($I8,Zużycie!$A$2:$P$8,18,FALSE)=0,"",VLOOKUP($I8,Zużycie!$A$2:$P$8,18,FALSE))</f>
        <v>#N/A</v>
      </c>
      <c r="AA8" s="144" t="e">
        <f>IF(VLOOKUP($I8,Zużycie!$A$2:$P$8,19,FALSE)=0,"",VLOOKUP($I8,Zużycie!$A$2:$P$8,19,FALSE))</f>
        <v>#N/A</v>
      </c>
      <c r="AB8" s="144" t="e">
        <f>IF(VLOOKUP($I8,Zużycie!$A$2:$P$8,20,FALSE)=0,"",VLOOKUP($I8,Zużycie!$A$2:$P$8,20,FALSE))</f>
        <v>#N/A</v>
      </c>
      <c r="AC8" s="144" t="e">
        <f>IF(VLOOKUP($I8,Zużycie!$A$2:$P$8,21,FALSE)=0,"",VLOOKUP($I8,Zużycie!$A$2:$P$8,21,FALSE))</f>
        <v>#N/A</v>
      </c>
      <c r="AD8" s="14" t="s">
        <v>474</v>
      </c>
      <c r="AE8" s="14" t="s">
        <v>409</v>
      </c>
      <c r="AF8" s="14"/>
      <c r="AG8" s="14" t="e">
        <f>SUM(N8:Y8)</f>
        <v>#N/A</v>
      </c>
      <c r="AH8" s="14" t="e">
        <f t="shared" ref="AH8:AH71" si="1">IF(L8="DŁ",(M8*$M$2)+(N8*$N$2)+(O8*$O$2)+(P8*$P$2)+(Q8*$Q$2)+(R8*$R$2)+(S8*$S$2)+(T8*$T$2)+(U8*$U$2)+(V8*$V$2)+(W8*$W$2)+(X8*$X$2)+(Y8*$Y$2)+(Z8*$Z$2)+(AA8*$AA$2)+(AB8*$AB$2)+(AC8*$AC$2),(M8*$M$3)+(N8*$N$3)+(O8*$O$3)+(P8*$P$3)+(Q8*$Q$3)+(R8*$R$3)+(S8*$S$3)+(T8*$T$3)+(U8*$U$3)+(V8*$V$3)+(W8*$W$3)+(X8*$X$3)+(Y8*$Y$3)+(Z8*$Z$3)+(AA8*$AA$3)+(AB8*$AB$3)+(AC8*$AC$3))</f>
        <v>#N/A</v>
      </c>
      <c r="AI8" s="14"/>
      <c r="AJ8" s="141">
        <v>20</v>
      </c>
      <c r="AK8" s="142">
        <v>41893</v>
      </c>
      <c r="AL8" s="14"/>
      <c r="AM8" s="14"/>
      <c r="AN8" s="14"/>
      <c r="AO8" s="14"/>
      <c r="AP8" s="14"/>
      <c r="AQ8" s="14"/>
      <c r="AR8" s="14"/>
      <c r="AS8" s="14"/>
      <c r="AT8" s="14"/>
      <c r="AU8" s="142">
        <v>41898</v>
      </c>
      <c r="AV8" s="142">
        <v>41898</v>
      </c>
    </row>
    <row r="9" spans="1:90" s="74" customFormat="1" ht="62.25" customHeight="1">
      <c r="A9" s="14">
        <v>20</v>
      </c>
      <c r="B9" s="14" t="s">
        <v>378</v>
      </c>
      <c r="C9" s="113"/>
      <c r="D9" s="113"/>
      <c r="E9" s="114"/>
      <c r="F9" s="14" t="s">
        <v>7</v>
      </c>
      <c r="G9" s="14" t="s">
        <v>61</v>
      </c>
      <c r="H9" s="14" t="s">
        <v>59</v>
      </c>
      <c r="I9" s="14" t="str">
        <f t="shared" si="0"/>
        <v>GKLASYKA182/188</v>
      </c>
      <c r="J9" s="14" t="s">
        <v>127</v>
      </c>
      <c r="K9" s="14">
        <v>4</v>
      </c>
      <c r="L9" s="14" t="s">
        <v>46</v>
      </c>
      <c r="M9" s="143"/>
      <c r="N9" s="144"/>
      <c r="O9" s="144"/>
      <c r="P9" s="144"/>
      <c r="Q9" s="144"/>
      <c r="R9" s="144"/>
      <c r="S9" s="144">
        <v>7</v>
      </c>
      <c r="T9" s="144">
        <v>7</v>
      </c>
      <c r="U9" s="144">
        <v>7</v>
      </c>
      <c r="V9" s="144">
        <v>7</v>
      </c>
      <c r="W9" s="144">
        <v>7</v>
      </c>
      <c r="X9" s="144"/>
      <c r="Y9" s="144"/>
      <c r="Z9" s="144"/>
      <c r="AA9" s="144"/>
      <c r="AB9" s="144"/>
      <c r="AC9" s="144"/>
      <c r="AD9" s="14" t="s">
        <v>121</v>
      </c>
      <c r="AE9" s="116" t="s">
        <v>379</v>
      </c>
      <c r="AF9" s="14"/>
      <c r="AG9" s="93">
        <f t="shared" ref="AG9:AG40" si="2">SUM(M9:AC9)</f>
        <v>35</v>
      </c>
      <c r="AH9" s="14">
        <f t="shared" si="1"/>
        <v>60.9</v>
      </c>
      <c r="AI9" s="93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90" s="74" customFormat="1" ht="62.25" customHeight="1">
      <c r="A10" s="14">
        <v>22</v>
      </c>
      <c r="B10" s="14" t="s">
        <v>322</v>
      </c>
      <c r="C10" s="113"/>
      <c r="D10" s="113"/>
      <c r="E10" s="114"/>
      <c r="F10" s="93" t="s">
        <v>9</v>
      </c>
      <c r="G10" s="93" t="s">
        <v>61</v>
      </c>
      <c r="H10" s="14" t="s">
        <v>59</v>
      </c>
      <c r="I10" s="14" t="str">
        <f t="shared" si="0"/>
        <v>GKKLASYKA182/188</v>
      </c>
      <c r="J10" s="14" t="s">
        <v>127</v>
      </c>
      <c r="K10" s="14">
        <v>1</v>
      </c>
      <c r="L10" s="14" t="s">
        <v>46</v>
      </c>
      <c r="M10" s="143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>
        <v>2</v>
      </c>
      <c r="Y10" s="144">
        <v>2</v>
      </c>
      <c r="Z10" s="144">
        <v>2</v>
      </c>
      <c r="AA10" s="144"/>
      <c r="AB10" s="144"/>
      <c r="AC10" s="144"/>
      <c r="AD10" s="14"/>
      <c r="AE10" s="14"/>
      <c r="AF10" s="123" t="s">
        <v>333</v>
      </c>
      <c r="AG10" s="93">
        <f t="shared" si="2"/>
        <v>6</v>
      </c>
      <c r="AH10" s="14">
        <f t="shared" si="1"/>
        <v>12.419999999999998</v>
      </c>
      <c r="AI10" s="93"/>
      <c r="AJ10" s="93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90" s="74" customFormat="1" ht="62.25" customHeight="1">
      <c r="A11" s="14">
        <v>22</v>
      </c>
      <c r="B11" s="14" t="s">
        <v>323</v>
      </c>
      <c r="C11" s="113"/>
      <c r="D11" s="113"/>
      <c r="E11" s="114"/>
      <c r="F11" s="93" t="s">
        <v>9</v>
      </c>
      <c r="G11" s="93" t="s">
        <v>61</v>
      </c>
      <c r="H11" s="14" t="s">
        <v>59</v>
      </c>
      <c r="I11" s="14" t="str">
        <f t="shared" si="0"/>
        <v>GKKLASYKA182/188</v>
      </c>
      <c r="J11" s="14" t="s">
        <v>127</v>
      </c>
      <c r="K11" s="14">
        <v>1</v>
      </c>
      <c r="L11" s="14" t="s">
        <v>46</v>
      </c>
      <c r="M11" s="143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>
        <v>2</v>
      </c>
      <c r="Y11" s="144">
        <v>2</v>
      </c>
      <c r="Z11" s="144">
        <v>2</v>
      </c>
      <c r="AA11" s="144"/>
      <c r="AB11" s="144"/>
      <c r="AC11" s="144"/>
      <c r="AD11" s="14"/>
      <c r="AE11" s="14"/>
      <c r="AF11" s="123" t="s">
        <v>333</v>
      </c>
      <c r="AG11" s="93">
        <f t="shared" si="2"/>
        <v>6</v>
      </c>
      <c r="AH11" s="14">
        <f t="shared" si="1"/>
        <v>12.419999999999998</v>
      </c>
      <c r="AI11" s="93"/>
      <c r="AJ11" s="93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90" s="74" customFormat="1" ht="62.25" customHeight="1">
      <c r="A12" s="14">
        <v>22</v>
      </c>
      <c r="B12" s="14" t="s">
        <v>324</v>
      </c>
      <c r="C12" s="113"/>
      <c r="D12" s="113"/>
      <c r="E12" s="114"/>
      <c r="F12" s="93" t="s">
        <v>9</v>
      </c>
      <c r="G12" s="93" t="s">
        <v>61</v>
      </c>
      <c r="H12" s="14" t="s">
        <v>59</v>
      </c>
      <c r="I12" s="14" t="str">
        <f t="shared" si="0"/>
        <v>GKKLASYKA182/188</v>
      </c>
      <c r="J12" s="14" t="s">
        <v>127</v>
      </c>
      <c r="K12" s="14">
        <v>1</v>
      </c>
      <c r="L12" s="14" t="s">
        <v>46</v>
      </c>
      <c r="M12" s="143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>
        <v>2</v>
      </c>
      <c r="Y12" s="144">
        <v>2</v>
      </c>
      <c r="Z12" s="144">
        <v>2</v>
      </c>
      <c r="AA12" s="144"/>
      <c r="AB12" s="144"/>
      <c r="AC12" s="144"/>
      <c r="AD12" s="14"/>
      <c r="AE12" s="14"/>
      <c r="AF12" s="123" t="s">
        <v>333</v>
      </c>
      <c r="AG12" s="93">
        <f t="shared" si="2"/>
        <v>6</v>
      </c>
      <c r="AH12" s="14">
        <f t="shared" si="1"/>
        <v>12.419999999999998</v>
      </c>
      <c r="AI12" s="93"/>
      <c r="AJ12" s="93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90" s="74" customFormat="1" ht="47.25" customHeight="1">
      <c r="A13" s="14">
        <v>22</v>
      </c>
      <c r="B13" s="14" t="s">
        <v>325</v>
      </c>
      <c r="C13" s="113"/>
      <c r="D13" s="113"/>
      <c r="E13" s="114"/>
      <c r="F13" s="93" t="s">
        <v>9</v>
      </c>
      <c r="G13" s="93" t="s">
        <v>61</v>
      </c>
      <c r="H13" s="14" t="s">
        <v>59</v>
      </c>
      <c r="I13" s="14" t="str">
        <f t="shared" si="0"/>
        <v>GKKLASYKA182/188</v>
      </c>
      <c r="J13" s="14" t="s">
        <v>127</v>
      </c>
      <c r="K13" s="14">
        <v>1</v>
      </c>
      <c r="L13" s="14" t="s">
        <v>46</v>
      </c>
      <c r="M13" s="143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>
        <v>2</v>
      </c>
      <c r="Y13" s="144">
        <v>2</v>
      </c>
      <c r="Z13" s="144">
        <v>2</v>
      </c>
      <c r="AA13" s="144"/>
      <c r="AB13" s="144"/>
      <c r="AC13" s="144"/>
      <c r="AD13" s="14"/>
      <c r="AE13" s="14"/>
      <c r="AF13" s="123" t="s">
        <v>333</v>
      </c>
      <c r="AG13" s="93">
        <f t="shared" si="2"/>
        <v>6</v>
      </c>
      <c r="AH13" s="14">
        <f t="shared" si="1"/>
        <v>12.419999999999998</v>
      </c>
      <c r="AI13" s="93"/>
      <c r="AJ13" s="93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90" s="74" customFormat="1" ht="47.25" customHeight="1">
      <c r="A14" s="14">
        <v>22</v>
      </c>
      <c r="B14" s="14" t="s">
        <v>326</v>
      </c>
      <c r="C14" s="113"/>
      <c r="D14" s="113"/>
      <c r="E14" s="114"/>
      <c r="F14" s="93" t="s">
        <v>9</v>
      </c>
      <c r="G14" s="93" t="s">
        <v>61</v>
      </c>
      <c r="H14" s="14" t="s">
        <v>59</v>
      </c>
      <c r="I14" s="14" t="str">
        <f t="shared" si="0"/>
        <v>GKKLASYKA182/188</v>
      </c>
      <c r="J14" s="14" t="s">
        <v>127</v>
      </c>
      <c r="K14" s="14">
        <v>1</v>
      </c>
      <c r="L14" s="14" t="s">
        <v>46</v>
      </c>
      <c r="M14" s="143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>
        <v>2</v>
      </c>
      <c r="Y14" s="144">
        <v>2</v>
      </c>
      <c r="Z14" s="144">
        <v>2</v>
      </c>
      <c r="AA14" s="144"/>
      <c r="AB14" s="144"/>
      <c r="AC14" s="144"/>
      <c r="AD14" s="14"/>
      <c r="AE14" s="14"/>
      <c r="AF14" s="123" t="s">
        <v>333</v>
      </c>
      <c r="AG14" s="93">
        <f t="shared" si="2"/>
        <v>6</v>
      </c>
      <c r="AH14" s="14">
        <f t="shared" si="1"/>
        <v>12.419999999999998</v>
      </c>
      <c r="AI14" s="93"/>
      <c r="AJ14" s="93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90" s="74" customFormat="1" ht="47.25" customHeight="1">
      <c r="A15" s="14">
        <v>22</v>
      </c>
      <c r="B15" s="14" t="s">
        <v>327</v>
      </c>
      <c r="C15" s="113"/>
      <c r="D15" s="113"/>
      <c r="E15" s="114"/>
      <c r="F15" s="93" t="s">
        <v>9</v>
      </c>
      <c r="G15" s="93" t="s">
        <v>61</v>
      </c>
      <c r="H15" s="14" t="s">
        <v>328</v>
      </c>
      <c r="I15" s="14" t="str">
        <f t="shared" si="0"/>
        <v>GKKLASYKA192/194</v>
      </c>
      <c r="J15" s="14" t="s">
        <v>127</v>
      </c>
      <c r="K15" s="14">
        <v>1</v>
      </c>
      <c r="L15" s="14" t="s">
        <v>46</v>
      </c>
      <c r="M15" s="143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>
        <v>2</v>
      </c>
      <c r="Y15" s="144">
        <v>2</v>
      </c>
      <c r="Z15" s="144">
        <v>2</v>
      </c>
      <c r="AA15" s="144"/>
      <c r="AB15" s="144"/>
      <c r="AC15" s="144"/>
      <c r="AD15" s="14"/>
      <c r="AE15" s="14"/>
      <c r="AF15" s="123" t="s">
        <v>333</v>
      </c>
      <c r="AG15" s="93">
        <f t="shared" si="2"/>
        <v>6</v>
      </c>
      <c r="AH15" s="14">
        <f t="shared" si="1"/>
        <v>12.419999999999998</v>
      </c>
      <c r="AI15" s="93"/>
      <c r="AJ15" s="93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90" s="74" customFormat="1" ht="47.25" customHeight="1">
      <c r="A16" s="14">
        <v>22</v>
      </c>
      <c r="B16" s="14" t="s">
        <v>329</v>
      </c>
      <c r="C16" s="113"/>
      <c r="D16" s="113"/>
      <c r="E16" s="114"/>
      <c r="F16" s="93" t="s">
        <v>9</v>
      </c>
      <c r="G16" s="93" t="s">
        <v>61</v>
      </c>
      <c r="H16" s="14" t="s">
        <v>328</v>
      </c>
      <c r="I16" s="14" t="str">
        <f t="shared" si="0"/>
        <v>GKKLASYKA192/194</v>
      </c>
      <c r="J16" s="14" t="s">
        <v>127</v>
      </c>
      <c r="K16" s="14">
        <v>1</v>
      </c>
      <c r="L16" s="14" t="s">
        <v>46</v>
      </c>
      <c r="M16" s="143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>
        <v>2</v>
      </c>
      <c r="Y16" s="144">
        <v>2</v>
      </c>
      <c r="Z16" s="144">
        <v>2</v>
      </c>
      <c r="AA16" s="144"/>
      <c r="AB16" s="144"/>
      <c r="AC16" s="144"/>
      <c r="AD16" s="14"/>
      <c r="AE16" s="14"/>
      <c r="AF16" s="123" t="s">
        <v>333</v>
      </c>
      <c r="AG16" s="93">
        <f t="shared" si="2"/>
        <v>6</v>
      </c>
      <c r="AH16" s="14">
        <f t="shared" si="1"/>
        <v>12.419999999999998</v>
      </c>
      <c r="AI16" s="93"/>
      <c r="AJ16" s="93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s="74" customFormat="1" ht="47.25" customHeight="1">
      <c r="A17" s="14">
        <v>22</v>
      </c>
      <c r="B17" s="14" t="s">
        <v>330</v>
      </c>
      <c r="C17" s="113"/>
      <c r="D17" s="113"/>
      <c r="E17" s="114"/>
      <c r="F17" s="93" t="s">
        <v>9</v>
      </c>
      <c r="G17" s="93" t="s">
        <v>61</v>
      </c>
      <c r="H17" s="14" t="s">
        <v>328</v>
      </c>
      <c r="I17" s="14" t="str">
        <f t="shared" si="0"/>
        <v>GKKLASYKA192/194</v>
      </c>
      <c r="J17" s="14" t="s">
        <v>127</v>
      </c>
      <c r="K17" s="14">
        <v>1</v>
      </c>
      <c r="L17" s="14" t="s">
        <v>46</v>
      </c>
      <c r="M17" s="143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>
        <v>2</v>
      </c>
      <c r="Y17" s="144">
        <v>2</v>
      </c>
      <c r="Z17" s="144">
        <v>2</v>
      </c>
      <c r="AA17" s="144"/>
      <c r="AB17" s="144"/>
      <c r="AC17" s="144"/>
      <c r="AD17" s="14"/>
      <c r="AE17" s="14"/>
      <c r="AF17" s="123" t="s">
        <v>333</v>
      </c>
      <c r="AG17" s="93">
        <f t="shared" si="2"/>
        <v>6</v>
      </c>
      <c r="AH17" s="14">
        <f t="shared" si="1"/>
        <v>12.419999999999998</v>
      </c>
      <c r="AI17" s="93"/>
      <c r="AJ17" s="93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s="74" customFormat="1" ht="47.25" customHeight="1">
      <c r="A18" s="14">
        <v>22</v>
      </c>
      <c r="B18" s="14" t="s">
        <v>331</v>
      </c>
      <c r="C18" s="113"/>
      <c r="D18" s="113"/>
      <c r="E18" s="114"/>
      <c r="F18" s="93" t="s">
        <v>9</v>
      </c>
      <c r="G18" s="93" t="s">
        <v>61</v>
      </c>
      <c r="H18" s="14" t="s">
        <v>328</v>
      </c>
      <c r="I18" s="14" t="str">
        <f t="shared" si="0"/>
        <v>GKKLASYKA192/194</v>
      </c>
      <c r="J18" s="14" t="s">
        <v>127</v>
      </c>
      <c r="K18" s="14">
        <v>1</v>
      </c>
      <c r="L18" s="14" t="s">
        <v>46</v>
      </c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>
        <v>2</v>
      </c>
      <c r="Y18" s="144">
        <v>2</v>
      </c>
      <c r="Z18" s="144">
        <v>2</v>
      </c>
      <c r="AA18" s="144"/>
      <c r="AB18" s="144"/>
      <c r="AC18" s="144"/>
      <c r="AD18" s="14"/>
      <c r="AE18" s="14"/>
      <c r="AF18" s="123" t="s">
        <v>333</v>
      </c>
      <c r="AG18" s="93">
        <f t="shared" si="2"/>
        <v>6</v>
      </c>
      <c r="AH18" s="14">
        <f t="shared" si="1"/>
        <v>12.419999999999998</v>
      </c>
      <c r="AI18" s="93"/>
      <c r="AJ18" s="93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s="74" customFormat="1" ht="47.25" customHeight="1">
      <c r="A19" s="14">
        <v>22</v>
      </c>
      <c r="B19" s="14" t="s">
        <v>332</v>
      </c>
      <c r="C19" s="113"/>
      <c r="D19" s="113"/>
      <c r="E19" s="114"/>
      <c r="F19" s="93" t="s">
        <v>9</v>
      </c>
      <c r="G19" s="93" t="s">
        <v>61</v>
      </c>
      <c r="H19" s="14" t="s">
        <v>328</v>
      </c>
      <c r="I19" s="14" t="str">
        <f t="shared" si="0"/>
        <v>GKKLASYKA192/194</v>
      </c>
      <c r="J19" s="14" t="s">
        <v>127</v>
      </c>
      <c r="K19" s="14">
        <v>1</v>
      </c>
      <c r="L19" s="14" t="s">
        <v>46</v>
      </c>
      <c r="M19" s="143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>
        <v>2</v>
      </c>
      <c r="Y19" s="144">
        <v>2</v>
      </c>
      <c r="Z19" s="144">
        <v>2</v>
      </c>
      <c r="AA19" s="144"/>
      <c r="AB19" s="144"/>
      <c r="AC19" s="144"/>
      <c r="AD19" s="14"/>
      <c r="AE19" s="14"/>
      <c r="AF19" s="123" t="s">
        <v>333</v>
      </c>
      <c r="AG19" s="93">
        <f t="shared" si="2"/>
        <v>6</v>
      </c>
      <c r="AH19" s="14">
        <f t="shared" si="1"/>
        <v>12.419999999999998</v>
      </c>
      <c r="AI19" s="93"/>
      <c r="AJ19" s="93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s="74" customFormat="1" ht="47.25" customHeight="1">
      <c r="A20" s="14">
        <v>23</v>
      </c>
      <c r="B20" s="14" t="s">
        <v>358</v>
      </c>
      <c r="C20" s="113"/>
      <c r="D20" s="113"/>
      <c r="E20" s="114"/>
      <c r="F20" s="14" t="s">
        <v>2</v>
      </c>
      <c r="G20" s="14" t="s">
        <v>48</v>
      </c>
      <c r="H20" s="14" t="s">
        <v>4</v>
      </c>
      <c r="I20" s="14" t="str">
        <f t="shared" si="0"/>
        <v>KSLIM170/176</v>
      </c>
      <c r="J20" s="14" t="s">
        <v>361</v>
      </c>
      <c r="K20" s="14"/>
      <c r="L20" s="14" t="s">
        <v>46</v>
      </c>
      <c r="M20" s="143"/>
      <c r="N20" s="144">
        <v>3</v>
      </c>
      <c r="O20" s="144">
        <v>6</v>
      </c>
      <c r="P20" s="144">
        <v>6</v>
      </c>
      <c r="Q20" s="144">
        <v>4</v>
      </c>
      <c r="R20" s="144">
        <v>4</v>
      </c>
      <c r="S20" s="144">
        <v>2</v>
      </c>
      <c r="T20" s="144">
        <v>4</v>
      </c>
      <c r="U20" s="144"/>
      <c r="V20" s="144"/>
      <c r="W20" s="144"/>
      <c r="X20" s="144"/>
      <c r="Y20" s="144"/>
      <c r="Z20" s="144"/>
      <c r="AA20" s="144"/>
      <c r="AB20" s="144"/>
      <c r="AC20" s="144"/>
      <c r="AD20" s="14" t="s">
        <v>121</v>
      </c>
      <c r="AE20" s="14"/>
      <c r="AF20" s="14"/>
      <c r="AG20" s="93">
        <f t="shared" si="2"/>
        <v>29</v>
      </c>
      <c r="AH20" s="14">
        <f t="shared" si="1"/>
        <v>41.279999999999994</v>
      </c>
      <c r="AI20" s="93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s="74" customFormat="1" ht="47.25" customHeight="1">
      <c r="A21" s="14">
        <v>23</v>
      </c>
      <c r="B21" s="14" t="s">
        <v>357</v>
      </c>
      <c r="C21" s="113"/>
      <c r="D21" s="113"/>
      <c r="E21" s="114"/>
      <c r="F21" s="14" t="s">
        <v>2</v>
      </c>
      <c r="G21" s="14" t="s">
        <v>48</v>
      </c>
      <c r="H21" s="14" t="s">
        <v>4</v>
      </c>
      <c r="I21" s="14" t="str">
        <f t="shared" si="0"/>
        <v>KSLIM170/176</v>
      </c>
      <c r="J21" s="14" t="s">
        <v>125</v>
      </c>
      <c r="K21" s="14"/>
      <c r="L21" s="14" t="s">
        <v>46</v>
      </c>
      <c r="M21" s="143"/>
      <c r="N21" s="144"/>
      <c r="O21" s="144">
        <v>6</v>
      </c>
      <c r="P21" s="144">
        <v>6</v>
      </c>
      <c r="Q21" s="144">
        <v>4</v>
      </c>
      <c r="R21" s="144">
        <v>2</v>
      </c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" t="s">
        <v>121</v>
      </c>
      <c r="AE21" s="14"/>
      <c r="AF21" s="14"/>
      <c r="AG21" s="93">
        <f t="shared" si="2"/>
        <v>18</v>
      </c>
      <c r="AH21" s="14">
        <f t="shared" si="1"/>
        <v>25.2</v>
      </c>
      <c r="AI21" s="93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s="74" customFormat="1" ht="47.25" customHeight="1">
      <c r="A22" s="14">
        <v>23</v>
      </c>
      <c r="B22" s="14" t="s">
        <v>359</v>
      </c>
      <c r="C22" s="113"/>
      <c r="D22" s="113"/>
      <c r="E22" s="114"/>
      <c r="F22" s="14" t="s">
        <v>2</v>
      </c>
      <c r="G22" s="14" t="s">
        <v>48</v>
      </c>
      <c r="H22" s="14" t="s">
        <v>5</v>
      </c>
      <c r="I22" s="14" t="str">
        <f t="shared" si="0"/>
        <v>KSLIM176/182</v>
      </c>
      <c r="J22" s="14" t="s">
        <v>361</v>
      </c>
      <c r="K22" s="14"/>
      <c r="L22" s="14" t="s">
        <v>46</v>
      </c>
      <c r="M22" s="143"/>
      <c r="N22" s="144" t="s">
        <v>517</v>
      </c>
      <c r="O22" s="144">
        <v>5</v>
      </c>
      <c r="P22" s="144">
        <v>5</v>
      </c>
      <c r="Q22" s="144">
        <v>5</v>
      </c>
      <c r="R22" s="144">
        <v>5</v>
      </c>
      <c r="S22" s="144"/>
      <c r="T22" s="144"/>
      <c r="U22" s="144"/>
      <c r="V22" s="144"/>
      <c r="W22" s="144"/>
      <c r="X22" s="144" t="s">
        <v>517</v>
      </c>
      <c r="Y22" s="144" t="s">
        <v>517</v>
      </c>
      <c r="Z22" s="144"/>
      <c r="AA22" s="144"/>
      <c r="AB22" s="144"/>
      <c r="AC22" s="144"/>
      <c r="AD22" s="14" t="s">
        <v>121</v>
      </c>
      <c r="AE22" s="14"/>
      <c r="AF22" s="14"/>
      <c r="AG22" s="93">
        <f t="shared" si="2"/>
        <v>20</v>
      </c>
      <c r="AH22" s="14" t="e">
        <f t="shared" si="1"/>
        <v>#VALUE!</v>
      </c>
      <c r="AI22" s="93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s="74" customFormat="1" ht="47.25" customHeight="1">
      <c r="A23" s="14">
        <v>23</v>
      </c>
      <c r="B23" s="14" t="s">
        <v>353</v>
      </c>
      <c r="C23" s="113"/>
      <c r="D23" s="113"/>
      <c r="E23" s="114"/>
      <c r="F23" s="14" t="s">
        <v>2</v>
      </c>
      <c r="G23" s="14" t="s">
        <v>48</v>
      </c>
      <c r="H23" s="14" t="s">
        <v>5</v>
      </c>
      <c r="I23" s="14" t="str">
        <f t="shared" si="0"/>
        <v>KSLIM176/182</v>
      </c>
      <c r="J23" s="14" t="s">
        <v>125</v>
      </c>
      <c r="K23" s="14"/>
      <c r="L23" s="14" t="s">
        <v>46</v>
      </c>
      <c r="M23" s="143"/>
      <c r="N23" s="144" t="s">
        <v>517</v>
      </c>
      <c r="O23" s="144">
        <v>2</v>
      </c>
      <c r="P23" s="144">
        <v>4</v>
      </c>
      <c r="Q23" s="144">
        <v>4</v>
      </c>
      <c r="R23" s="144">
        <v>4</v>
      </c>
      <c r="S23" s="144">
        <v>3</v>
      </c>
      <c r="T23" s="144">
        <v>2</v>
      </c>
      <c r="U23" s="144">
        <v>1</v>
      </c>
      <c r="V23" s="144"/>
      <c r="W23" s="144"/>
      <c r="X23" s="144" t="s">
        <v>517</v>
      </c>
      <c r="Y23" s="144" t="s">
        <v>517</v>
      </c>
      <c r="Z23" s="144"/>
      <c r="AA23" s="144"/>
      <c r="AB23" s="144"/>
      <c r="AC23" s="144"/>
      <c r="AD23" s="14" t="s">
        <v>121</v>
      </c>
      <c r="AE23" s="14"/>
      <c r="AF23" s="14"/>
      <c r="AG23" s="93">
        <f t="shared" si="2"/>
        <v>20</v>
      </c>
      <c r="AH23" s="14" t="e">
        <f t="shared" si="1"/>
        <v>#VALUE!</v>
      </c>
      <c r="AI23" s="93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s="74" customFormat="1" ht="47.25" customHeight="1">
      <c r="A24" s="14">
        <v>23</v>
      </c>
      <c r="B24" s="14" t="s">
        <v>354</v>
      </c>
      <c r="C24" s="113"/>
      <c r="D24" s="113"/>
      <c r="E24" s="114"/>
      <c r="F24" s="14" t="s">
        <v>2</v>
      </c>
      <c r="G24" s="14" t="s">
        <v>48</v>
      </c>
      <c r="H24" s="14" t="s">
        <v>5</v>
      </c>
      <c r="I24" s="14" t="str">
        <f t="shared" si="0"/>
        <v>KSLIM176/182</v>
      </c>
      <c r="J24" s="14" t="s">
        <v>125</v>
      </c>
      <c r="K24" s="14"/>
      <c r="L24" s="14" t="s">
        <v>46</v>
      </c>
      <c r="M24" s="143"/>
      <c r="N24" s="144"/>
      <c r="O24" s="144">
        <v>2</v>
      </c>
      <c r="P24" s="144">
        <v>4</v>
      </c>
      <c r="Q24" s="144">
        <v>4</v>
      </c>
      <c r="R24" s="144">
        <v>4</v>
      </c>
      <c r="S24" s="144">
        <v>3</v>
      </c>
      <c r="T24" s="144">
        <v>2</v>
      </c>
      <c r="U24" s="144">
        <v>1</v>
      </c>
      <c r="V24" s="144"/>
      <c r="W24" s="144"/>
      <c r="X24" s="144"/>
      <c r="Y24" s="144"/>
      <c r="Z24" s="144"/>
      <c r="AA24" s="144"/>
      <c r="AB24" s="144"/>
      <c r="AC24" s="144"/>
      <c r="AD24" s="14" t="s">
        <v>121</v>
      </c>
      <c r="AE24" s="14"/>
      <c r="AF24" s="14"/>
      <c r="AG24" s="93">
        <f t="shared" si="2"/>
        <v>20</v>
      </c>
      <c r="AH24" s="14">
        <f t="shared" si="1"/>
        <v>28.709999999999997</v>
      </c>
      <c r="AI24" s="93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s="74" customFormat="1" ht="47.25" customHeight="1">
      <c r="A25" s="14">
        <v>23</v>
      </c>
      <c r="B25" s="14" t="s">
        <v>355</v>
      </c>
      <c r="C25" s="113"/>
      <c r="D25" s="113"/>
      <c r="E25" s="114"/>
      <c r="F25" s="14" t="s">
        <v>2</v>
      </c>
      <c r="G25" s="14" t="s">
        <v>48</v>
      </c>
      <c r="H25" s="14" t="s">
        <v>5</v>
      </c>
      <c r="I25" s="14" t="str">
        <f t="shared" si="0"/>
        <v>KSLIM176/182</v>
      </c>
      <c r="J25" s="14" t="s">
        <v>125</v>
      </c>
      <c r="K25" s="14"/>
      <c r="L25" s="14" t="s">
        <v>46</v>
      </c>
      <c r="M25" s="143"/>
      <c r="N25" s="144"/>
      <c r="O25" s="144">
        <v>2</v>
      </c>
      <c r="P25" s="144">
        <v>4</v>
      </c>
      <c r="Q25" s="144">
        <v>4</v>
      </c>
      <c r="R25" s="144">
        <v>4</v>
      </c>
      <c r="S25" s="144">
        <v>3</v>
      </c>
      <c r="T25" s="144">
        <v>2</v>
      </c>
      <c r="U25" s="144">
        <v>1</v>
      </c>
      <c r="V25" s="144"/>
      <c r="W25" s="144"/>
      <c r="X25" s="144"/>
      <c r="Y25" s="144"/>
      <c r="Z25" s="144"/>
      <c r="AA25" s="144"/>
      <c r="AB25" s="144"/>
      <c r="AC25" s="144"/>
      <c r="AD25" s="14" t="s">
        <v>121</v>
      </c>
      <c r="AE25" s="14"/>
      <c r="AF25" s="14"/>
      <c r="AG25" s="93">
        <f t="shared" si="2"/>
        <v>20</v>
      </c>
      <c r="AH25" s="14">
        <f t="shared" si="1"/>
        <v>28.709999999999997</v>
      </c>
      <c r="AI25" s="93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s="74" customFormat="1" ht="47.25" customHeight="1">
      <c r="A26" s="14">
        <v>23</v>
      </c>
      <c r="B26" s="14" t="s">
        <v>356</v>
      </c>
      <c r="C26" s="113"/>
      <c r="D26" s="113"/>
      <c r="E26" s="114"/>
      <c r="F26" s="14" t="s">
        <v>2</v>
      </c>
      <c r="G26" s="14" t="s">
        <v>48</v>
      </c>
      <c r="H26" s="14" t="s">
        <v>5</v>
      </c>
      <c r="I26" s="14" t="str">
        <f t="shared" si="0"/>
        <v>KSLIM176/182</v>
      </c>
      <c r="J26" s="14" t="s">
        <v>125</v>
      </c>
      <c r="K26" s="14"/>
      <c r="L26" s="14" t="s">
        <v>46</v>
      </c>
      <c r="M26" s="143"/>
      <c r="N26" s="144" t="s">
        <v>517</v>
      </c>
      <c r="O26" s="144">
        <v>1</v>
      </c>
      <c r="P26" s="144">
        <v>1</v>
      </c>
      <c r="Q26" s="144">
        <v>1</v>
      </c>
      <c r="R26" s="144">
        <v>1</v>
      </c>
      <c r="S26" s="144">
        <v>1</v>
      </c>
      <c r="T26" s="144" t="s">
        <v>517</v>
      </c>
      <c r="U26" s="144"/>
      <c r="V26" s="144"/>
      <c r="W26" s="144"/>
      <c r="X26" s="144" t="s">
        <v>517</v>
      </c>
      <c r="Y26" s="144" t="s">
        <v>517</v>
      </c>
      <c r="Z26" s="144"/>
      <c r="AA26" s="144"/>
      <c r="AB26" s="144"/>
      <c r="AC26" s="144"/>
      <c r="AD26" s="14" t="s">
        <v>360</v>
      </c>
      <c r="AE26" s="14"/>
      <c r="AF26" s="14"/>
      <c r="AG26" s="93">
        <f t="shared" si="2"/>
        <v>5</v>
      </c>
      <c r="AH26" s="14" t="e">
        <f t="shared" si="1"/>
        <v>#VALUE!</v>
      </c>
      <c r="AI26" s="93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s="74" customFormat="1" ht="47.25" customHeight="1">
      <c r="A27" s="14">
        <v>25</v>
      </c>
      <c r="B27" s="14" t="s">
        <v>367</v>
      </c>
      <c r="C27" s="113"/>
      <c r="D27" s="113"/>
      <c r="E27" s="114"/>
      <c r="F27" s="14" t="s">
        <v>2</v>
      </c>
      <c r="G27" s="14" t="s">
        <v>48</v>
      </c>
      <c r="H27" s="14" t="s">
        <v>5</v>
      </c>
      <c r="I27" s="14" t="str">
        <f t="shared" si="0"/>
        <v>KSLIM176/182</v>
      </c>
      <c r="J27" s="14" t="s">
        <v>127</v>
      </c>
      <c r="K27" s="14">
        <v>4</v>
      </c>
      <c r="L27" s="14" t="s">
        <v>46</v>
      </c>
      <c r="M27" s="143"/>
      <c r="N27" s="144" t="s">
        <v>517</v>
      </c>
      <c r="O27" s="144">
        <v>2</v>
      </c>
      <c r="P27" s="144" t="s">
        <v>517</v>
      </c>
      <c r="Q27" s="144">
        <v>5</v>
      </c>
      <c r="R27" s="144" t="s">
        <v>517</v>
      </c>
      <c r="S27" s="144">
        <v>6</v>
      </c>
      <c r="T27" s="144" t="s">
        <v>517</v>
      </c>
      <c r="U27" s="144">
        <v>4</v>
      </c>
      <c r="V27" s="144" t="s">
        <v>517</v>
      </c>
      <c r="W27" s="144">
        <v>2</v>
      </c>
      <c r="X27" s="144" t="s">
        <v>517</v>
      </c>
      <c r="Y27" s="144" t="s">
        <v>517</v>
      </c>
      <c r="Z27" s="144"/>
      <c r="AA27" s="144"/>
      <c r="AB27" s="144"/>
      <c r="AC27" s="144"/>
      <c r="AD27" s="14" t="s">
        <v>121</v>
      </c>
      <c r="AE27" s="14" t="s">
        <v>72</v>
      </c>
      <c r="AF27" s="14"/>
      <c r="AG27" s="93">
        <f t="shared" si="2"/>
        <v>19</v>
      </c>
      <c r="AH27" s="14" t="e">
        <f t="shared" si="1"/>
        <v>#VALUE!</v>
      </c>
      <c r="AI27" s="93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s="74" customFormat="1" ht="47.25" customHeight="1">
      <c r="A28" s="14">
        <v>25</v>
      </c>
      <c r="B28" s="14" t="s">
        <v>368</v>
      </c>
      <c r="C28" s="113"/>
      <c r="D28" s="113"/>
      <c r="E28" s="114"/>
      <c r="F28" s="14" t="s">
        <v>2</v>
      </c>
      <c r="G28" s="14" t="s">
        <v>48</v>
      </c>
      <c r="H28" s="14" t="s">
        <v>5</v>
      </c>
      <c r="I28" s="14" t="str">
        <f t="shared" si="0"/>
        <v>KSLIM176/182</v>
      </c>
      <c r="J28" s="14" t="s">
        <v>127</v>
      </c>
      <c r="K28" s="14">
        <v>4</v>
      </c>
      <c r="L28" s="14" t="s">
        <v>46</v>
      </c>
      <c r="M28" s="143"/>
      <c r="N28" s="144" t="s">
        <v>517</v>
      </c>
      <c r="O28" s="144">
        <v>2</v>
      </c>
      <c r="P28" s="144" t="s">
        <v>517</v>
      </c>
      <c r="Q28" s="144">
        <v>5</v>
      </c>
      <c r="R28" s="144" t="s">
        <v>517</v>
      </c>
      <c r="S28" s="144">
        <v>6</v>
      </c>
      <c r="T28" s="144" t="s">
        <v>517</v>
      </c>
      <c r="U28" s="144">
        <v>4</v>
      </c>
      <c r="V28" s="144" t="s">
        <v>517</v>
      </c>
      <c r="W28" s="144">
        <v>2</v>
      </c>
      <c r="X28" s="144" t="s">
        <v>517</v>
      </c>
      <c r="Y28" s="144" t="s">
        <v>517</v>
      </c>
      <c r="Z28" s="144"/>
      <c r="AA28" s="144"/>
      <c r="AB28" s="144"/>
      <c r="AC28" s="144"/>
      <c r="AD28" s="14" t="s">
        <v>121</v>
      </c>
      <c r="AE28" s="14" t="s">
        <v>150</v>
      </c>
      <c r="AF28" s="14"/>
      <c r="AG28" s="93">
        <f t="shared" si="2"/>
        <v>19</v>
      </c>
      <c r="AH28" s="14" t="e">
        <f t="shared" si="1"/>
        <v>#VALUE!</v>
      </c>
      <c r="AI28" s="93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</row>
    <row r="29" spans="1:48" s="74" customFormat="1" ht="47.25" customHeight="1">
      <c r="A29" s="14">
        <v>25</v>
      </c>
      <c r="B29" s="14" t="s">
        <v>369</v>
      </c>
      <c r="C29" s="113"/>
      <c r="D29" s="113"/>
      <c r="E29" s="114"/>
      <c r="F29" s="14" t="s">
        <v>2</v>
      </c>
      <c r="G29" s="14" t="s">
        <v>48</v>
      </c>
      <c r="H29" s="14" t="s">
        <v>5</v>
      </c>
      <c r="I29" s="14" t="str">
        <f t="shared" si="0"/>
        <v>KSLIM176/182</v>
      </c>
      <c r="J29" s="14" t="s">
        <v>127</v>
      </c>
      <c r="K29" s="14">
        <v>4</v>
      </c>
      <c r="L29" s="14" t="s">
        <v>46</v>
      </c>
      <c r="M29" s="143"/>
      <c r="N29" s="144" t="s">
        <v>517</v>
      </c>
      <c r="O29" s="144">
        <v>2</v>
      </c>
      <c r="P29" s="144" t="s">
        <v>517</v>
      </c>
      <c r="Q29" s="144">
        <v>5</v>
      </c>
      <c r="R29" s="144" t="s">
        <v>517</v>
      </c>
      <c r="S29" s="144">
        <v>6</v>
      </c>
      <c r="T29" s="144" t="s">
        <v>517</v>
      </c>
      <c r="U29" s="144">
        <v>4</v>
      </c>
      <c r="V29" s="144" t="s">
        <v>517</v>
      </c>
      <c r="W29" s="144">
        <v>2</v>
      </c>
      <c r="X29" s="144" t="s">
        <v>517</v>
      </c>
      <c r="Y29" s="144" t="s">
        <v>517</v>
      </c>
      <c r="Z29" s="144"/>
      <c r="AA29" s="144"/>
      <c r="AB29" s="144"/>
      <c r="AC29" s="144"/>
      <c r="AD29" s="14" t="s">
        <v>121</v>
      </c>
      <c r="AE29" s="14" t="s">
        <v>375</v>
      </c>
      <c r="AF29" s="116" t="s">
        <v>73</v>
      </c>
      <c r="AG29" s="93">
        <f t="shared" si="2"/>
        <v>19</v>
      </c>
      <c r="AH29" s="14" t="e">
        <f t="shared" si="1"/>
        <v>#VALUE!</v>
      </c>
      <c r="AI29" s="93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</row>
    <row r="30" spans="1:48" s="74" customFormat="1" ht="47.25" customHeight="1">
      <c r="A30" s="14">
        <v>25</v>
      </c>
      <c r="B30" s="14" t="s">
        <v>370</v>
      </c>
      <c r="C30" s="113"/>
      <c r="D30" s="113"/>
      <c r="E30" s="114"/>
      <c r="F30" s="14" t="s">
        <v>2</v>
      </c>
      <c r="G30" s="14" t="s">
        <v>48</v>
      </c>
      <c r="H30" s="14" t="s">
        <v>5</v>
      </c>
      <c r="I30" s="14" t="str">
        <f t="shared" si="0"/>
        <v>KSLIM176/182</v>
      </c>
      <c r="J30" s="14" t="s">
        <v>127</v>
      </c>
      <c r="K30" s="14">
        <v>4</v>
      </c>
      <c r="L30" s="14" t="s">
        <v>46</v>
      </c>
      <c r="M30" s="143"/>
      <c r="N30" s="144" t="s">
        <v>517</v>
      </c>
      <c r="O30" s="144">
        <v>2</v>
      </c>
      <c r="P30" s="144" t="s">
        <v>517</v>
      </c>
      <c r="Q30" s="144">
        <v>5</v>
      </c>
      <c r="R30" s="144" t="s">
        <v>517</v>
      </c>
      <c r="S30" s="144">
        <v>6</v>
      </c>
      <c r="T30" s="144" t="s">
        <v>517</v>
      </c>
      <c r="U30" s="144">
        <v>4</v>
      </c>
      <c r="V30" s="144" t="s">
        <v>517</v>
      </c>
      <c r="W30" s="144">
        <v>2</v>
      </c>
      <c r="X30" s="144" t="s">
        <v>517</v>
      </c>
      <c r="Y30" s="144" t="s">
        <v>517</v>
      </c>
      <c r="Z30" s="144"/>
      <c r="AA30" s="144"/>
      <c r="AB30" s="144"/>
      <c r="AC30" s="144"/>
      <c r="AD30" s="14" t="s">
        <v>94</v>
      </c>
      <c r="AE30" s="14" t="s">
        <v>72</v>
      </c>
      <c r="AF30" s="14"/>
      <c r="AG30" s="93">
        <f t="shared" si="2"/>
        <v>19</v>
      </c>
      <c r="AH30" s="14" t="e">
        <f t="shared" si="1"/>
        <v>#VALUE!</v>
      </c>
      <c r="AI30" s="93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1:48" s="74" customFormat="1" ht="47.25" customHeight="1">
      <c r="A31" s="14">
        <v>25</v>
      </c>
      <c r="B31" s="14" t="s">
        <v>376</v>
      </c>
      <c r="C31" s="113"/>
      <c r="D31" s="113"/>
      <c r="E31" s="114"/>
      <c r="F31" s="14" t="s">
        <v>2</v>
      </c>
      <c r="G31" s="14" t="s">
        <v>48</v>
      </c>
      <c r="H31" s="14" t="s">
        <v>5</v>
      </c>
      <c r="I31" s="14" t="str">
        <f t="shared" si="0"/>
        <v>KSLIM176/182</v>
      </c>
      <c r="J31" s="14" t="s">
        <v>127</v>
      </c>
      <c r="K31" s="14">
        <v>4</v>
      </c>
      <c r="L31" s="14" t="s">
        <v>46</v>
      </c>
      <c r="M31" s="143"/>
      <c r="N31" s="144" t="s">
        <v>517</v>
      </c>
      <c r="O31" s="144">
        <v>2</v>
      </c>
      <c r="P31" s="144" t="s">
        <v>517</v>
      </c>
      <c r="Q31" s="144">
        <v>5</v>
      </c>
      <c r="R31" s="144" t="s">
        <v>517</v>
      </c>
      <c r="S31" s="144">
        <v>6</v>
      </c>
      <c r="T31" s="144" t="s">
        <v>517</v>
      </c>
      <c r="U31" s="144">
        <v>4</v>
      </c>
      <c r="V31" s="144" t="s">
        <v>517</v>
      </c>
      <c r="W31" s="144">
        <v>2</v>
      </c>
      <c r="X31" s="144" t="s">
        <v>517</v>
      </c>
      <c r="Y31" s="144" t="s">
        <v>517</v>
      </c>
      <c r="Z31" s="144"/>
      <c r="AA31" s="144"/>
      <c r="AB31" s="144"/>
      <c r="AC31" s="144"/>
      <c r="AD31" s="14" t="s">
        <v>85</v>
      </c>
      <c r="AE31" s="14" t="s">
        <v>76</v>
      </c>
      <c r="AF31" s="14"/>
      <c r="AG31" s="93">
        <f t="shared" si="2"/>
        <v>19</v>
      </c>
      <c r="AH31" s="14" t="e">
        <f t="shared" si="1"/>
        <v>#VALUE!</v>
      </c>
      <c r="AI31" s="93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</row>
    <row r="32" spans="1:48" s="74" customFormat="1" ht="47.25" customHeight="1">
      <c r="A32" s="14">
        <v>25</v>
      </c>
      <c r="B32" s="14" t="s">
        <v>377</v>
      </c>
      <c r="C32" s="113"/>
      <c r="D32" s="113"/>
      <c r="E32" s="114"/>
      <c r="F32" s="14" t="s">
        <v>2</v>
      </c>
      <c r="G32" s="14" t="s">
        <v>48</v>
      </c>
      <c r="H32" s="14" t="s">
        <v>5</v>
      </c>
      <c r="I32" s="14" t="str">
        <f t="shared" si="0"/>
        <v>KSLIM176/182</v>
      </c>
      <c r="J32" s="14" t="s">
        <v>127</v>
      </c>
      <c r="K32" s="14">
        <v>4</v>
      </c>
      <c r="L32" s="14" t="s">
        <v>46</v>
      </c>
      <c r="M32" s="143"/>
      <c r="N32" s="144" t="s">
        <v>517</v>
      </c>
      <c r="O32" s="144">
        <v>2</v>
      </c>
      <c r="P32" s="144" t="s">
        <v>517</v>
      </c>
      <c r="Q32" s="144">
        <v>5</v>
      </c>
      <c r="R32" s="144" t="s">
        <v>517</v>
      </c>
      <c r="S32" s="144">
        <v>6</v>
      </c>
      <c r="T32" s="144" t="s">
        <v>517</v>
      </c>
      <c r="U32" s="144">
        <v>4</v>
      </c>
      <c r="V32" s="144" t="s">
        <v>517</v>
      </c>
      <c r="W32" s="144">
        <v>2</v>
      </c>
      <c r="X32" s="144" t="s">
        <v>517</v>
      </c>
      <c r="Y32" s="144" t="s">
        <v>517</v>
      </c>
      <c r="Z32" s="144"/>
      <c r="AA32" s="144"/>
      <c r="AB32" s="144"/>
      <c r="AC32" s="144"/>
      <c r="AD32" s="14" t="s">
        <v>114</v>
      </c>
      <c r="AE32" s="14" t="s">
        <v>76</v>
      </c>
      <c r="AF32" s="14"/>
      <c r="AG32" s="93">
        <f t="shared" si="2"/>
        <v>19</v>
      </c>
      <c r="AH32" s="14" t="e">
        <f t="shared" si="1"/>
        <v>#VALUE!</v>
      </c>
      <c r="AI32" s="93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3" spans="1:48" s="74" customFormat="1" ht="47.25" customHeight="1">
      <c r="A33" s="14">
        <v>25</v>
      </c>
      <c r="B33" s="14" t="s">
        <v>362</v>
      </c>
      <c r="C33" s="113"/>
      <c r="D33" s="113"/>
      <c r="E33" s="114"/>
      <c r="F33" s="14" t="s">
        <v>2</v>
      </c>
      <c r="G33" s="14" t="s">
        <v>48</v>
      </c>
      <c r="H33" s="14" t="s">
        <v>5</v>
      </c>
      <c r="I33" s="14" t="str">
        <f t="shared" si="0"/>
        <v>KSLIM176/182</v>
      </c>
      <c r="J33" s="14" t="s">
        <v>122</v>
      </c>
      <c r="K33" s="14"/>
      <c r="L33" s="14" t="s">
        <v>46</v>
      </c>
      <c r="M33" s="143"/>
      <c r="N33" s="144" t="s">
        <v>517</v>
      </c>
      <c r="O33" s="144">
        <v>2</v>
      </c>
      <c r="P33" s="144" t="s">
        <v>517</v>
      </c>
      <c r="Q33" s="144">
        <v>5</v>
      </c>
      <c r="R33" s="144" t="s">
        <v>517</v>
      </c>
      <c r="S33" s="144">
        <v>6</v>
      </c>
      <c r="T33" s="144" t="s">
        <v>517</v>
      </c>
      <c r="U33" s="144">
        <v>4</v>
      </c>
      <c r="V33" s="144" t="s">
        <v>517</v>
      </c>
      <c r="W33" s="144">
        <v>2</v>
      </c>
      <c r="X33" s="144" t="s">
        <v>517</v>
      </c>
      <c r="Y33" s="144" t="s">
        <v>517</v>
      </c>
      <c r="Z33" s="144"/>
      <c r="AA33" s="144"/>
      <c r="AB33" s="144"/>
      <c r="AC33" s="144"/>
      <c r="AD33" s="14" t="s">
        <v>363</v>
      </c>
      <c r="AE33" s="14" t="s">
        <v>87</v>
      </c>
      <c r="AF33" s="14"/>
      <c r="AG33" s="93">
        <f t="shared" si="2"/>
        <v>19</v>
      </c>
      <c r="AH33" s="14" t="e">
        <f t="shared" si="1"/>
        <v>#VALUE!</v>
      </c>
      <c r="AI33" s="93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s="74" customFormat="1" ht="47.25" customHeight="1">
      <c r="A34" s="14">
        <v>25</v>
      </c>
      <c r="B34" s="14" t="s">
        <v>364</v>
      </c>
      <c r="C34" s="113"/>
      <c r="D34" s="113"/>
      <c r="E34" s="114"/>
      <c r="F34" s="14" t="s">
        <v>2</v>
      </c>
      <c r="G34" s="14" t="s">
        <v>48</v>
      </c>
      <c r="H34" s="14" t="s">
        <v>5</v>
      </c>
      <c r="I34" s="14" t="str">
        <f t="shared" si="0"/>
        <v>KSLIM176/182</v>
      </c>
      <c r="J34" s="14" t="s">
        <v>122</v>
      </c>
      <c r="K34" s="14"/>
      <c r="L34" s="14" t="s">
        <v>46</v>
      </c>
      <c r="M34" s="143"/>
      <c r="N34" s="144" t="s">
        <v>517</v>
      </c>
      <c r="O34" s="144">
        <v>2</v>
      </c>
      <c r="P34" s="144" t="s">
        <v>517</v>
      </c>
      <c r="Q34" s="144">
        <v>5</v>
      </c>
      <c r="R34" s="144" t="s">
        <v>517</v>
      </c>
      <c r="S34" s="144">
        <v>6</v>
      </c>
      <c r="T34" s="144" t="s">
        <v>517</v>
      </c>
      <c r="U34" s="144">
        <v>4</v>
      </c>
      <c r="V34" s="144" t="s">
        <v>517</v>
      </c>
      <c r="W34" s="144">
        <v>2</v>
      </c>
      <c r="X34" s="144" t="s">
        <v>517</v>
      </c>
      <c r="Y34" s="144" t="s">
        <v>517</v>
      </c>
      <c r="Z34" s="144"/>
      <c r="AA34" s="144"/>
      <c r="AB34" s="144"/>
      <c r="AC34" s="144"/>
      <c r="AD34" s="14" t="s">
        <v>371</v>
      </c>
      <c r="AE34" s="123" t="s">
        <v>372</v>
      </c>
      <c r="AF34" s="14"/>
      <c r="AG34" s="93">
        <f t="shared" si="2"/>
        <v>19</v>
      </c>
      <c r="AH34" s="14" t="e">
        <f t="shared" si="1"/>
        <v>#VALUE!</v>
      </c>
      <c r="AI34" s="93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s="74" customFormat="1" ht="47.25" customHeight="1">
      <c r="A35" s="14">
        <v>25</v>
      </c>
      <c r="B35" s="14" t="s">
        <v>365</v>
      </c>
      <c r="C35" s="113"/>
      <c r="D35" s="113"/>
      <c r="E35" s="114"/>
      <c r="F35" s="14" t="s">
        <v>2</v>
      </c>
      <c r="G35" s="14" t="s">
        <v>48</v>
      </c>
      <c r="H35" s="14" t="s">
        <v>5</v>
      </c>
      <c r="I35" s="14" t="str">
        <f t="shared" si="0"/>
        <v>KSLIM176/182</v>
      </c>
      <c r="J35" s="14" t="s">
        <v>122</v>
      </c>
      <c r="K35" s="14"/>
      <c r="L35" s="14" t="s">
        <v>46</v>
      </c>
      <c r="M35" s="143"/>
      <c r="N35" s="144" t="s">
        <v>517</v>
      </c>
      <c r="O35" s="144">
        <v>2</v>
      </c>
      <c r="P35" s="144" t="s">
        <v>517</v>
      </c>
      <c r="Q35" s="144">
        <v>5</v>
      </c>
      <c r="R35" s="144" t="s">
        <v>517</v>
      </c>
      <c r="S35" s="144">
        <v>6</v>
      </c>
      <c r="T35" s="144" t="s">
        <v>517</v>
      </c>
      <c r="U35" s="144">
        <v>4</v>
      </c>
      <c r="V35" s="144" t="s">
        <v>517</v>
      </c>
      <c r="W35" s="144">
        <v>2</v>
      </c>
      <c r="X35" s="144" t="s">
        <v>517</v>
      </c>
      <c r="Y35" s="144" t="s">
        <v>517</v>
      </c>
      <c r="Z35" s="144"/>
      <c r="AA35" s="144"/>
      <c r="AB35" s="144"/>
      <c r="AC35" s="144"/>
      <c r="AD35" s="14" t="s">
        <v>373</v>
      </c>
      <c r="AE35" s="14" t="s">
        <v>87</v>
      </c>
      <c r="AF35" s="14"/>
      <c r="AG35" s="93">
        <f t="shared" si="2"/>
        <v>19</v>
      </c>
      <c r="AH35" s="14" t="e">
        <f t="shared" si="1"/>
        <v>#VALUE!</v>
      </c>
      <c r="AI35" s="93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s="74" customFormat="1" ht="47.25" customHeight="1">
      <c r="A36" s="14">
        <v>25</v>
      </c>
      <c r="B36" s="14" t="s">
        <v>366</v>
      </c>
      <c r="C36" s="113"/>
      <c r="D36" s="113"/>
      <c r="E36" s="114"/>
      <c r="F36" s="14" t="s">
        <v>2</v>
      </c>
      <c r="G36" s="14" t="s">
        <v>48</v>
      </c>
      <c r="H36" s="14" t="s">
        <v>5</v>
      </c>
      <c r="I36" s="14" t="str">
        <f t="shared" si="0"/>
        <v>KSLIM176/182</v>
      </c>
      <c r="J36" s="14" t="s">
        <v>122</v>
      </c>
      <c r="K36" s="14"/>
      <c r="L36" s="14" t="s">
        <v>46</v>
      </c>
      <c r="M36" s="143"/>
      <c r="N36" s="144" t="s">
        <v>517</v>
      </c>
      <c r="O36" s="144">
        <v>2</v>
      </c>
      <c r="P36" s="144" t="s">
        <v>517</v>
      </c>
      <c r="Q36" s="144">
        <v>5</v>
      </c>
      <c r="R36" s="144" t="s">
        <v>517</v>
      </c>
      <c r="S36" s="144">
        <v>6</v>
      </c>
      <c r="T36" s="144" t="s">
        <v>517</v>
      </c>
      <c r="U36" s="144">
        <v>4</v>
      </c>
      <c r="V36" s="144" t="s">
        <v>517</v>
      </c>
      <c r="W36" s="144">
        <v>2</v>
      </c>
      <c r="X36" s="144" t="s">
        <v>517</v>
      </c>
      <c r="Y36" s="144" t="s">
        <v>517</v>
      </c>
      <c r="Z36" s="144"/>
      <c r="AA36" s="144"/>
      <c r="AB36" s="144"/>
      <c r="AC36" s="144"/>
      <c r="AD36" s="14" t="s">
        <v>269</v>
      </c>
      <c r="AE36" s="14" t="s">
        <v>374</v>
      </c>
      <c r="AF36" s="14"/>
      <c r="AG36" s="93">
        <f t="shared" si="2"/>
        <v>19</v>
      </c>
      <c r="AH36" s="14" t="e">
        <f t="shared" si="1"/>
        <v>#VALUE!</v>
      </c>
      <c r="AI36" s="93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s="74" customFormat="1" ht="47.25" customHeight="1">
      <c r="A37" s="14">
        <v>29</v>
      </c>
      <c r="B37" s="14" t="s">
        <v>499</v>
      </c>
      <c r="C37" s="113"/>
      <c r="D37" s="113"/>
      <c r="E37" s="114"/>
      <c r="F37" s="14" t="s">
        <v>8</v>
      </c>
      <c r="G37" s="14" t="s">
        <v>48</v>
      </c>
      <c r="H37" s="14" t="s">
        <v>502</v>
      </c>
      <c r="I37" s="14" t="str">
        <f t="shared" si="0"/>
        <v>CSLIM!</v>
      </c>
      <c r="J37" s="14"/>
      <c r="K37" s="14"/>
      <c r="L37" s="14" t="s">
        <v>46</v>
      </c>
      <c r="M37" s="143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" t="s">
        <v>121</v>
      </c>
      <c r="AE37" s="14"/>
      <c r="AF37" s="115" t="s">
        <v>501</v>
      </c>
      <c r="AG37" s="93">
        <f t="shared" si="2"/>
        <v>0</v>
      </c>
      <c r="AH37" s="14">
        <f t="shared" si="1"/>
        <v>0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s="74" customFormat="1" ht="47.25" customHeight="1">
      <c r="A38" s="14">
        <v>29</v>
      </c>
      <c r="B38" s="14" t="s">
        <v>497</v>
      </c>
      <c r="C38" s="113"/>
      <c r="D38" s="113"/>
      <c r="E38" s="114"/>
      <c r="F38" s="14" t="s">
        <v>8</v>
      </c>
      <c r="G38" s="14" t="s">
        <v>48</v>
      </c>
      <c r="H38" s="14" t="s">
        <v>3</v>
      </c>
      <c r="I38" s="14" t="str">
        <f t="shared" si="0"/>
        <v>CSLIM164/170</v>
      </c>
      <c r="J38" s="14" t="s">
        <v>222</v>
      </c>
      <c r="K38" s="14"/>
      <c r="L38" s="14" t="s">
        <v>46</v>
      </c>
      <c r="M38" s="143"/>
      <c r="N38" s="144"/>
      <c r="O38" s="144">
        <v>1</v>
      </c>
      <c r="P38" s="144"/>
      <c r="Q38" s="144">
        <v>1</v>
      </c>
      <c r="R38" s="144"/>
      <c r="S38" s="144">
        <v>1</v>
      </c>
      <c r="T38" s="144"/>
      <c r="U38" s="144">
        <v>1</v>
      </c>
      <c r="V38" s="144"/>
      <c r="W38" s="144">
        <v>1</v>
      </c>
      <c r="X38" s="144"/>
      <c r="Y38" s="144"/>
      <c r="Z38" s="144"/>
      <c r="AA38" s="144"/>
      <c r="AB38" s="144"/>
      <c r="AC38" s="144"/>
      <c r="AD38" s="14" t="s">
        <v>121</v>
      </c>
      <c r="AE38" s="14" t="s">
        <v>87</v>
      </c>
      <c r="AF38" s="14"/>
      <c r="AG38" s="93">
        <f t="shared" si="2"/>
        <v>5</v>
      </c>
      <c r="AH38" s="14">
        <f t="shared" si="1"/>
        <v>7.9499999999999993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s="74" customFormat="1" ht="47.25" customHeight="1">
      <c r="A39" s="14">
        <v>29</v>
      </c>
      <c r="B39" s="14" t="s">
        <v>496</v>
      </c>
      <c r="C39" s="113"/>
      <c r="D39" s="113"/>
      <c r="E39" s="114"/>
      <c r="F39" s="14" t="s">
        <v>8</v>
      </c>
      <c r="G39" s="14" t="s">
        <v>48</v>
      </c>
      <c r="H39" s="14" t="s">
        <v>4</v>
      </c>
      <c r="I39" s="14" t="str">
        <f t="shared" si="0"/>
        <v>CSLIM170/176</v>
      </c>
      <c r="J39" s="14" t="s">
        <v>222</v>
      </c>
      <c r="K39" s="14"/>
      <c r="L39" s="14" t="s">
        <v>46</v>
      </c>
      <c r="M39" s="143"/>
      <c r="N39" s="144"/>
      <c r="O39" s="144">
        <v>1</v>
      </c>
      <c r="P39" s="144"/>
      <c r="Q39" s="144">
        <v>1</v>
      </c>
      <c r="R39" s="144"/>
      <c r="S39" s="144">
        <v>1</v>
      </c>
      <c r="T39" s="144"/>
      <c r="U39" s="144">
        <v>1</v>
      </c>
      <c r="V39" s="144"/>
      <c r="W39" s="144">
        <v>1</v>
      </c>
      <c r="X39" s="144"/>
      <c r="Y39" s="144"/>
      <c r="Z39" s="144"/>
      <c r="AA39" s="144"/>
      <c r="AB39" s="144"/>
      <c r="AC39" s="144"/>
      <c r="AD39" s="14" t="s">
        <v>121</v>
      </c>
      <c r="AE39" s="14" t="s">
        <v>87</v>
      </c>
      <c r="AF39" s="14"/>
      <c r="AG39" s="93">
        <f t="shared" si="2"/>
        <v>5</v>
      </c>
      <c r="AH39" s="14">
        <f t="shared" si="1"/>
        <v>7.9499999999999993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s="74" customFormat="1" ht="47.25" customHeight="1">
      <c r="A40" s="14">
        <v>29</v>
      </c>
      <c r="B40" s="14" t="s">
        <v>382</v>
      </c>
      <c r="C40" s="113"/>
      <c r="D40" s="113"/>
      <c r="E40" s="114"/>
      <c r="F40" s="14" t="s">
        <v>7</v>
      </c>
      <c r="G40" s="14" t="s">
        <v>48</v>
      </c>
      <c r="H40" s="14" t="s">
        <v>4</v>
      </c>
      <c r="I40" s="14" t="str">
        <f t="shared" si="0"/>
        <v>GSLIM170/176</v>
      </c>
      <c r="J40" s="14" t="s">
        <v>122</v>
      </c>
      <c r="K40" s="14"/>
      <c r="L40" s="14" t="s">
        <v>46</v>
      </c>
      <c r="M40" s="143"/>
      <c r="N40" s="144">
        <v>2</v>
      </c>
      <c r="O40" s="144">
        <v>5</v>
      </c>
      <c r="P40" s="144">
        <v>7</v>
      </c>
      <c r="Q40" s="144">
        <v>7</v>
      </c>
      <c r="R40" s="144">
        <v>7</v>
      </c>
      <c r="S40" s="144">
        <v>10</v>
      </c>
      <c r="T40" s="144">
        <v>10</v>
      </c>
      <c r="U40" s="144">
        <v>5</v>
      </c>
      <c r="V40" s="144"/>
      <c r="W40" s="144"/>
      <c r="X40" s="144"/>
      <c r="Y40" s="144"/>
      <c r="Z40" s="144"/>
      <c r="AA40" s="144"/>
      <c r="AB40" s="144"/>
      <c r="AC40" s="144"/>
      <c r="AD40" s="14" t="s">
        <v>76</v>
      </c>
      <c r="AE40" s="116" t="s">
        <v>227</v>
      </c>
      <c r="AF40" s="14"/>
      <c r="AG40" s="93">
        <f t="shared" si="2"/>
        <v>53</v>
      </c>
      <c r="AH40" s="14">
        <f t="shared" si="1"/>
        <v>77.749999999999986</v>
      </c>
      <c r="AI40" s="93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s="74" customFormat="1" ht="47.25" customHeight="1">
      <c r="A41" s="14">
        <v>29</v>
      </c>
      <c r="B41" s="14" t="s">
        <v>495</v>
      </c>
      <c r="C41" s="113"/>
      <c r="D41" s="113"/>
      <c r="E41" s="114"/>
      <c r="F41" s="14" t="s">
        <v>8</v>
      </c>
      <c r="G41" s="14" t="s">
        <v>48</v>
      </c>
      <c r="H41" s="14" t="s">
        <v>5</v>
      </c>
      <c r="I41" s="14" t="str">
        <f t="shared" si="0"/>
        <v>CSLIM176/182</v>
      </c>
      <c r="J41" s="14" t="s">
        <v>222</v>
      </c>
      <c r="K41" s="14"/>
      <c r="L41" s="93" t="s">
        <v>46</v>
      </c>
      <c r="M41" s="143"/>
      <c r="N41" s="144" t="s">
        <v>517</v>
      </c>
      <c r="O41" s="144">
        <v>3</v>
      </c>
      <c r="P41" s="144" t="s">
        <v>517</v>
      </c>
      <c r="Q41" s="144">
        <v>3</v>
      </c>
      <c r="R41" s="144" t="s">
        <v>517</v>
      </c>
      <c r="S41" s="144">
        <v>6</v>
      </c>
      <c r="T41" s="144" t="s">
        <v>517</v>
      </c>
      <c r="U41" s="144">
        <v>5</v>
      </c>
      <c r="V41" s="144" t="s">
        <v>517</v>
      </c>
      <c r="W41" s="144">
        <v>3</v>
      </c>
      <c r="X41" s="144" t="s">
        <v>517</v>
      </c>
      <c r="Y41" s="144" t="s">
        <v>517</v>
      </c>
      <c r="Z41" s="144"/>
      <c r="AA41" s="144"/>
      <c r="AB41" s="144"/>
      <c r="AC41" s="144"/>
      <c r="AD41" s="14" t="s">
        <v>121</v>
      </c>
      <c r="AE41" s="14" t="s">
        <v>87</v>
      </c>
      <c r="AF41" s="14"/>
      <c r="AG41" s="93">
        <f t="shared" ref="AG41:AG72" si="3">SUM(M41:AC41)</f>
        <v>20</v>
      </c>
      <c r="AH41" s="14" t="e">
        <f t="shared" si="1"/>
        <v>#VALUE!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s="74" customFormat="1" ht="47.25" customHeight="1">
      <c r="A42" s="14">
        <v>29</v>
      </c>
      <c r="B42" s="14" t="s">
        <v>498</v>
      </c>
      <c r="C42" s="113"/>
      <c r="D42" s="113"/>
      <c r="E42" s="114"/>
      <c r="F42" s="14" t="s">
        <v>8</v>
      </c>
      <c r="G42" s="14" t="s">
        <v>48</v>
      </c>
      <c r="H42" s="14" t="s">
        <v>5</v>
      </c>
      <c r="I42" s="14" t="str">
        <f t="shared" si="0"/>
        <v>CSLIM176/182</v>
      </c>
      <c r="J42" s="14" t="s">
        <v>222</v>
      </c>
      <c r="K42" s="14"/>
      <c r="L42" s="93" t="s">
        <v>46</v>
      </c>
      <c r="M42" s="143"/>
      <c r="N42" s="144" t="s">
        <v>517</v>
      </c>
      <c r="O42" s="144">
        <v>2</v>
      </c>
      <c r="P42" s="144" t="s">
        <v>517</v>
      </c>
      <c r="Q42" s="144">
        <v>3</v>
      </c>
      <c r="R42" s="144" t="s">
        <v>517</v>
      </c>
      <c r="S42" s="144">
        <v>6</v>
      </c>
      <c r="T42" s="144" t="s">
        <v>517</v>
      </c>
      <c r="U42" s="144">
        <v>5</v>
      </c>
      <c r="V42" s="144" t="s">
        <v>517</v>
      </c>
      <c r="W42" s="144">
        <v>3</v>
      </c>
      <c r="X42" s="144" t="s">
        <v>517</v>
      </c>
      <c r="Y42" s="144" t="s">
        <v>517</v>
      </c>
      <c r="Z42" s="144"/>
      <c r="AA42" s="144"/>
      <c r="AB42" s="144"/>
      <c r="AC42" s="144"/>
      <c r="AD42" s="14" t="s">
        <v>500</v>
      </c>
      <c r="AE42" s="14" t="s">
        <v>515</v>
      </c>
      <c r="AF42" s="14"/>
      <c r="AG42" s="93">
        <f t="shared" si="3"/>
        <v>19</v>
      </c>
      <c r="AH42" s="14" t="e">
        <f t="shared" si="1"/>
        <v>#VALUE!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s="74" customFormat="1" ht="47.25" customHeight="1">
      <c r="A43" s="14">
        <v>29</v>
      </c>
      <c r="B43" s="14" t="s">
        <v>503</v>
      </c>
      <c r="C43" s="113"/>
      <c r="D43" s="113"/>
      <c r="E43" s="114"/>
      <c r="F43" s="14" t="s">
        <v>8</v>
      </c>
      <c r="G43" s="14" t="s">
        <v>48</v>
      </c>
      <c r="H43" s="14" t="s">
        <v>5</v>
      </c>
      <c r="I43" s="14" t="str">
        <f t="shared" si="0"/>
        <v>CSLIM176/182</v>
      </c>
      <c r="J43" s="14" t="s">
        <v>222</v>
      </c>
      <c r="K43" s="14"/>
      <c r="L43" s="93" t="s">
        <v>46</v>
      </c>
      <c r="M43" s="143"/>
      <c r="N43" s="144" t="s">
        <v>517</v>
      </c>
      <c r="O43" s="144">
        <v>2</v>
      </c>
      <c r="P43" s="144" t="s">
        <v>517</v>
      </c>
      <c r="Q43" s="144">
        <v>3</v>
      </c>
      <c r="R43" s="144" t="s">
        <v>517</v>
      </c>
      <c r="S43" s="144">
        <v>6</v>
      </c>
      <c r="T43" s="144" t="s">
        <v>517</v>
      </c>
      <c r="U43" s="144">
        <v>5</v>
      </c>
      <c r="V43" s="144" t="s">
        <v>517</v>
      </c>
      <c r="W43" s="144">
        <v>3</v>
      </c>
      <c r="X43" s="144" t="s">
        <v>517</v>
      </c>
      <c r="Y43" s="144" t="s">
        <v>517</v>
      </c>
      <c r="Z43" s="144"/>
      <c r="AA43" s="144"/>
      <c r="AB43" s="144"/>
      <c r="AC43" s="144"/>
      <c r="AD43" s="14" t="s">
        <v>94</v>
      </c>
      <c r="AE43" s="117" t="s">
        <v>469</v>
      </c>
      <c r="AF43" s="14"/>
      <c r="AG43" s="93">
        <f t="shared" si="3"/>
        <v>19</v>
      </c>
      <c r="AH43" s="14" t="e">
        <f t="shared" si="1"/>
        <v>#VALUE!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48" s="74" customFormat="1" ht="47.25" customHeight="1">
      <c r="A44" s="14">
        <v>29</v>
      </c>
      <c r="B44" s="14" t="s">
        <v>504</v>
      </c>
      <c r="C44" s="113"/>
      <c r="D44" s="113"/>
      <c r="E44" s="114"/>
      <c r="F44" s="14" t="s">
        <v>8</v>
      </c>
      <c r="G44" s="14" t="s">
        <v>48</v>
      </c>
      <c r="H44" s="14" t="s">
        <v>5</v>
      </c>
      <c r="I44" s="14" t="str">
        <f t="shared" si="0"/>
        <v>CSLIM176/182</v>
      </c>
      <c r="J44" s="14" t="s">
        <v>222</v>
      </c>
      <c r="K44" s="14"/>
      <c r="L44" s="93" t="s">
        <v>46</v>
      </c>
      <c r="M44" s="143"/>
      <c r="N44" s="144" t="s">
        <v>517</v>
      </c>
      <c r="O44" s="144">
        <v>2</v>
      </c>
      <c r="P44" s="144" t="s">
        <v>517</v>
      </c>
      <c r="Q44" s="144">
        <v>3</v>
      </c>
      <c r="R44" s="144" t="s">
        <v>517</v>
      </c>
      <c r="S44" s="144">
        <v>6</v>
      </c>
      <c r="T44" s="144" t="s">
        <v>517</v>
      </c>
      <c r="U44" s="144">
        <v>5</v>
      </c>
      <c r="V44" s="144" t="s">
        <v>517</v>
      </c>
      <c r="W44" s="144">
        <v>3</v>
      </c>
      <c r="X44" s="144" t="s">
        <v>517</v>
      </c>
      <c r="Y44" s="144" t="s">
        <v>517</v>
      </c>
      <c r="Z44" s="144"/>
      <c r="AA44" s="144"/>
      <c r="AB44" s="144"/>
      <c r="AC44" s="144"/>
      <c r="AD44" s="14" t="s">
        <v>514</v>
      </c>
      <c r="AE44" s="117" t="s">
        <v>379</v>
      </c>
      <c r="AF44" s="14"/>
      <c r="AG44" s="93">
        <f t="shared" si="3"/>
        <v>19</v>
      </c>
      <c r="AH44" s="14" t="e">
        <f t="shared" si="1"/>
        <v>#VALUE!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s="74" customFormat="1" ht="47.25" customHeight="1">
      <c r="A45" s="14">
        <v>29</v>
      </c>
      <c r="B45" s="14" t="s">
        <v>380</v>
      </c>
      <c r="C45" s="113"/>
      <c r="D45" s="113"/>
      <c r="E45" s="114"/>
      <c r="F45" s="14" t="s">
        <v>7</v>
      </c>
      <c r="G45" s="14" t="s">
        <v>61</v>
      </c>
      <c r="H45" s="14" t="s">
        <v>5</v>
      </c>
      <c r="I45" s="14" t="str">
        <f t="shared" si="0"/>
        <v>GKLASYKA176/182</v>
      </c>
      <c r="J45" s="14" t="s">
        <v>200</v>
      </c>
      <c r="K45" s="14"/>
      <c r="L45" s="14" t="s">
        <v>46</v>
      </c>
      <c r="M45" s="143"/>
      <c r="N45" s="144"/>
      <c r="O45" s="144"/>
      <c r="P45" s="144"/>
      <c r="Q45" s="144"/>
      <c r="R45" s="144">
        <v>5</v>
      </c>
      <c r="S45" s="144">
        <v>7</v>
      </c>
      <c r="T45" s="144">
        <v>7</v>
      </c>
      <c r="U45" s="144">
        <v>7</v>
      </c>
      <c r="V45" s="144"/>
      <c r="W45" s="144"/>
      <c r="X45" s="144"/>
      <c r="Y45" s="144"/>
      <c r="Z45" s="144"/>
      <c r="AA45" s="144"/>
      <c r="AB45" s="144"/>
      <c r="AC45" s="144"/>
      <c r="AD45" s="118" t="s">
        <v>389</v>
      </c>
      <c r="AE45" s="14"/>
      <c r="AF45" s="14"/>
      <c r="AG45" s="93">
        <f t="shared" si="3"/>
        <v>26</v>
      </c>
      <c r="AH45" s="14">
        <f t="shared" si="1"/>
        <v>40.18</v>
      </c>
      <c r="AI45" s="93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s="74" customFormat="1" ht="47.25" customHeight="1">
      <c r="A46" s="14">
        <v>29</v>
      </c>
      <c r="B46" s="14" t="s">
        <v>381</v>
      </c>
      <c r="C46" s="113"/>
      <c r="D46" s="113"/>
      <c r="E46" s="114"/>
      <c r="F46" s="14" t="s">
        <v>7</v>
      </c>
      <c r="G46" s="14" t="s">
        <v>61</v>
      </c>
      <c r="H46" s="14" t="s">
        <v>59</v>
      </c>
      <c r="I46" s="14" t="str">
        <f t="shared" si="0"/>
        <v>GKLASYKA182/188</v>
      </c>
      <c r="J46" s="14" t="s">
        <v>200</v>
      </c>
      <c r="K46" s="14"/>
      <c r="L46" s="14" t="s">
        <v>46</v>
      </c>
      <c r="M46" s="143"/>
      <c r="N46" s="144"/>
      <c r="O46" s="144"/>
      <c r="P46" s="144"/>
      <c r="Q46" s="144"/>
      <c r="R46" s="144">
        <v>2</v>
      </c>
      <c r="S46" s="144">
        <v>7</v>
      </c>
      <c r="T46" s="144">
        <v>7</v>
      </c>
      <c r="U46" s="144">
        <v>7</v>
      </c>
      <c r="V46" s="144">
        <v>7</v>
      </c>
      <c r="W46" s="144">
        <v>7</v>
      </c>
      <c r="X46" s="144"/>
      <c r="Y46" s="144"/>
      <c r="Z46" s="144"/>
      <c r="AA46" s="144"/>
      <c r="AB46" s="144"/>
      <c r="AC46" s="144"/>
      <c r="AD46" s="14">
        <v>1274</v>
      </c>
      <c r="AE46" s="14"/>
      <c r="AF46" s="14"/>
      <c r="AG46" s="93">
        <f t="shared" si="3"/>
        <v>37</v>
      </c>
      <c r="AH46" s="14">
        <f t="shared" si="1"/>
        <v>63.699999999999996</v>
      </c>
      <c r="AI46" s="93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s="74" customFormat="1" ht="47.25" customHeight="1">
      <c r="A47" s="14">
        <v>29</v>
      </c>
      <c r="B47" s="14" t="s">
        <v>505</v>
      </c>
      <c r="C47" s="113"/>
      <c r="D47" s="113"/>
      <c r="E47" s="114"/>
      <c r="F47" s="14" t="s">
        <v>8</v>
      </c>
      <c r="G47" s="14" t="s">
        <v>48</v>
      </c>
      <c r="H47" s="14" t="s">
        <v>5</v>
      </c>
      <c r="I47" s="14" t="str">
        <f t="shared" si="0"/>
        <v>CSLIM176/182</v>
      </c>
      <c r="J47" s="14" t="s">
        <v>222</v>
      </c>
      <c r="K47" s="14"/>
      <c r="L47" s="93" t="s">
        <v>46</v>
      </c>
      <c r="M47" s="143"/>
      <c r="N47" s="144" t="s">
        <v>517</v>
      </c>
      <c r="O47" s="144">
        <v>2</v>
      </c>
      <c r="P47" s="144" t="s">
        <v>517</v>
      </c>
      <c r="Q47" s="144">
        <v>3</v>
      </c>
      <c r="R47" s="144" t="s">
        <v>517</v>
      </c>
      <c r="S47" s="144">
        <v>6</v>
      </c>
      <c r="T47" s="144" t="s">
        <v>517</v>
      </c>
      <c r="U47" s="144">
        <v>5</v>
      </c>
      <c r="V47" s="144" t="s">
        <v>517</v>
      </c>
      <c r="W47" s="144">
        <v>3</v>
      </c>
      <c r="X47" s="144" t="s">
        <v>517</v>
      </c>
      <c r="Y47" s="144" t="s">
        <v>517</v>
      </c>
      <c r="Z47" s="144"/>
      <c r="AA47" s="144"/>
      <c r="AB47" s="144"/>
      <c r="AC47" s="144"/>
      <c r="AD47" s="14" t="s">
        <v>409</v>
      </c>
      <c r="AE47" s="14" t="s">
        <v>76</v>
      </c>
      <c r="AF47" s="14"/>
      <c r="AG47" s="93">
        <f t="shared" si="3"/>
        <v>19</v>
      </c>
      <c r="AH47" s="14" t="e">
        <f t="shared" si="1"/>
        <v>#VALUE!</v>
      </c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s="74" customFormat="1" ht="47.25" customHeight="1">
      <c r="A48" s="14">
        <v>29</v>
      </c>
      <c r="B48" s="14" t="s">
        <v>506</v>
      </c>
      <c r="C48" s="113"/>
      <c r="D48" s="113"/>
      <c r="E48" s="114"/>
      <c r="F48" s="14" t="s">
        <v>8</v>
      </c>
      <c r="G48" s="14" t="s">
        <v>48</v>
      </c>
      <c r="H48" s="14" t="s">
        <v>5</v>
      </c>
      <c r="I48" s="14" t="str">
        <f t="shared" si="0"/>
        <v>CSLIM176/182</v>
      </c>
      <c r="J48" s="14" t="s">
        <v>222</v>
      </c>
      <c r="K48" s="14"/>
      <c r="L48" s="93" t="s">
        <v>46</v>
      </c>
      <c r="M48" s="143"/>
      <c r="N48" s="144" t="s">
        <v>517</v>
      </c>
      <c r="O48" s="144">
        <v>2</v>
      </c>
      <c r="P48" s="144" t="s">
        <v>517</v>
      </c>
      <c r="Q48" s="144">
        <v>3</v>
      </c>
      <c r="R48" s="144" t="s">
        <v>517</v>
      </c>
      <c r="S48" s="144">
        <v>6</v>
      </c>
      <c r="T48" s="144" t="s">
        <v>517</v>
      </c>
      <c r="U48" s="144">
        <v>5</v>
      </c>
      <c r="V48" s="144" t="s">
        <v>517</v>
      </c>
      <c r="W48" s="144">
        <v>3</v>
      </c>
      <c r="X48" s="144" t="s">
        <v>517</v>
      </c>
      <c r="Y48" s="144" t="s">
        <v>517</v>
      </c>
      <c r="Z48" s="144"/>
      <c r="AA48" s="144"/>
      <c r="AB48" s="144"/>
      <c r="AC48" s="144"/>
      <c r="AD48" s="14" t="s">
        <v>516</v>
      </c>
      <c r="AE48" s="14" t="s">
        <v>443</v>
      </c>
      <c r="AF48" s="14"/>
      <c r="AG48" s="93">
        <f t="shared" si="3"/>
        <v>19</v>
      </c>
      <c r="AH48" s="14" t="e">
        <f t="shared" si="1"/>
        <v>#VALUE!</v>
      </c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90" s="74" customFormat="1" ht="47.25" customHeight="1">
      <c r="A49" s="14">
        <v>29</v>
      </c>
      <c r="B49" s="14" t="s">
        <v>384</v>
      </c>
      <c r="C49" s="113"/>
      <c r="D49" s="113"/>
      <c r="E49" s="114"/>
      <c r="F49" s="14" t="s">
        <v>7</v>
      </c>
      <c r="G49" s="14" t="s">
        <v>61</v>
      </c>
      <c r="H49" s="14" t="s">
        <v>4</v>
      </c>
      <c r="I49" s="14" t="str">
        <f t="shared" si="0"/>
        <v>GKLASYKA170/176</v>
      </c>
      <c r="J49" s="14" t="s">
        <v>344</v>
      </c>
      <c r="K49" s="14"/>
      <c r="L49" s="14" t="s">
        <v>46</v>
      </c>
      <c r="M49" s="143"/>
      <c r="N49" s="144"/>
      <c r="O49" s="144"/>
      <c r="P49" s="144"/>
      <c r="Q49" s="144"/>
      <c r="R49" s="144">
        <v>4</v>
      </c>
      <c r="S49" s="144">
        <v>7</v>
      </c>
      <c r="T49" s="144">
        <v>7</v>
      </c>
      <c r="U49" s="144">
        <v>7</v>
      </c>
      <c r="V49" s="144">
        <v>7</v>
      </c>
      <c r="W49" s="144"/>
      <c r="X49" s="144"/>
      <c r="Y49" s="144"/>
      <c r="Z49" s="144"/>
      <c r="AA49" s="144"/>
      <c r="AB49" s="144"/>
      <c r="AC49" s="144"/>
      <c r="AD49" s="14">
        <v>2</v>
      </c>
      <c r="AE49" s="14" t="s">
        <v>390</v>
      </c>
      <c r="AF49" s="116" t="s">
        <v>73</v>
      </c>
      <c r="AG49" s="93">
        <f t="shared" si="3"/>
        <v>32</v>
      </c>
      <c r="AH49" s="14">
        <f t="shared" si="1"/>
        <v>52.64</v>
      </c>
      <c r="AI49" s="93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90" s="74" customFormat="1" ht="47.25" customHeight="1">
      <c r="A50" s="14">
        <v>29</v>
      </c>
      <c r="B50" s="14" t="s">
        <v>385</v>
      </c>
      <c r="C50" s="113"/>
      <c r="D50" s="113"/>
      <c r="E50" s="114"/>
      <c r="F50" s="14" t="s">
        <v>7</v>
      </c>
      <c r="G50" s="14" t="s">
        <v>61</v>
      </c>
      <c r="H50" s="14" t="s">
        <v>5</v>
      </c>
      <c r="I50" s="14" t="str">
        <f t="shared" si="0"/>
        <v>GKLASYKA176/182</v>
      </c>
      <c r="J50" s="14" t="s">
        <v>127</v>
      </c>
      <c r="K50" s="14">
        <v>4</v>
      </c>
      <c r="L50" s="14" t="s">
        <v>46</v>
      </c>
      <c r="M50" s="143"/>
      <c r="N50" s="144"/>
      <c r="O50" s="144"/>
      <c r="P50" s="144"/>
      <c r="Q50" s="144"/>
      <c r="R50" s="144">
        <v>4</v>
      </c>
      <c r="S50" s="144">
        <v>10</v>
      </c>
      <c r="T50" s="144">
        <v>10</v>
      </c>
      <c r="U50" s="144">
        <v>10</v>
      </c>
      <c r="V50" s="144">
        <v>4</v>
      </c>
      <c r="W50" s="144">
        <v>4</v>
      </c>
      <c r="X50" s="144"/>
      <c r="Y50" s="144"/>
      <c r="Z50" s="144"/>
      <c r="AA50" s="144"/>
      <c r="AB50" s="144"/>
      <c r="AC50" s="144"/>
      <c r="AD50" s="14">
        <v>3</v>
      </c>
      <c r="AE50" s="14" t="s">
        <v>72</v>
      </c>
      <c r="AF50" s="116" t="s">
        <v>73</v>
      </c>
      <c r="AG50" s="93">
        <f t="shared" si="3"/>
        <v>42</v>
      </c>
      <c r="AH50" s="14">
        <f t="shared" si="1"/>
        <v>68.84</v>
      </c>
      <c r="AI50" s="93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1:90" s="74" customFormat="1" ht="47.25" customHeight="1">
      <c r="A51" s="14">
        <v>29</v>
      </c>
      <c r="B51" s="14" t="s">
        <v>386</v>
      </c>
      <c r="C51" s="113"/>
      <c r="D51" s="113"/>
      <c r="E51" s="114"/>
      <c r="F51" s="14" t="s">
        <v>7</v>
      </c>
      <c r="G51" s="14" t="s">
        <v>61</v>
      </c>
      <c r="H51" s="14" t="s">
        <v>5</v>
      </c>
      <c r="I51" s="14" t="str">
        <f t="shared" si="0"/>
        <v>GKLASYKA176/182</v>
      </c>
      <c r="J51" s="14" t="s">
        <v>200</v>
      </c>
      <c r="K51" s="14"/>
      <c r="L51" s="14" t="s">
        <v>46</v>
      </c>
      <c r="M51" s="143"/>
      <c r="N51" s="144"/>
      <c r="O51" s="144"/>
      <c r="P51" s="144"/>
      <c r="Q51" s="144">
        <v>7</v>
      </c>
      <c r="R51" s="144">
        <v>7</v>
      </c>
      <c r="S51" s="144">
        <v>15</v>
      </c>
      <c r="T51" s="144">
        <v>15</v>
      </c>
      <c r="U51" s="144">
        <v>10</v>
      </c>
      <c r="V51" s="144">
        <v>5</v>
      </c>
      <c r="W51" s="144">
        <v>5</v>
      </c>
      <c r="X51" s="144"/>
      <c r="Y51" s="144"/>
      <c r="Z51" s="144"/>
      <c r="AA51" s="144"/>
      <c r="AB51" s="144"/>
      <c r="AC51" s="144"/>
      <c r="AD51" s="14" t="s">
        <v>391</v>
      </c>
      <c r="AE51" s="14"/>
      <c r="AF51" s="14"/>
      <c r="AG51" s="93">
        <f t="shared" si="3"/>
        <v>64</v>
      </c>
      <c r="AH51" s="14">
        <f t="shared" si="1"/>
        <v>101.65</v>
      </c>
      <c r="AI51" s="93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90" s="74" customFormat="1" ht="47.25" customHeight="1">
      <c r="A52" s="14">
        <v>29</v>
      </c>
      <c r="B52" s="14" t="s">
        <v>387</v>
      </c>
      <c r="C52" s="113"/>
      <c r="D52" s="113"/>
      <c r="E52" s="114"/>
      <c r="F52" s="14" t="s">
        <v>7</v>
      </c>
      <c r="G52" s="14" t="s">
        <v>61</v>
      </c>
      <c r="H52" s="14" t="s">
        <v>5</v>
      </c>
      <c r="I52" s="14" t="str">
        <f t="shared" si="0"/>
        <v>GKLASYKA176/182</v>
      </c>
      <c r="J52" s="14" t="s">
        <v>200</v>
      </c>
      <c r="K52" s="14"/>
      <c r="L52" s="14" t="s">
        <v>46</v>
      </c>
      <c r="M52" s="143"/>
      <c r="N52" s="144"/>
      <c r="O52" s="144"/>
      <c r="P52" s="144"/>
      <c r="Q52" s="144">
        <v>7</v>
      </c>
      <c r="R52" s="144">
        <v>7</v>
      </c>
      <c r="S52" s="144">
        <v>15</v>
      </c>
      <c r="T52" s="144">
        <v>15</v>
      </c>
      <c r="U52" s="144">
        <v>10</v>
      </c>
      <c r="V52" s="144">
        <v>5</v>
      </c>
      <c r="W52" s="144">
        <v>5</v>
      </c>
      <c r="X52" s="144"/>
      <c r="Y52" s="144"/>
      <c r="Z52" s="144"/>
      <c r="AA52" s="144"/>
      <c r="AB52" s="144"/>
      <c r="AC52" s="144"/>
      <c r="AD52" s="14" t="s">
        <v>392</v>
      </c>
      <c r="AE52" s="14"/>
      <c r="AF52" s="14"/>
      <c r="AG52" s="93">
        <f t="shared" si="3"/>
        <v>64</v>
      </c>
      <c r="AH52" s="14">
        <f t="shared" si="1"/>
        <v>101.65</v>
      </c>
      <c r="AI52" s="93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90" s="74" customFormat="1" ht="47.25" customHeight="1">
      <c r="A53" s="14">
        <v>29</v>
      </c>
      <c r="B53" s="14" t="s">
        <v>388</v>
      </c>
      <c r="C53" s="113"/>
      <c r="D53" s="113"/>
      <c r="E53" s="114"/>
      <c r="F53" s="14" t="s">
        <v>7</v>
      </c>
      <c r="G53" s="14" t="s">
        <v>61</v>
      </c>
      <c r="H53" s="14" t="s">
        <v>5</v>
      </c>
      <c r="I53" s="14" t="str">
        <f t="shared" si="0"/>
        <v>GKLASYKA176/182</v>
      </c>
      <c r="J53" s="14" t="s">
        <v>122</v>
      </c>
      <c r="K53" s="14"/>
      <c r="L53" s="14" t="s">
        <v>46</v>
      </c>
      <c r="M53" s="143"/>
      <c r="N53" s="144"/>
      <c r="O53" s="144"/>
      <c r="P53" s="144"/>
      <c r="Q53" s="144">
        <v>2</v>
      </c>
      <c r="R53" s="144">
        <v>5</v>
      </c>
      <c r="S53" s="144">
        <v>10</v>
      </c>
      <c r="T53" s="144">
        <v>10</v>
      </c>
      <c r="U53" s="144">
        <v>5</v>
      </c>
      <c r="V53" s="144"/>
      <c r="W53" s="144"/>
      <c r="X53" s="144"/>
      <c r="Y53" s="144"/>
      <c r="Z53" s="144"/>
      <c r="AA53" s="144"/>
      <c r="AB53" s="144"/>
      <c r="AC53" s="144"/>
      <c r="AD53" s="14" t="s">
        <v>76</v>
      </c>
      <c r="AE53" s="119" t="s">
        <v>393</v>
      </c>
      <c r="AF53" s="14"/>
      <c r="AG53" s="93">
        <f t="shared" si="3"/>
        <v>32</v>
      </c>
      <c r="AH53" s="14">
        <f t="shared" si="1"/>
        <v>48.35</v>
      </c>
      <c r="AI53" s="93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1:90" ht="47.25" customHeight="1">
      <c r="A54" s="93">
        <v>29</v>
      </c>
      <c r="B54" s="93" t="s">
        <v>476</v>
      </c>
      <c r="C54" s="120"/>
      <c r="D54" s="120"/>
      <c r="E54" s="121"/>
      <c r="F54" s="93" t="s">
        <v>2</v>
      </c>
      <c r="G54" s="93" t="s">
        <v>61</v>
      </c>
      <c r="H54" s="93" t="s">
        <v>4</v>
      </c>
      <c r="I54" s="93" t="str">
        <f t="shared" si="0"/>
        <v>KKLASYKA170/176</v>
      </c>
      <c r="J54" s="93" t="s">
        <v>122</v>
      </c>
      <c r="K54" s="93"/>
      <c r="L54" s="93" t="s">
        <v>46</v>
      </c>
      <c r="M54" s="146"/>
      <c r="N54" s="147" t="s">
        <v>517</v>
      </c>
      <c r="O54" s="147" t="s">
        <v>517</v>
      </c>
      <c r="P54" s="147">
        <v>2</v>
      </c>
      <c r="Q54" s="147">
        <v>2</v>
      </c>
      <c r="R54" s="147">
        <v>4</v>
      </c>
      <c r="S54" s="147">
        <v>4</v>
      </c>
      <c r="T54" s="147">
        <v>4</v>
      </c>
      <c r="U54" s="147">
        <v>2</v>
      </c>
      <c r="V54" s="147" t="s">
        <v>517</v>
      </c>
      <c r="W54" s="147" t="s">
        <v>517</v>
      </c>
      <c r="X54" s="147" t="s">
        <v>517</v>
      </c>
      <c r="Y54" s="147" t="s">
        <v>517</v>
      </c>
      <c r="Z54" s="147"/>
      <c r="AA54" s="147"/>
      <c r="AB54" s="147"/>
      <c r="AC54" s="147"/>
      <c r="AD54" s="93" t="s">
        <v>75</v>
      </c>
      <c r="AE54" s="93" t="s">
        <v>76</v>
      </c>
      <c r="AF54" s="93"/>
      <c r="AG54" s="93">
        <f t="shared" si="3"/>
        <v>18</v>
      </c>
      <c r="AH54" s="14" t="e">
        <f t="shared" si="1"/>
        <v>#VALUE!</v>
      </c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</row>
    <row r="55" spans="1:90" s="74" customFormat="1" ht="47.25" customHeight="1">
      <c r="A55" s="93">
        <v>29</v>
      </c>
      <c r="B55" s="93" t="s">
        <v>477</v>
      </c>
      <c r="C55" s="120"/>
      <c r="D55" s="120"/>
      <c r="E55" s="121"/>
      <c r="F55" s="93" t="s">
        <v>2</v>
      </c>
      <c r="G55" s="93" t="s">
        <v>61</v>
      </c>
      <c r="H55" s="93" t="s">
        <v>4</v>
      </c>
      <c r="I55" s="93" t="str">
        <f t="shared" si="0"/>
        <v>KKLASYKA170/176</v>
      </c>
      <c r="J55" s="93" t="s">
        <v>122</v>
      </c>
      <c r="K55" s="93"/>
      <c r="L55" s="93" t="s">
        <v>46</v>
      </c>
      <c r="M55" s="146"/>
      <c r="N55" s="147" t="s">
        <v>517</v>
      </c>
      <c r="O55" s="147" t="s">
        <v>517</v>
      </c>
      <c r="P55" s="147">
        <v>2</v>
      </c>
      <c r="Q55" s="147">
        <v>2</v>
      </c>
      <c r="R55" s="147">
        <v>4</v>
      </c>
      <c r="S55" s="147">
        <v>4</v>
      </c>
      <c r="T55" s="147">
        <v>4</v>
      </c>
      <c r="U55" s="147">
        <v>2</v>
      </c>
      <c r="V55" s="147" t="s">
        <v>517</v>
      </c>
      <c r="W55" s="147" t="s">
        <v>517</v>
      </c>
      <c r="X55" s="147" t="s">
        <v>517</v>
      </c>
      <c r="Y55" s="147" t="s">
        <v>517</v>
      </c>
      <c r="Z55" s="147"/>
      <c r="AA55" s="147"/>
      <c r="AB55" s="147"/>
      <c r="AC55" s="147"/>
      <c r="AD55" s="93" t="s">
        <v>114</v>
      </c>
      <c r="AE55" s="122" t="s">
        <v>451</v>
      </c>
      <c r="AF55" s="93"/>
      <c r="AG55" s="93">
        <f t="shared" si="3"/>
        <v>18</v>
      </c>
      <c r="AH55" s="14" t="e">
        <f t="shared" si="1"/>
        <v>#VALUE!</v>
      </c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</row>
    <row r="56" spans="1:90" s="74" customFormat="1" ht="47.25" customHeight="1">
      <c r="A56" s="93">
        <v>29</v>
      </c>
      <c r="B56" s="93" t="s">
        <v>478</v>
      </c>
      <c r="C56" s="120"/>
      <c r="D56" s="120"/>
      <c r="E56" s="121"/>
      <c r="F56" s="93" t="s">
        <v>2</v>
      </c>
      <c r="G56" s="93" t="s">
        <v>61</v>
      </c>
      <c r="H56" s="93" t="s">
        <v>4</v>
      </c>
      <c r="I56" s="93" t="str">
        <f t="shared" si="0"/>
        <v>KKLASYKA170/176</v>
      </c>
      <c r="J56" s="93" t="s">
        <v>122</v>
      </c>
      <c r="K56" s="93"/>
      <c r="L56" s="93" t="s">
        <v>46</v>
      </c>
      <c r="M56" s="146"/>
      <c r="N56" s="147" t="s">
        <v>517</v>
      </c>
      <c r="O56" s="147" t="s">
        <v>517</v>
      </c>
      <c r="P56" s="147">
        <v>2</v>
      </c>
      <c r="Q56" s="147">
        <v>2</v>
      </c>
      <c r="R56" s="147">
        <v>4</v>
      </c>
      <c r="S56" s="147">
        <v>4</v>
      </c>
      <c r="T56" s="147">
        <v>4</v>
      </c>
      <c r="U56" s="147">
        <v>2</v>
      </c>
      <c r="V56" s="147" t="s">
        <v>517</v>
      </c>
      <c r="W56" s="147" t="s">
        <v>517</v>
      </c>
      <c r="X56" s="147" t="s">
        <v>517</v>
      </c>
      <c r="Y56" s="147" t="s">
        <v>517</v>
      </c>
      <c r="Z56" s="147"/>
      <c r="AA56" s="147"/>
      <c r="AB56" s="147"/>
      <c r="AC56" s="147"/>
      <c r="AD56" s="93" t="s">
        <v>88</v>
      </c>
      <c r="AE56" s="93" t="s">
        <v>72</v>
      </c>
      <c r="AF56" s="93"/>
      <c r="AG56" s="93">
        <f t="shared" si="3"/>
        <v>18</v>
      </c>
      <c r="AH56" s="14" t="e">
        <f t="shared" si="1"/>
        <v>#VALUE!</v>
      </c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</row>
    <row r="57" spans="1:90" s="74" customFormat="1" ht="47.25" customHeight="1">
      <c r="A57" s="93">
        <v>29</v>
      </c>
      <c r="B57" s="93" t="s">
        <v>479</v>
      </c>
      <c r="C57" s="120"/>
      <c r="D57" s="120"/>
      <c r="E57" s="121"/>
      <c r="F57" s="93" t="s">
        <v>2</v>
      </c>
      <c r="G57" s="93" t="s">
        <v>61</v>
      </c>
      <c r="H57" s="93" t="s">
        <v>4</v>
      </c>
      <c r="I57" s="93" t="str">
        <f t="shared" si="0"/>
        <v>KKLASYKA170/176</v>
      </c>
      <c r="J57" s="93" t="s">
        <v>122</v>
      </c>
      <c r="K57" s="93"/>
      <c r="L57" s="93" t="s">
        <v>46</v>
      </c>
      <c r="M57" s="146"/>
      <c r="N57" s="147" t="s">
        <v>517</v>
      </c>
      <c r="O57" s="147" t="s">
        <v>517</v>
      </c>
      <c r="P57" s="147">
        <v>2</v>
      </c>
      <c r="Q57" s="147">
        <v>2</v>
      </c>
      <c r="R57" s="147">
        <v>4</v>
      </c>
      <c r="S57" s="147">
        <v>4</v>
      </c>
      <c r="T57" s="147">
        <v>4</v>
      </c>
      <c r="U57" s="147">
        <v>2</v>
      </c>
      <c r="V57" s="147" t="s">
        <v>517</v>
      </c>
      <c r="W57" s="147" t="s">
        <v>517</v>
      </c>
      <c r="X57" s="147" t="s">
        <v>517</v>
      </c>
      <c r="Y57" s="147" t="s">
        <v>517</v>
      </c>
      <c r="Z57" s="147"/>
      <c r="AA57" s="147"/>
      <c r="AB57" s="147"/>
      <c r="AC57" s="147"/>
      <c r="AD57" s="93" t="s">
        <v>269</v>
      </c>
      <c r="AE57" s="93" t="s">
        <v>76</v>
      </c>
      <c r="AF57" s="93"/>
      <c r="AG57" s="93">
        <f t="shared" si="3"/>
        <v>18</v>
      </c>
      <c r="AH57" s="14" t="e">
        <f t="shared" si="1"/>
        <v>#VALUE!</v>
      </c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</row>
    <row r="58" spans="1:90" s="74" customFormat="1" ht="47.25" customHeight="1">
      <c r="A58" s="93">
        <v>29</v>
      </c>
      <c r="B58" s="93" t="s">
        <v>480</v>
      </c>
      <c r="C58" s="120"/>
      <c r="D58" s="120"/>
      <c r="E58" s="121"/>
      <c r="F58" s="93" t="s">
        <v>2</v>
      </c>
      <c r="G58" s="93" t="s">
        <v>61</v>
      </c>
      <c r="H58" s="93" t="s">
        <v>4</v>
      </c>
      <c r="I58" s="93" t="str">
        <f t="shared" si="0"/>
        <v>KKLASYKA170/176</v>
      </c>
      <c r="J58" s="93" t="s">
        <v>361</v>
      </c>
      <c r="K58" s="93"/>
      <c r="L58" s="93" t="s">
        <v>46</v>
      </c>
      <c r="M58" s="146"/>
      <c r="N58" s="147" t="s">
        <v>517</v>
      </c>
      <c r="O58" s="147" t="s">
        <v>517</v>
      </c>
      <c r="P58" s="147">
        <v>2</v>
      </c>
      <c r="Q58" s="147">
        <v>2</v>
      </c>
      <c r="R58" s="147">
        <v>4</v>
      </c>
      <c r="S58" s="147">
        <v>4</v>
      </c>
      <c r="T58" s="147">
        <v>4</v>
      </c>
      <c r="U58" s="147">
        <v>2</v>
      </c>
      <c r="V58" s="147" t="s">
        <v>517</v>
      </c>
      <c r="W58" s="147" t="s">
        <v>517</v>
      </c>
      <c r="X58" s="147" t="s">
        <v>517</v>
      </c>
      <c r="Y58" s="147" t="s">
        <v>517</v>
      </c>
      <c r="Z58" s="147"/>
      <c r="AA58" s="147"/>
      <c r="AB58" s="147"/>
      <c r="AC58" s="147"/>
      <c r="AD58" s="122" t="s">
        <v>449</v>
      </c>
      <c r="AE58" s="93"/>
      <c r="AF58" s="93"/>
      <c r="AG58" s="93">
        <f t="shared" si="3"/>
        <v>18</v>
      </c>
      <c r="AH58" s="14" t="e">
        <f t="shared" si="1"/>
        <v>#VALUE!</v>
      </c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</row>
    <row r="59" spans="1:90" s="74" customFormat="1" ht="47.25" customHeight="1">
      <c r="A59" s="93">
        <v>29</v>
      </c>
      <c r="B59" s="93" t="s">
        <v>481</v>
      </c>
      <c r="C59" s="120"/>
      <c r="D59" s="120"/>
      <c r="E59" s="121"/>
      <c r="F59" s="93" t="s">
        <v>2</v>
      </c>
      <c r="G59" s="93" t="s">
        <v>61</v>
      </c>
      <c r="H59" s="93" t="s">
        <v>4</v>
      </c>
      <c r="I59" s="93" t="str">
        <f t="shared" si="0"/>
        <v>KKLASYKA170/176</v>
      </c>
      <c r="J59" s="93" t="s">
        <v>361</v>
      </c>
      <c r="K59" s="93"/>
      <c r="L59" s="93" t="s">
        <v>46</v>
      </c>
      <c r="M59" s="146"/>
      <c r="N59" s="147" t="s">
        <v>517</v>
      </c>
      <c r="O59" s="147" t="s">
        <v>517</v>
      </c>
      <c r="P59" s="147">
        <v>2</v>
      </c>
      <c r="Q59" s="147">
        <v>2</v>
      </c>
      <c r="R59" s="147">
        <v>4</v>
      </c>
      <c r="S59" s="147">
        <v>4</v>
      </c>
      <c r="T59" s="147">
        <v>4</v>
      </c>
      <c r="U59" s="147">
        <v>2</v>
      </c>
      <c r="V59" s="147" t="s">
        <v>517</v>
      </c>
      <c r="W59" s="147" t="s">
        <v>517</v>
      </c>
      <c r="X59" s="147" t="s">
        <v>517</v>
      </c>
      <c r="Y59" s="147" t="s">
        <v>517</v>
      </c>
      <c r="Z59" s="147"/>
      <c r="AA59" s="147"/>
      <c r="AB59" s="147"/>
      <c r="AC59" s="147"/>
      <c r="AD59" s="93" t="s">
        <v>486</v>
      </c>
      <c r="AE59" s="93"/>
      <c r="AF59" s="93"/>
      <c r="AG59" s="93">
        <f t="shared" si="3"/>
        <v>18</v>
      </c>
      <c r="AH59" s="14" t="e">
        <f t="shared" si="1"/>
        <v>#VALUE!</v>
      </c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</row>
    <row r="60" spans="1:90" s="74" customFormat="1" ht="47.25" customHeight="1">
      <c r="A60" s="93">
        <v>29</v>
      </c>
      <c r="B60" s="93" t="s">
        <v>482</v>
      </c>
      <c r="C60" s="120"/>
      <c r="D60" s="120"/>
      <c r="E60" s="121"/>
      <c r="F60" s="93" t="s">
        <v>2</v>
      </c>
      <c r="G60" s="93" t="s">
        <v>61</v>
      </c>
      <c r="H60" s="93" t="s">
        <v>5</v>
      </c>
      <c r="I60" s="93" t="str">
        <f t="shared" si="0"/>
        <v>KKLASYKA176/182</v>
      </c>
      <c r="J60" s="93" t="s">
        <v>122</v>
      </c>
      <c r="K60" s="93"/>
      <c r="L60" s="93" t="s">
        <v>46</v>
      </c>
      <c r="M60" s="146"/>
      <c r="N60" s="147" t="s">
        <v>517</v>
      </c>
      <c r="O60" s="147" t="s">
        <v>517</v>
      </c>
      <c r="P60" s="147">
        <v>1</v>
      </c>
      <c r="Q60" s="147">
        <v>2</v>
      </c>
      <c r="R60" s="147">
        <v>3</v>
      </c>
      <c r="S60" s="147">
        <v>4</v>
      </c>
      <c r="T60" s="147">
        <v>4</v>
      </c>
      <c r="U60" s="147">
        <v>3</v>
      </c>
      <c r="V60" s="147">
        <v>1</v>
      </c>
      <c r="W60" s="147">
        <v>1</v>
      </c>
      <c r="X60" s="147" t="s">
        <v>517</v>
      </c>
      <c r="Y60" s="147" t="s">
        <v>517</v>
      </c>
      <c r="Z60" s="147"/>
      <c r="AA60" s="147"/>
      <c r="AB60" s="147"/>
      <c r="AC60" s="147"/>
      <c r="AD60" s="93" t="s">
        <v>75</v>
      </c>
      <c r="AE60" s="93" t="s">
        <v>76</v>
      </c>
      <c r="AF60" s="93"/>
      <c r="AG60" s="93">
        <f t="shared" si="3"/>
        <v>19</v>
      </c>
      <c r="AH60" s="14" t="e">
        <f t="shared" si="1"/>
        <v>#VALUE!</v>
      </c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</row>
    <row r="61" spans="1:90" s="74" customFormat="1" ht="47.25" customHeight="1">
      <c r="A61" s="93">
        <v>29</v>
      </c>
      <c r="B61" s="93" t="s">
        <v>483</v>
      </c>
      <c r="C61" s="120"/>
      <c r="D61" s="120"/>
      <c r="E61" s="121"/>
      <c r="F61" s="93" t="s">
        <v>2</v>
      </c>
      <c r="G61" s="93" t="s">
        <v>61</v>
      </c>
      <c r="H61" s="93" t="s">
        <v>5</v>
      </c>
      <c r="I61" s="93" t="str">
        <f t="shared" si="0"/>
        <v>KKLASYKA176/182</v>
      </c>
      <c r="J61" s="93" t="s">
        <v>122</v>
      </c>
      <c r="K61" s="93"/>
      <c r="L61" s="93" t="s">
        <v>46</v>
      </c>
      <c r="M61" s="146"/>
      <c r="N61" s="147" t="s">
        <v>517</v>
      </c>
      <c r="O61" s="147" t="s">
        <v>517</v>
      </c>
      <c r="P61" s="147">
        <v>1</v>
      </c>
      <c r="Q61" s="147">
        <v>2</v>
      </c>
      <c r="R61" s="147">
        <v>3</v>
      </c>
      <c r="S61" s="147">
        <v>4</v>
      </c>
      <c r="T61" s="147">
        <v>4</v>
      </c>
      <c r="U61" s="147">
        <v>3</v>
      </c>
      <c r="V61" s="147">
        <v>1</v>
      </c>
      <c r="W61" s="147">
        <v>1</v>
      </c>
      <c r="X61" s="147" t="s">
        <v>517</v>
      </c>
      <c r="Y61" s="147" t="s">
        <v>517</v>
      </c>
      <c r="Z61" s="147"/>
      <c r="AA61" s="147"/>
      <c r="AB61" s="147"/>
      <c r="AC61" s="147"/>
      <c r="AD61" s="93" t="s">
        <v>114</v>
      </c>
      <c r="AE61" s="122" t="s">
        <v>451</v>
      </c>
      <c r="AF61" s="93"/>
      <c r="AG61" s="93">
        <f t="shared" si="3"/>
        <v>19</v>
      </c>
      <c r="AH61" s="14" t="e">
        <f t="shared" si="1"/>
        <v>#VALUE!</v>
      </c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</row>
    <row r="62" spans="1:90" s="74" customFormat="1" ht="47.25" customHeight="1">
      <c r="A62" s="93">
        <v>29</v>
      </c>
      <c r="B62" s="93" t="s">
        <v>484</v>
      </c>
      <c r="C62" s="120"/>
      <c r="D62" s="120"/>
      <c r="E62" s="121"/>
      <c r="F62" s="93" t="s">
        <v>2</v>
      </c>
      <c r="G62" s="93" t="s">
        <v>61</v>
      </c>
      <c r="H62" s="93" t="s">
        <v>5</v>
      </c>
      <c r="I62" s="93" t="str">
        <f t="shared" si="0"/>
        <v>KKLASYKA176/182</v>
      </c>
      <c r="J62" s="93" t="s">
        <v>122</v>
      </c>
      <c r="K62" s="93"/>
      <c r="L62" s="93" t="s">
        <v>46</v>
      </c>
      <c r="M62" s="146"/>
      <c r="N62" s="147" t="s">
        <v>517</v>
      </c>
      <c r="O62" s="147" t="s">
        <v>517</v>
      </c>
      <c r="P62" s="147">
        <v>1</v>
      </c>
      <c r="Q62" s="147">
        <v>2</v>
      </c>
      <c r="R62" s="147">
        <v>3</v>
      </c>
      <c r="S62" s="147">
        <v>4</v>
      </c>
      <c r="T62" s="147">
        <v>4</v>
      </c>
      <c r="U62" s="147">
        <v>3</v>
      </c>
      <c r="V62" s="147">
        <v>1</v>
      </c>
      <c r="W62" s="147">
        <v>1</v>
      </c>
      <c r="X62" s="147" t="s">
        <v>517</v>
      </c>
      <c r="Y62" s="147" t="s">
        <v>517</v>
      </c>
      <c r="Z62" s="147"/>
      <c r="AA62" s="147"/>
      <c r="AB62" s="147"/>
      <c r="AC62" s="147"/>
      <c r="AD62" s="93" t="s">
        <v>88</v>
      </c>
      <c r="AE62" s="93" t="s">
        <v>72</v>
      </c>
      <c r="AF62" s="93"/>
      <c r="AG62" s="93">
        <f t="shared" si="3"/>
        <v>19</v>
      </c>
      <c r="AH62" s="14" t="e">
        <f t="shared" si="1"/>
        <v>#VALUE!</v>
      </c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</row>
    <row r="63" spans="1:90" s="74" customFormat="1" ht="47.25" customHeight="1">
      <c r="A63" s="93">
        <v>29</v>
      </c>
      <c r="B63" s="93" t="s">
        <v>485</v>
      </c>
      <c r="C63" s="120"/>
      <c r="D63" s="120"/>
      <c r="E63" s="121"/>
      <c r="F63" s="93" t="s">
        <v>2</v>
      </c>
      <c r="G63" s="93" t="s">
        <v>61</v>
      </c>
      <c r="H63" s="93" t="s">
        <v>5</v>
      </c>
      <c r="I63" s="93" t="str">
        <f t="shared" si="0"/>
        <v>KKLASYKA176/182</v>
      </c>
      <c r="J63" s="93" t="s">
        <v>122</v>
      </c>
      <c r="K63" s="93"/>
      <c r="L63" s="93" t="s">
        <v>46</v>
      </c>
      <c r="M63" s="146"/>
      <c r="N63" s="147" t="s">
        <v>517</v>
      </c>
      <c r="O63" s="147" t="s">
        <v>517</v>
      </c>
      <c r="P63" s="147">
        <v>1</v>
      </c>
      <c r="Q63" s="147">
        <v>2</v>
      </c>
      <c r="R63" s="147">
        <v>3</v>
      </c>
      <c r="S63" s="147">
        <v>4</v>
      </c>
      <c r="T63" s="147">
        <v>4</v>
      </c>
      <c r="U63" s="147">
        <v>3</v>
      </c>
      <c r="V63" s="147">
        <v>1</v>
      </c>
      <c r="W63" s="147">
        <v>1</v>
      </c>
      <c r="X63" s="147" t="s">
        <v>517</v>
      </c>
      <c r="Y63" s="147" t="s">
        <v>517</v>
      </c>
      <c r="Z63" s="147"/>
      <c r="AA63" s="147"/>
      <c r="AB63" s="147"/>
      <c r="AC63" s="147"/>
      <c r="AD63" s="93" t="s">
        <v>269</v>
      </c>
      <c r="AE63" s="93" t="s">
        <v>76</v>
      </c>
      <c r="AF63" s="93"/>
      <c r="AG63" s="93">
        <f t="shared" si="3"/>
        <v>19</v>
      </c>
      <c r="AH63" s="14" t="e">
        <f t="shared" si="1"/>
        <v>#VALUE!</v>
      </c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90" s="74" customFormat="1" ht="47.25" customHeight="1">
      <c r="A64" s="93">
        <v>29</v>
      </c>
      <c r="B64" s="93" t="s">
        <v>487</v>
      </c>
      <c r="C64" s="120"/>
      <c r="D64" s="120"/>
      <c r="E64" s="121"/>
      <c r="F64" s="93" t="s">
        <v>2</v>
      </c>
      <c r="G64" s="93" t="s">
        <v>61</v>
      </c>
      <c r="H64" s="93" t="s">
        <v>5</v>
      </c>
      <c r="I64" s="93" t="str">
        <f t="shared" si="0"/>
        <v>KKLASYKA176/182</v>
      </c>
      <c r="J64" s="93" t="s">
        <v>361</v>
      </c>
      <c r="K64" s="93"/>
      <c r="L64" s="93" t="s">
        <v>46</v>
      </c>
      <c r="M64" s="146"/>
      <c r="N64" s="147" t="s">
        <v>517</v>
      </c>
      <c r="O64" s="147" t="s">
        <v>517</v>
      </c>
      <c r="P64" s="147">
        <v>1</v>
      </c>
      <c r="Q64" s="147">
        <v>2</v>
      </c>
      <c r="R64" s="147">
        <v>3</v>
      </c>
      <c r="S64" s="147">
        <v>4</v>
      </c>
      <c r="T64" s="147">
        <v>4</v>
      </c>
      <c r="U64" s="147">
        <v>3</v>
      </c>
      <c r="V64" s="147">
        <v>1</v>
      </c>
      <c r="W64" s="147">
        <v>1</v>
      </c>
      <c r="X64" s="147" t="s">
        <v>517</v>
      </c>
      <c r="Y64" s="147" t="s">
        <v>517</v>
      </c>
      <c r="Z64" s="147"/>
      <c r="AA64" s="147"/>
      <c r="AB64" s="147"/>
      <c r="AC64" s="147"/>
      <c r="AD64" s="122" t="s">
        <v>449</v>
      </c>
      <c r="AE64" s="93"/>
      <c r="AF64" s="93"/>
      <c r="AG64" s="93">
        <f t="shared" si="3"/>
        <v>19</v>
      </c>
      <c r="AH64" s="14" t="e">
        <f t="shared" si="1"/>
        <v>#VALUE!</v>
      </c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</row>
    <row r="65" spans="1:90" s="74" customFormat="1" ht="47.25" customHeight="1">
      <c r="A65" s="93">
        <v>29</v>
      </c>
      <c r="B65" s="93" t="s">
        <v>488</v>
      </c>
      <c r="C65" s="120"/>
      <c r="D65" s="120"/>
      <c r="E65" s="121"/>
      <c r="F65" s="93" t="s">
        <v>2</v>
      </c>
      <c r="G65" s="93" t="s">
        <v>61</v>
      </c>
      <c r="H65" s="93" t="s">
        <v>5</v>
      </c>
      <c r="I65" s="93" t="str">
        <f t="shared" si="0"/>
        <v>KKLASYKA176/182</v>
      </c>
      <c r="J65" s="93" t="s">
        <v>361</v>
      </c>
      <c r="K65" s="93"/>
      <c r="L65" s="93" t="s">
        <v>46</v>
      </c>
      <c r="M65" s="146"/>
      <c r="N65" s="147" t="s">
        <v>517</v>
      </c>
      <c r="O65" s="147" t="s">
        <v>517</v>
      </c>
      <c r="P65" s="147">
        <v>1</v>
      </c>
      <c r="Q65" s="147">
        <v>2</v>
      </c>
      <c r="R65" s="147">
        <v>3</v>
      </c>
      <c r="S65" s="147">
        <v>4</v>
      </c>
      <c r="T65" s="147">
        <v>4</v>
      </c>
      <c r="U65" s="147">
        <v>3</v>
      </c>
      <c r="V65" s="147">
        <v>1</v>
      </c>
      <c r="W65" s="147">
        <v>1</v>
      </c>
      <c r="X65" s="147" t="s">
        <v>517</v>
      </c>
      <c r="Y65" s="147" t="s">
        <v>517</v>
      </c>
      <c r="Z65" s="147"/>
      <c r="AA65" s="147"/>
      <c r="AB65" s="147"/>
      <c r="AC65" s="147"/>
      <c r="AD65" s="93" t="s">
        <v>486</v>
      </c>
      <c r="AE65" s="93"/>
      <c r="AF65" s="93"/>
      <c r="AG65" s="93">
        <f t="shared" si="3"/>
        <v>19</v>
      </c>
      <c r="AH65" s="14" t="e">
        <f t="shared" si="1"/>
        <v>#VALUE!</v>
      </c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</row>
    <row r="66" spans="1:90" s="74" customFormat="1" ht="47.25" customHeight="1">
      <c r="A66" s="93">
        <v>29</v>
      </c>
      <c r="B66" s="93" t="s">
        <v>489</v>
      </c>
      <c r="C66" s="120"/>
      <c r="D66" s="120"/>
      <c r="E66" s="121"/>
      <c r="F66" s="93" t="s">
        <v>2</v>
      </c>
      <c r="G66" s="93" t="s">
        <v>61</v>
      </c>
      <c r="H66" s="93" t="s">
        <v>5</v>
      </c>
      <c r="I66" s="93" t="str">
        <f t="shared" si="0"/>
        <v>KKLASYKA176/182</v>
      </c>
      <c r="J66" s="93" t="s">
        <v>361</v>
      </c>
      <c r="K66" s="93"/>
      <c r="L66" s="93" t="s">
        <v>46</v>
      </c>
      <c r="M66" s="146"/>
      <c r="N66" s="147" t="s">
        <v>517</v>
      </c>
      <c r="O66" s="147" t="s">
        <v>517</v>
      </c>
      <c r="P66" s="147">
        <v>1</v>
      </c>
      <c r="Q66" s="147">
        <v>2</v>
      </c>
      <c r="R66" s="147">
        <v>3</v>
      </c>
      <c r="S66" s="147">
        <v>4</v>
      </c>
      <c r="T66" s="147">
        <v>4</v>
      </c>
      <c r="U66" s="147">
        <v>3</v>
      </c>
      <c r="V66" s="147">
        <v>1</v>
      </c>
      <c r="W66" s="147">
        <v>1</v>
      </c>
      <c r="X66" s="147" t="s">
        <v>517</v>
      </c>
      <c r="Y66" s="147" t="s">
        <v>517</v>
      </c>
      <c r="Z66" s="147"/>
      <c r="AA66" s="147"/>
      <c r="AB66" s="147"/>
      <c r="AC66" s="147"/>
      <c r="AD66" s="93" t="s">
        <v>360</v>
      </c>
      <c r="AE66" s="93"/>
      <c r="AF66" s="93"/>
      <c r="AG66" s="93">
        <f t="shared" si="3"/>
        <v>19</v>
      </c>
      <c r="AH66" s="14" t="e">
        <f t="shared" si="1"/>
        <v>#VALUE!</v>
      </c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</row>
    <row r="67" spans="1:90" s="74" customFormat="1" ht="47.25" customHeight="1">
      <c r="A67" s="93">
        <v>29</v>
      </c>
      <c r="B67" s="93" t="s">
        <v>490</v>
      </c>
      <c r="C67" s="120"/>
      <c r="D67" s="120"/>
      <c r="E67" s="121"/>
      <c r="F67" s="93" t="s">
        <v>2</v>
      </c>
      <c r="G67" s="93" t="s">
        <v>61</v>
      </c>
      <c r="H67" s="93" t="s">
        <v>5</v>
      </c>
      <c r="I67" s="93" t="str">
        <f t="shared" si="0"/>
        <v>KKLASYKA176/182</v>
      </c>
      <c r="J67" s="93" t="s">
        <v>361</v>
      </c>
      <c r="K67" s="93"/>
      <c r="L67" s="93" t="s">
        <v>46</v>
      </c>
      <c r="M67" s="146"/>
      <c r="N67" s="147" t="s">
        <v>517</v>
      </c>
      <c r="O67" s="147" t="s">
        <v>517</v>
      </c>
      <c r="P67" s="147">
        <v>1</v>
      </c>
      <c r="Q67" s="147">
        <v>2</v>
      </c>
      <c r="R67" s="147">
        <v>3</v>
      </c>
      <c r="S67" s="147">
        <v>4</v>
      </c>
      <c r="T67" s="147">
        <v>4</v>
      </c>
      <c r="U67" s="147">
        <v>3</v>
      </c>
      <c r="V67" s="147">
        <v>1</v>
      </c>
      <c r="W67" s="147">
        <v>1</v>
      </c>
      <c r="X67" s="147" t="s">
        <v>517</v>
      </c>
      <c r="Y67" s="147" t="s">
        <v>517</v>
      </c>
      <c r="Z67" s="147"/>
      <c r="AA67" s="147"/>
      <c r="AB67" s="147"/>
      <c r="AC67" s="147"/>
      <c r="AD67" s="93" t="s">
        <v>76</v>
      </c>
      <c r="AE67" s="93"/>
      <c r="AF67" s="93"/>
      <c r="AG67" s="93">
        <f t="shared" si="3"/>
        <v>19</v>
      </c>
      <c r="AH67" s="14" t="e">
        <f t="shared" si="1"/>
        <v>#VALUE!</v>
      </c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</row>
    <row r="68" spans="1:90" s="74" customFormat="1" ht="47.25" customHeight="1">
      <c r="A68" s="93">
        <v>29</v>
      </c>
      <c r="B68" s="93" t="s">
        <v>491</v>
      </c>
      <c r="C68" s="120"/>
      <c r="D68" s="120"/>
      <c r="E68" s="121"/>
      <c r="F68" s="93" t="s">
        <v>2</v>
      </c>
      <c r="G68" s="93" t="s">
        <v>61</v>
      </c>
      <c r="H68" s="93" t="s">
        <v>5</v>
      </c>
      <c r="I68" s="93" t="str">
        <f t="shared" si="0"/>
        <v>KKLASYKA176/182</v>
      </c>
      <c r="J68" s="93" t="s">
        <v>122</v>
      </c>
      <c r="K68" s="93"/>
      <c r="L68" s="93" t="s">
        <v>46</v>
      </c>
      <c r="M68" s="146"/>
      <c r="N68" s="147" t="s">
        <v>517</v>
      </c>
      <c r="O68" s="147" t="s">
        <v>517</v>
      </c>
      <c r="P68" s="147">
        <v>1</v>
      </c>
      <c r="Q68" s="147">
        <v>2</v>
      </c>
      <c r="R68" s="147">
        <v>3</v>
      </c>
      <c r="S68" s="147">
        <v>4</v>
      </c>
      <c r="T68" s="147">
        <v>4</v>
      </c>
      <c r="U68" s="147">
        <v>3</v>
      </c>
      <c r="V68" s="147">
        <v>1</v>
      </c>
      <c r="W68" s="147">
        <v>1</v>
      </c>
      <c r="X68" s="147" t="s">
        <v>517</v>
      </c>
      <c r="Y68" s="147" t="s">
        <v>517</v>
      </c>
      <c r="Z68" s="147"/>
      <c r="AA68" s="147"/>
      <c r="AB68" s="147"/>
      <c r="AC68" s="147"/>
      <c r="AD68" s="122" t="s">
        <v>493</v>
      </c>
      <c r="AE68" s="93"/>
      <c r="AF68" s="93"/>
      <c r="AG68" s="93">
        <f t="shared" si="3"/>
        <v>19</v>
      </c>
      <c r="AH68" s="14" t="e">
        <f t="shared" si="1"/>
        <v>#VALUE!</v>
      </c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</row>
    <row r="69" spans="1:90" s="74" customFormat="1" ht="47.25" customHeight="1">
      <c r="A69" s="93">
        <v>29</v>
      </c>
      <c r="B69" s="93" t="s">
        <v>492</v>
      </c>
      <c r="C69" s="120"/>
      <c r="D69" s="120"/>
      <c r="E69" s="121"/>
      <c r="F69" s="93" t="s">
        <v>2</v>
      </c>
      <c r="G69" s="93" t="s">
        <v>61</v>
      </c>
      <c r="H69" s="93" t="s">
        <v>5</v>
      </c>
      <c r="I69" s="93" t="str">
        <f t="shared" si="0"/>
        <v>KKLASYKA176/182</v>
      </c>
      <c r="J69" s="93" t="s">
        <v>361</v>
      </c>
      <c r="K69" s="93"/>
      <c r="L69" s="93" t="s">
        <v>46</v>
      </c>
      <c r="M69" s="146"/>
      <c r="N69" s="147" t="s">
        <v>517</v>
      </c>
      <c r="O69" s="147" t="s">
        <v>517</v>
      </c>
      <c r="P69" s="147">
        <v>1</v>
      </c>
      <c r="Q69" s="147">
        <v>2</v>
      </c>
      <c r="R69" s="147">
        <v>3</v>
      </c>
      <c r="S69" s="147">
        <v>4</v>
      </c>
      <c r="T69" s="147">
        <v>4</v>
      </c>
      <c r="U69" s="147">
        <v>3</v>
      </c>
      <c r="V69" s="147">
        <v>1</v>
      </c>
      <c r="W69" s="147">
        <v>1</v>
      </c>
      <c r="X69" s="147" t="s">
        <v>517</v>
      </c>
      <c r="Y69" s="147" t="s">
        <v>517</v>
      </c>
      <c r="Z69" s="147"/>
      <c r="AA69" s="147"/>
      <c r="AB69" s="147"/>
      <c r="AC69" s="147"/>
      <c r="AD69" s="93" t="s">
        <v>494</v>
      </c>
      <c r="AE69" s="93"/>
      <c r="AF69" s="93"/>
      <c r="AG69" s="93">
        <f t="shared" si="3"/>
        <v>19</v>
      </c>
      <c r="AH69" s="14" t="e">
        <f t="shared" si="1"/>
        <v>#VALUE!</v>
      </c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</row>
    <row r="70" spans="1:90" s="74" customFormat="1" ht="47.25" customHeight="1">
      <c r="A70" s="14">
        <v>29</v>
      </c>
      <c r="B70" s="14" t="s">
        <v>507</v>
      </c>
      <c r="C70" s="113"/>
      <c r="D70" s="113"/>
      <c r="E70" s="114"/>
      <c r="F70" s="14" t="s">
        <v>8</v>
      </c>
      <c r="G70" s="14" t="s">
        <v>48</v>
      </c>
      <c r="H70" s="14" t="s">
        <v>5</v>
      </c>
      <c r="I70" s="14" t="str">
        <f t="shared" si="0"/>
        <v>CSLIM176/182</v>
      </c>
      <c r="J70" s="14" t="s">
        <v>222</v>
      </c>
      <c r="K70" s="14"/>
      <c r="L70" s="93" t="s">
        <v>46</v>
      </c>
      <c r="M70" s="143"/>
      <c r="N70" s="144" t="s">
        <v>517</v>
      </c>
      <c r="O70" s="144">
        <v>2</v>
      </c>
      <c r="P70" s="144" t="s">
        <v>517</v>
      </c>
      <c r="Q70" s="144">
        <v>3</v>
      </c>
      <c r="R70" s="144" t="s">
        <v>517</v>
      </c>
      <c r="S70" s="144">
        <v>6</v>
      </c>
      <c r="T70" s="144" t="s">
        <v>517</v>
      </c>
      <c r="U70" s="144">
        <v>5</v>
      </c>
      <c r="V70" s="144" t="s">
        <v>517</v>
      </c>
      <c r="W70" s="144">
        <v>3</v>
      </c>
      <c r="X70" s="144" t="s">
        <v>517</v>
      </c>
      <c r="Y70" s="144" t="s">
        <v>517</v>
      </c>
      <c r="Z70" s="144"/>
      <c r="AA70" s="144"/>
      <c r="AB70" s="144"/>
      <c r="AC70" s="144"/>
      <c r="AD70" s="14" t="s">
        <v>423</v>
      </c>
      <c r="AE70" s="14" t="s">
        <v>87</v>
      </c>
      <c r="AF70" s="14"/>
      <c r="AG70" s="93">
        <f t="shared" si="3"/>
        <v>19</v>
      </c>
      <c r="AH70" s="14" t="e">
        <f t="shared" si="1"/>
        <v>#VALUE!</v>
      </c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</row>
    <row r="71" spans="1:90" s="74" customFormat="1" ht="47.25" customHeight="1">
      <c r="A71" s="14">
        <v>29</v>
      </c>
      <c r="B71" s="14" t="s">
        <v>383</v>
      </c>
      <c r="C71" s="113"/>
      <c r="D71" s="113"/>
      <c r="E71" s="114"/>
      <c r="F71" s="14" t="s">
        <v>7</v>
      </c>
      <c r="G71" s="14" t="s">
        <v>48</v>
      </c>
      <c r="H71" s="14" t="s">
        <v>5</v>
      </c>
      <c r="I71" s="14" t="str">
        <f t="shared" si="0"/>
        <v>GSLIM176/182</v>
      </c>
      <c r="J71" s="14" t="s">
        <v>122</v>
      </c>
      <c r="K71" s="14"/>
      <c r="L71" s="14" t="s">
        <v>46</v>
      </c>
      <c r="M71" s="143"/>
      <c r="N71" s="144">
        <v>2</v>
      </c>
      <c r="O71" s="144">
        <v>5</v>
      </c>
      <c r="P71" s="144">
        <v>7</v>
      </c>
      <c r="Q71" s="144">
        <v>7</v>
      </c>
      <c r="R71" s="144">
        <v>7</v>
      </c>
      <c r="S71" s="144">
        <v>10</v>
      </c>
      <c r="T71" s="144">
        <v>10</v>
      </c>
      <c r="U71" s="144">
        <v>5</v>
      </c>
      <c r="V71" s="144"/>
      <c r="W71" s="144"/>
      <c r="X71" s="144"/>
      <c r="Y71" s="144"/>
      <c r="Z71" s="144"/>
      <c r="AA71" s="144"/>
      <c r="AB71" s="144"/>
      <c r="AC71" s="144"/>
      <c r="AD71" s="14" t="s">
        <v>76</v>
      </c>
      <c r="AE71" s="116" t="s">
        <v>227</v>
      </c>
      <c r="AF71" s="14"/>
      <c r="AG71" s="93">
        <f t="shared" si="3"/>
        <v>53</v>
      </c>
      <c r="AH71" s="14">
        <f t="shared" si="1"/>
        <v>77.749999999999986</v>
      </c>
      <c r="AI71" s="93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</row>
    <row r="72" spans="1:90" s="74" customFormat="1" ht="47.25" customHeight="1">
      <c r="A72" s="14">
        <v>29</v>
      </c>
      <c r="B72" s="14" t="s">
        <v>508</v>
      </c>
      <c r="C72" s="113"/>
      <c r="D72" s="113"/>
      <c r="E72" s="114"/>
      <c r="F72" s="14" t="s">
        <v>8</v>
      </c>
      <c r="G72" s="14" t="s">
        <v>61</v>
      </c>
      <c r="H72" s="14" t="s">
        <v>5</v>
      </c>
      <c r="I72" s="14" t="str">
        <f t="shared" ref="I72:I135" si="4">CONCATENATE(F72,G72,H72)</f>
        <v>CKLASYKA176/182</v>
      </c>
      <c r="J72" s="14" t="s">
        <v>361</v>
      </c>
      <c r="K72" s="14"/>
      <c r="L72" s="93" t="s">
        <v>46</v>
      </c>
      <c r="M72" s="143"/>
      <c r="N72" s="144" t="s">
        <v>517</v>
      </c>
      <c r="O72" s="144" t="s">
        <v>517</v>
      </c>
      <c r="P72" s="144" t="s">
        <v>517</v>
      </c>
      <c r="Q72" s="144">
        <v>2</v>
      </c>
      <c r="R72" s="144">
        <v>3</v>
      </c>
      <c r="S72" s="144">
        <v>5</v>
      </c>
      <c r="T72" s="144">
        <v>5</v>
      </c>
      <c r="U72" s="144">
        <v>3</v>
      </c>
      <c r="V72" s="144">
        <v>1</v>
      </c>
      <c r="W72" s="144">
        <v>1</v>
      </c>
      <c r="X72" s="144" t="s">
        <v>517</v>
      </c>
      <c r="Y72" s="144" t="s">
        <v>517</v>
      </c>
      <c r="Z72" s="144"/>
      <c r="AA72" s="144"/>
      <c r="AB72" s="144"/>
      <c r="AC72" s="144"/>
      <c r="AD72" s="14">
        <v>1274</v>
      </c>
      <c r="AE72" s="14"/>
      <c r="AF72" s="14"/>
      <c r="AG72" s="93">
        <f t="shared" si="3"/>
        <v>20</v>
      </c>
      <c r="AH72" s="14" t="e">
        <f t="shared" ref="AH72:AH135" si="5">IF(L72="DŁ",(M72*$M$2)+(N72*$N$2)+(O72*$O$2)+(P72*$P$2)+(Q72*$Q$2)+(R72*$R$2)+(S72*$S$2)+(T72*$T$2)+(U72*$U$2)+(V72*$V$2)+(W72*$W$2)+(X72*$X$2)+(Y72*$Y$2)+(Z72*$Z$2)+(AA72*$AA$2)+(AB72*$AB$2)+(AC72*$AC$2),(M72*$M$3)+(N72*$N$3)+(O72*$O$3)+(P72*$P$3)+(Q72*$Q$3)+(R72*$R$3)+(S72*$S$3)+(T72*$T$3)+(U72*$U$3)+(V72*$V$3)+(W72*$W$3)+(X72*$X$3)+(Y72*$Y$3)+(Z72*$Z$3)+(AA72*$AA$3)+(AB72*$AB$3)+(AC72*$AC$3))</f>
        <v>#VALUE!</v>
      </c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</row>
    <row r="73" spans="1:90" s="74" customFormat="1" ht="47.25" customHeight="1">
      <c r="A73" s="14">
        <v>29</v>
      </c>
      <c r="B73" s="14" t="s">
        <v>509</v>
      </c>
      <c r="C73" s="113"/>
      <c r="D73" s="113"/>
      <c r="E73" s="114"/>
      <c r="F73" s="14" t="s">
        <v>8</v>
      </c>
      <c r="G73" s="14" t="s">
        <v>61</v>
      </c>
      <c r="H73" s="14" t="s">
        <v>5</v>
      </c>
      <c r="I73" s="14" t="str">
        <f t="shared" si="4"/>
        <v>CKLASYKA176/182</v>
      </c>
      <c r="J73" s="14" t="s">
        <v>361</v>
      </c>
      <c r="K73" s="14"/>
      <c r="L73" s="93" t="s">
        <v>46</v>
      </c>
      <c r="M73" s="143"/>
      <c r="N73" s="144" t="s">
        <v>517</v>
      </c>
      <c r="O73" s="144" t="s">
        <v>517</v>
      </c>
      <c r="P73" s="144" t="s">
        <v>517</v>
      </c>
      <c r="Q73" s="144">
        <v>2</v>
      </c>
      <c r="R73" s="144">
        <v>3</v>
      </c>
      <c r="S73" s="144">
        <v>5</v>
      </c>
      <c r="T73" s="144">
        <v>5</v>
      </c>
      <c r="U73" s="144">
        <v>3</v>
      </c>
      <c r="V73" s="144">
        <v>1</v>
      </c>
      <c r="W73" s="144">
        <v>1</v>
      </c>
      <c r="X73" s="144" t="s">
        <v>517</v>
      </c>
      <c r="Y73" s="144" t="s">
        <v>517</v>
      </c>
      <c r="Z73" s="144"/>
      <c r="AA73" s="144"/>
      <c r="AB73" s="144"/>
      <c r="AC73" s="144"/>
      <c r="AD73" s="14">
        <v>1274</v>
      </c>
      <c r="AE73" s="14"/>
      <c r="AF73" s="14"/>
      <c r="AG73" s="93">
        <f t="shared" ref="AG73:AG81" si="6">SUM(M73:AC73)</f>
        <v>20</v>
      </c>
      <c r="AH73" s="14" t="e">
        <f t="shared" si="5"/>
        <v>#VALUE!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</row>
    <row r="74" spans="1:90" ht="47.25" customHeight="1">
      <c r="A74" s="14">
        <v>29</v>
      </c>
      <c r="B74" s="14" t="s">
        <v>510</v>
      </c>
      <c r="C74" s="113"/>
      <c r="D74" s="113"/>
      <c r="E74" s="114"/>
      <c r="F74" s="14" t="s">
        <v>8</v>
      </c>
      <c r="G74" s="14" t="s">
        <v>61</v>
      </c>
      <c r="H74" s="14" t="s">
        <v>4</v>
      </c>
      <c r="I74" s="14" t="str">
        <f t="shared" si="4"/>
        <v>CKLASYKA170/176</v>
      </c>
      <c r="J74" s="14" t="s">
        <v>361</v>
      </c>
      <c r="K74" s="14"/>
      <c r="L74" s="93" t="s">
        <v>46</v>
      </c>
      <c r="M74" s="143"/>
      <c r="N74" s="144" t="s">
        <v>517</v>
      </c>
      <c r="O74" s="144" t="s">
        <v>517</v>
      </c>
      <c r="P74" s="144" t="s">
        <v>517</v>
      </c>
      <c r="Q74" s="144">
        <v>2</v>
      </c>
      <c r="R74" s="144">
        <v>3</v>
      </c>
      <c r="S74" s="144">
        <v>5</v>
      </c>
      <c r="T74" s="144">
        <v>5</v>
      </c>
      <c r="U74" s="144">
        <v>3</v>
      </c>
      <c r="V74" s="144" t="s">
        <v>517</v>
      </c>
      <c r="W74" s="144" t="s">
        <v>517</v>
      </c>
      <c r="X74" s="144" t="s">
        <v>517</v>
      </c>
      <c r="Y74" s="144" t="s">
        <v>517</v>
      </c>
      <c r="Z74" s="144"/>
      <c r="AA74" s="144"/>
      <c r="AB74" s="144"/>
      <c r="AC74" s="144"/>
      <c r="AD74" s="14">
        <v>1274</v>
      </c>
      <c r="AE74" s="14"/>
      <c r="AF74" s="14"/>
      <c r="AG74" s="93">
        <f t="shared" si="6"/>
        <v>18</v>
      </c>
      <c r="AH74" s="14" t="e">
        <f t="shared" si="5"/>
        <v>#VALUE!</v>
      </c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</row>
    <row r="75" spans="1:90" s="74" customFormat="1" ht="47.25" customHeight="1">
      <c r="A75" s="14">
        <v>29</v>
      </c>
      <c r="B75" s="14" t="s">
        <v>511</v>
      </c>
      <c r="C75" s="113"/>
      <c r="D75" s="113"/>
      <c r="E75" s="114"/>
      <c r="F75" s="14" t="s">
        <v>8</v>
      </c>
      <c r="G75" s="14" t="s">
        <v>61</v>
      </c>
      <c r="H75" s="14" t="s">
        <v>5</v>
      </c>
      <c r="I75" s="14" t="str">
        <f t="shared" si="4"/>
        <v>CKLASYKA176/182</v>
      </c>
      <c r="J75" s="14" t="s">
        <v>361</v>
      </c>
      <c r="K75" s="14"/>
      <c r="L75" s="93" t="s">
        <v>46</v>
      </c>
      <c r="M75" s="143"/>
      <c r="N75" s="144" t="s">
        <v>517</v>
      </c>
      <c r="O75" s="144" t="s">
        <v>517</v>
      </c>
      <c r="P75" s="144" t="s">
        <v>517</v>
      </c>
      <c r="Q75" s="144">
        <v>2</v>
      </c>
      <c r="R75" s="144">
        <v>3</v>
      </c>
      <c r="S75" s="144">
        <v>5</v>
      </c>
      <c r="T75" s="144">
        <v>5</v>
      </c>
      <c r="U75" s="144">
        <v>3</v>
      </c>
      <c r="V75" s="144">
        <v>1</v>
      </c>
      <c r="W75" s="144">
        <v>1</v>
      </c>
      <c r="X75" s="144" t="s">
        <v>517</v>
      </c>
      <c r="Y75" s="144" t="s">
        <v>517</v>
      </c>
      <c r="Z75" s="144"/>
      <c r="AA75" s="144"/>
      <c r="AB75" s="144"/>
      <c r="AC75" s="144"/>
      <c r="AD75" s="14" t="s">
        <v>515</v>
      </c>
      <c r="AE75" s="14"/>
      <c r="AF75" s="14"/>
      <c r="AG75" s="93">
        <f t="shared" si="6"/>
        <v>20</v>
      </c>
      <c r="AH75" s="14" t="e">
        <f t="shared" si="5"/>
        <v>#VALUE!</v>
      </c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</row>
    <row r="76" spans="1:90" s="74" customFormat="1" ht="47.25" customHeight="1">
      <c r="A76" s="14">
        <v>29</v>
      </c>
      <c r="B76" s="14" t="s">
        <v>512</v>
      </c>
      <c r="C76" s="113"/>
      <c r="D76" s="113"/>
      <c r="E76" s="114"/>
      <c r="F76" s="14" t="s">
        <v>8</v>
      </c>
      <c r="G76" s="14" t="s">
        <v>61</v>
      </c>
      <c r="H76" s="14" t="s">
        <v>5</v>
      </c>
      <c r="I76" s="14" t="str">
        <f t="shared" si="4"/>
        <v>CKLASYKA176/182</v>
      </c>
      <c r="J76" s="14" t="s">
        <v>361</v>
      </c>
      <c r="K76" s="14"/>
      <c r="L76" s="93" t="s">
        <v>46</v>
      </c>
      <c r="M76" s="143"/>
      <c r="N76" s="144" t="s">
        <v>517</v>
      </c>
      <c r="O76" s="144" t="s">
        <v>517</v>
      </c>
      <c r="P76" s="144" t="s">
        <v>517</v>
      </c>
      <c r="Q76" s="144">
        <v>2</v>
      </c>
      <c r="R76" s="144">
        <v>3</v>
      </c>
      <c r="S76" s="144">
        <v>5</v>
      </c>
      <c r="T76" s="144">
        <v>5</v>
      </c>
      <c r="U76" s="144">
        <v>3</v>
      </c>
      <c r="V76" s="144">
        <v>1</v>
      </c>
      <c r="W76" s="144">
        <v>1</v>
      </c>
      <c r="X76" s="144" t="s">
        <v>517</v>
      </c>
      <c r="Y76" s="144" t="s">
        <v>517</v>
      </c>
      <c r="Z76" s="144"/>
      <c r="AA76" s="144"/>
      <c r="AB76" s="144"/>
      <c r="AC76" s="144"/>
      <c r="AD76" s="14" t="s">
        <v>515</v>
      </c>
      <c r="AE76" s="14"/>
      <c r="AF76" s="14"/>
      <c r="AG76" s="93">
        <f t="shared" si="6"/>
        <v>20</v>
      </c>
      <c r="AH76" s="14" t="e">
        <f t="shared" si="5"/>
        <v>#VALUE!</v>
      </c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</row>
    <row r="77" spans="1:90" s="74" customFormat="1" ht="47.25" customHeight="1">
      <c r="A77" s="14">
        <v>29</v>
      </c>
      <c r="B77" s="14" t="s">
        <v>513</v>
      </c>
      <c r="C77" s="113"/>
      <c r="D77" s="113"/>
      <c r="E77" s="114"/>
      <c r="F77" s="14" t="s">
        <v>8</v>
      </c>
      <c r="G77" s="14" t="s">
        <v>61</v>
      </c>
      <c r="H77" s="14" t="s">
        <v>4</v>
      </c>
      <c r="I77" s="14" t="str">
        <f t="shared" si="4"/>
        <v>CKLASYKA170/176</v>
      </c>
      <c r="J77" s="14" t="s">
        <v>361</v>
      </c>
      <c r="K77" s="14"/>
      <c r="L77" s="93" t="s">
        <v>46</v>
      </c>
      <c r="M77" s="143"/>
      <c r="N77" s="144" t="s">
        <v>517</v>
      </c>
      <c r="O77" s="144" t="s">
        <v>517</v>
      </c>
      <c r="P77" s="144" t="s">
        <v>517</v>
      </c>
      <c r="Q77" s="144">
        <v>2</v>
      </c>
      <c r="R77" s="144">
        <v>3</v>
      </c>
      <c r="S77" s="144">
        <v>5</v>
      </c>
      <c r="T77" s="144">
        <v>5</v>
      </c>
      <c r="U77" s="144">
        <v>3</v>
      </c>
      <c r="V77" s="144" t="s">
        <v>517</v>
      </c>
      <c r="W77" s="144" t="s">
        <v>517</v>
      </c>
      <c r="X77" s="144" t="s">
        <v>517</v>
      </c>
      <c r="Y77" s="144" t="s">
        <v>517</v>
      </c>
      <c r="Z77" s="144"/>
      <c r="AA77" s="144"/>
      <c r="AB77" s="144"/>
      <c r="AC77" s="144"/>
      <c r="AD77" s="14" t="s">
        <v>515</v>
      </c>
      <c r="AE77" s="14"/>
      <c r="AF77" s="14"/>
      <c r="AG77" s="93">
        <f t="shared" si="6"/>
        <v>18</v>
      </c>
      <c r="AH77" s="14" t="e">
        <f t="shared" si="5"/>
        <v>#VALUE!</v>
      </c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</row>
    <row r="78" spans="1:90" s="74" customFormat="1" ht="47.25" customHeight="1">
      <c r="A78" s="14">
        <v>29</v>
      </c>
      <c r="B78" s="14" t="s">
        <v>518</v>
      </c>
      <c r="C78" s="113"/>
      <c r="D78" s="113"/>
      <c r="E78" s="114"/>
      <c r="F78" s="14" t="s">
        <v>8</v>
      </c>
      <c r="G78" s="14" t="s">
        <v>48</v>
      </c>
      <c r="H78" s="14" t="s">
        <v>5</v>
      </c>
      <c r="I78" s="14" t="str">
        <f t="shared" si="4"/>
        <v>CSLIM176/182</v>
      </c>
      <c r="J78" s="14" t="s">
        <v>127</v>
      </c>
      <c r="K78" s="14" t="s">
        <v>522</v>
      </c>
      <c r="L78" s="93" t="s">
        <v>46</v>
      </c>
      <c r="M78" s="143"/>
      <c r="N78" s="144" t="s">
        <v>517</v>
      </c>
      <c r="O78" s="144">
        <v>2</v>
      </c>
      <c r="P78" s="144" t="s">
        <v>517</v>
      </c>
      <c r="Q78" s="144">
        <v>3</v>
      </c>
      <c r="R78" s="144" t="s">
        <v>517</v>
      </c>
      <c r="S78" s="144">
        <v>6</v>
      </c>
      <c r="T78" s="144" t="s">
        <v>517</v>
      </c>
      <c r="U78" s="144">
        <v>5</v>
      </c>
      <c r="V78" s="144" t="s">
        <v>517</v>
      </c>
      <c r="W78" s="144">
        <v>3</v>
      </c>
      <c r="X78" s="144" t="s">
        <v>517</v>
      </c>
      <c r="Y78" s="144" t="s">
        <v>517</v>
      </c>
      <c r="Z78" s="144"/>
      <c r="AA78" s="144"/>
      <c r="AB78" s="144"/>
      <c r="AC78" s="144"/>
      <c r="AD78" s="119" t="s">
        <v>523</v>
      </c>
      <c r="AE78" s="14" t="s">
        <v>76</v>
      </c>
      <c r="AF78" s="119" t="s">
        <v>524</v>
      </c>
      <c r="AG78" s="93">
        <f t="shared" si="6"/>
        <v>19</v>
      </c>
      <c r="AH78" s="14" t="e">
        <f t="shared" si="5"/>
        <v>#VALUE!</v>
      </c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</row>
    <row r="79" spans="1:90" s="74" customFormat="1" ht="47.25" customHeight="1">
      <c r="A79" s="14">
        <v>29</v>
      </c>
      <c r="B79" s="14" t="s">
        <v>519</v>
      </c>
      <c r="C79" s="113"/>
      <c r="D79" s="113"/>
      <c r="E79" s="114"/>
      <c r="F79" s="14" t="s">
        <v>8</v>
      </c>
      <c r="G79" s="14" t="s">
        <v>48</v>
      </c>
      <c r="H79" s="14" t="s">
        <v>5</v>
      </c>
      <c r="I79" s="14" t="str">
        <f t="shared" si="4"/>
        <v>CSLIM176/182</v>
      </c>
      <c r="J79" s="14" t="s">
        <v>127</v>
      </c>
      <c r="K79" s="14" t="s">
        <v>522</v>
      </c>
      <c r="L79" s="93" t="s">
        <v>46</v>
      </c>
      <c r="M79" s="143"/>
      <c r="N79" s="144" t="s">
        <v>517</v>
      </c>
      <c r="O79" s="144">
        <v>2</v>
      </c>
      <c r="P79" s="144" t="s">
        <v>517</v>
      </c>
      <c r="Q79" s="144">
        <v>3</v>
      </c>
      <c r="R79" s="144" t="s">
        <v>517</v>
      </c>
      <c r="S79" s="144">
        <v>6</v>
      </c>
      <c r="T79" s="144" t="s">
        <v>517</v>
      </c>
      <c r="U79" s="144">
        <v>5</v>
      </c>
      <c r="V79" s="144" t="s">
        <v>517</v>
      </c>
      <c r="W79" s="144">
        <v>3</v>
      </c>
      <c r="X79" s="144" t="s">
        <v>517</v>
      </c>
      <c r="Y79" s="144" t="s">
        <v>517</v>
      </c>
      <c r="Z79" s="144"/>
      <c r="AA79" s="144"/>
      <c r="AB79" s="144"/>
      <c r="AC79" s="144"/>
      <c r="AD79" s="119" t="s">
        <v>525</v>
      </c>
      <c r="AE79" s="14" t="s">
        <v>76</v>
      </c>
      <c r="AF79" s="119" t="s">
        <v>524</v>
      </c>
      <c r="AG79" s="93">
        <f t="shared" si="6"/>
        <v>19</v>
      </c>
      <c r="AH79" s="14" t="e">
        <f t="shared" si="5"/>
        <v>#VALUE!</v>
      </c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</row>
    <row r="80" spans="1:90" s="74" customFormat="1" ht="47.25" customHeight="1">
      <c r="A80" s="14">
        <v>29</v>
      </c>
      <c r="B80" s="14" t="s">
        <v>520</v>
      </c>
      <c r="C80" s="113"/>
      <c r="D80" s="113"/>
      <c r="E80" s="114"/>
      <c r="F80" s="14" t="s">
        <v>8</v>
      </c>
      <c r="G80" s="14" t="s">
        <v>48</v>
      </c>
      <c r="H80" s="14" t="s">
        <v>5</v>
      </c>
      <c r="I80" s="14" t="str">
        <f t="shared" si="4"/>
        <v>CSLIM176/182</v>
      </c>
      <c r="J80" s="14" t="s">
        <v>127</v>
      </c>
      <c r="K80" s="14">
        <v>1</v>
      </c>
      <c r="L80" s="93" t="s">
        <v>46</v>
      </c>
      <c r="M80" s="143"/>
      <c r="N80" s="144" t="s">
        <v>517</v>
      </c>
      <c r="O80" s="144">
        <v>5</v>
      </c>
      <c r="P80" s="144" t="s">
        <v>517</v>
      </c>
      <c r="Q80" s="144">
        <v>3</v>
      </c>
      <c r="R80" s="144" t="s">
        <v>517</v>
      </c>
      <c r="S80" s="144">
        <v>6</v>
      </c>
      <c r="T80" s="144" t="s">
        <v>517</v>
      </c>
      <c r="U80" s="144">
        <v>5</v>
      </c>
      <c r="V80" s="144" t="s">
        <v>517</v>
      </c>
      <c r="W80" s="144">
        <v>3</v>
      </c>
      <c r="X80" s="144" t="s">
        <v>517</v>
      </c>
      <c r="Y80" s="144" t="s">
        <v>517</v>
      </c>
      <c r="Z80" s="144"/>
      <c r="AA80" s="144"/>
      <c r="AB80" s="144"/>
      <c r="AC80" s="144"/>
      <c r="AD80" s="14" t="s">
        <v>121</v>
      </c>
      <c r="AE80" s="14" t="s">
        <v>87</v>
      </c>
      <c r="AF80" s="14"/>
      <c r="AG80" s="93">
        <f t="shared" si="6"/>
        <v>22</v>
      </c>
      <c r="AH80" s="14" t="e">
        <f t="shared" si="5"/>
        <v>#VALUE!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</row>
    <row r="81" spans="1:90" s="74" customFormat="1" ht="47.25" customHeight="1">
      <c r="A81" s="14">
        <v>29</v>
      </c>
      <c r="B81" s="14" t="s">
        <v>521</v>
      </c>
      <c r="C81" s="113"/>
      <c r="D81" s="113"/>
      <c r="E81" s="114"/>
      <c r="F81" s="14" t="s">
        <v>8</v>
      </c>
      <c r="G81" s="14" t="s">
        <v>48</v>
      </c>
      <c r="H81" s="14" t="s">
        <v>5</v>
      </c>
      <c r="I81" s="14" t="str">
        <f t="shared" si="4"/>
        <v>CSLIM176/182</v>
      </c>
      <c r="J81" s="14" t="s">
        <v>127</v>
      </c>
      <c r="K81" s="14">
        <v>1</v>
      </c>
      <c r="L81" s="93" t="s">
        <v>46</v>
      </c>
      <c r="M81" s="143"/>
      <c r="N81" s="144" t="s">
        <v>517</v>
      </c>
      <c r="O81" s="144">
        <v>5</v>
      </c>
      <c r="P81" s="144" t="s">
        <v>517</v>
      </c>
      <c r="Q81" s="144">
        <v>3</v>
      </c>
      <c r="R81" s="144" t="s">
        <v>517</v>
      </c>
      <c r="S81" s="144">
        <v>6</v>
      </c>
      <c r="T81" s="144" t="s">
        <v>517</v>
      </c>
      <c r="U81" s="144">
        <v>5</v>
      </c>
      <c r="V81" s="144" t="s">
        <v>517</v>
      </c>
      <c r="W81" s="144">
        <v>3</v>
      </c>
      <c r="X81" s="144" t="s">
        <v>517</v>
      </c>
      <c r="Y81" s="144" t="s">
        <v>517</v>
      </c>
      <c r="Z81" s="144"/>
      <c r="AA81" s="144"/>
      <c r="AB81" s="144"/>
      <c r="AC81" s="144"/>
      <c r="AD81" s="14" t="s">
        <v>121</v>
      </c>
      <c r="AE81" s="14" t="s">
        <v>87</v>
      </c>
      <c r="AF81" s="14"/>
      <c r="AG81" s="93">
        <f t="shared" si="6"/>
        <v>22</v>
      </c>
      <c r="AH81" s="14" t="e">
        <f t="shared" si="5"/>
        <v>#VALUE!</v>
      </c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</row>
    <row r="82" spans="1:90" s="74" customFormat="1" ht="47.25" customHeight="1">
      <c r="A82" s="14">
        <v>109</v>
      </c>
      <c r="B82" s="14" t="s">
        <v>70</v>
      </c>
      <c r="C82" s="113">
        <v>41889</v>
      </c>
      <c r="D82" s="113">
        <v>41897</v>
      </c>
      <c r="E82" s="114">
        <v>41897.75</v>
      </c>
      <c r="F82" s="14" t="s">
        <v>2</v>
      </c>
      <c r="G82" s="14" t="s">
        <v>48</v>
      </c>
      <c r="H82" s="14" t="s">
        <v>5</v>
      </c>
      <c r="I82" s="14" t="str">
        <f t="shared" si="4"/>
        <v>KSLIM176/182</v>
      </c>
      <c r="J82" s="14" t="s">
        <v>66</v>
      </c>
      <c r="K82" s="14">
        <v>1</v>
      </c>
      <c r="L82" s="14" t="s">
        <v>46</v>
      </c>
      <c r="M82" s="143"/>
      <c r="N82" s="144"/>
      <c r="O82" s="144">
        <v>2</v>
      </c>
      <c r="P82" s="144"/>
      <c r="Q82" s="144">
        <v>5</v>
      </c>
      <c r="R82" s="144"/>
      <c r="S82" s="144">
        <v>6</v>
      </c>
      <c r="T82" s="144"/>
      <c r="U82" s="144">
        <v>4</v>
      </c>
      <c r="V82" s="144"/>
      <c r="W82" s="144">
        <v>2</v>
      </c>
      <c r="X82" s="144"/>
      <c r="Y82" s="144"/>
      <c r="Z82" s="144"/>
      <c r="AA82" s="144"/>
      <c r="AB82" s="144"/>
      <c r="AC82" s="144"/>
      <c r="AD82" s="14" t="s">
        <v>71</v>
      </c>
      <c r="AE82" s="14" t="s">
        <v>72</v>
      </c>
      <c r="AF82" s="116" t="s">
        <v>73</v>
      </c>
      <c r="AG82" s="14">
        <f t="shared" ref="AG82:AG105" si="7">SUM(N82:Y82)</f>
        <v>19</v>
      </c>
      <c r="AH82" s="14">
        <f t="shared" si="5"/>
        <v>29.240000000000002</v>
      </c>
      <c r="AI82" s="14"/>
      <c r="AJ82" s="14">
        <v>20</v>
      </c>
      <c r="AK82" s="113">
        <v>41891</v>
      </c>
      <c r="AL82" s="14"/>
      <c r="AM82" s="14"/>
      <c r="AN82" s="14"/>
      <c r="AO82" s="14"/>
      <c r="AP82" s="14">
        <v>43</v>
      </c>
      <c r="AQ82" s="14"/>
      <c r="AR82" s="14"/>
      <c r="AS82" s="14"/>
      <c r="AT82" s="14"/>
      <c r="AU82" s="14"/>
      <c r="AV82" s="14"/>
    </row>
    <row r="83" spans="1:90" s="74" customFormat="1" ht="47.25" customHeight="1">
      <c r="A83" s="14">
        <v>109</v>
      </c>
      <c r="B83" s="14" t="s">
        <v>78</v>
      </c>
      <c r="C83" s="113">
        <v>41889</v>
      </c>
      <c r="D83" s="113">
        <v>41897</v>
      </c>
      <c r="E83" s="114">
        <v>41897.75</v>
      </c>
      <c r="F83" s="14" t="s">
        <v>2</v>
      </c>
      <c r="G83" s="14" t="s">
        <v>48</v>
      </c>
      <c r="H83" s="14" t="s">
        <v>5</v>
      </c>
      <c r="I83" s="14" t="str">
        <f t="shared" si="4"/>
        <v>KSLIM176/182</v>
      </c>
      <c r="J83" s="14" t="s">
        <v>66</v>
      </c>
      <c r="K83" s="14">
        <v>1</v>
      </c>
      <c r="L83" s="14" t="s">
        <v>46</v>
      </c>
      <c r="M83" s="143"/>
      <c r="N83" s="144"/>
      <c r="O83" s="144">
        <v>2</v>
      </c>
      <c r="P83" s="144"/>
      <c r="Q83" s="144">
        <v>5</v>
      </c>
      <c r="R83" s="144"/>
      <c r="S83" s="144">
        <v>6</v>
      </c>
      <c r="T83" s="144"/>
      <c r="U83" s="144">
        <v>4</v>
      </c>
      <c r="V83" s="144"/>
      <c r="W83" s="144">
        <v>2</v>
      </c>
      <c r="X83" s="144"/>
      <c r="Y83" s="144"/>
      <c r="Z83" s="144"/>
      <c r="AA83" s="144"/>
      <c r="AB83" s="144"/>
      <c r="AC83" s="144"/>
      <c r="AD83" s="14" t="s">
        <v>84</v>
      </c>
      <c r="AE83" s="14" t="s">
        <v>76</v>
      </c>
      <c r="AF83" s="116" t="s">
        <v>73</v>
      </c>
      <c r="AG83" s="14">
        <f t="shared" si="7"/>
        <v>19</v>
      </c>
      <c r="AH83" s="14">
        <f t="shared" si="5"/>
        <v>29.240000000000002</v>
      </c>
      <c r="AI83" s="14"/>
      <c r="AJ83" s="14">
        <v>20</v>
      </c>
      <c r="AK83" s="113">
        <v>41891</v>
      </c>
      <c r="AL83" s="14"/>
      <c r="AM83" s="14"/>
      <c r="AN83" s="14"/>
      <c r="AO83" s="14"/>
      <c r="AP83" s="14">
        <v>36</v>
      </c>
      <c r="AQ83" s="14"/>
      <c r="AR83" s="14"/>
      <c r="AS83" s="14"/>
      <c r="AT83" s="14"/>
      <c r="AU83" s="14"/>
      <c r="AV83" s="14"/>
    </row>
    <row r="84" spans="1:90" s="74" customFormat="1" ht="47.25" customHeight="1">
      <c r="A84" s="14">
        <v>109</v>
      </c>
      <c r="B84" s="14" t="s">
        <v>79</v>
      </c>
      <c r="C84" s="113">
        <v>41889</v>
      </c>
      <c r="D84" s="113">
        <v>41897</v>
      </c>
      <c r="E84" s="114">
        <v>41897.75</v>
      </c>
      <c r="F84" s="14" t="s">
        <v>2</v>
      </c>
      <c r="G84" s="14" t="s">
        <v>48</v>
      </c>
      <c r="H84" s="14" t="s">
        <v>5</v>
      </c>
      <c r="I84" s="14" t="str">
        <f t="shared" si="4"/>
        <v>KSLIM176/182</v>
      </c>
      <c r="J84" s="14" t="s">
        <v>66</v>
      </c>
      <c r="K84" s="14">
        <v>1</v>
      </c>
      <c r="L84" s="14" t="s">
        <v>46</v>
      </c>
      <c r="M84" s="143"/>
      <c r="N84" s="144" t="s">
        <v>517</v>
      </c>
      <c r="O84" s="144">
        <v>2</v>
      </c>
      <c r="P84" s="144" t="s">
        <v>517</v>
      </c>
      <c r="Q84" s="144">
        <v>5</v>
      </c>
      <c r="R84" s="144" t="s">
        <v>517</v>
      </c>
      <c r="S84" s="144">
        <v>6</v>
      </c>
      <c r="T84" s="144" t="s">
        <v>517</v>
      </c>
      <c r="U84" s="144">
        <v>4</v>
      </c>
      <c r="V84" s="144" t="s">
        <v>517</v>
      </c>
      <c r="W84" s="144">
        <v>2</v>
      </c>
      <c r="X84" s="144" t="s">
        <v>517</v>
      </c>
      <c r="Y84" s="144" t="s">
        <v>517</v>
      </c>
      <c r="Z84" s="144"/>
      <c r="AA84" s="144"/>
      <c r="AB84" s="144"/>
      <c r="AC84" s="144"/>
      <c r="AD84" s="14" t="s">
        <v>85</v>
      </c>
      <c r="AE84" s="14" t="s">
        <v>76</v>
      </c>
      <c r="AF84" s="116" t="s">
        <v>73</v>
      </c>
      <c r="AG84" s="14">
        <f t="shared" si="7"/>
        <v>19</v>
      </c>
      <c r="AH84" s="14" t="e">
        <f t="shared" si="5"/>
        <v>#VALUE!</v>
      </c>
      <c r="AI84" s="14"/>
      <c r="AJ84" s="14">
        <v>20</v>
      </c>
      <c r="AK84" s="113">
        <v>41891</v>
      </c>
      <c r="AL84" s="14"/>
      <c r="AM84" s="14"/>
      <c r="AN84" s="14"/>
      <c r="AO84" s="14"/>
      <c r="AP84" s="14">
        <v>40</v>
      </c>
      <c r="AQ84" s="14"/>
      <c r="AR84" s="14"/>
      <c r="AS84" s="14"/>
      <c r="AT84" s="14"/>
      <c r="AU84" s="14"/>
      <c r="AV84" s="14"/>
    </row>
    <row r="85" spans="1:90" s="74" customFormat="1" ht="47.25" customHeight="1">
      <c r="A85" s="14">
        <v>109</v>
      </c>
      <c r="B85" s="14" t="s">
        <v>82</v>
      </c>
      <c r="C85" s="113">
        <v>41889</v>
      </c>
      <c r="D85" s="113">
        <v>41897</v>
      </c>
      <c r="E85" s="114">
        <v>41897.75</v>
      </c>
      <c r="F85" s="14" t="s">
        <v>2</v>
      </c>
      <c r="G85" s="14" t="s">
        <v>48</v>
      </c>
      <c r="H85" s="14" t="s">
        <v>5</v>
      </c>
      <c r="I85" s="14" t="str">
        <f t="shared" si="4"/>
        <v>KSLIM176/182</v>
      </c>
      <c r="J85" s="14" t="s">
        <v>66</v>
      </c>
      <c r="K85" s="14">
        <v>1</v>
      </c>
      <c r="L85" s="14" t="s">
        <v>46</v>
      </c>
      <c r="M85" s="143"/>
      <c r="N85" s="144" t="s">
        <v>517</v>
      </c>
      <c r="O85" s="144">
        <v>2</v>
      </c>
      <c r="P85" s="144" t="s">
        <v>517</v>
      </c>
      <c r="Q85" s="144">
        <v>5</v>
      </c>
      <c r="R85" s="144" t="s">
        <v>517</v>
      </c>
      <c r="S85" s="144">
        <v>6</v>
      </c>
      <c r="T85" s="144" t="s">
        <v>517</v>
      </c>
      <c r="U85" s="144">
        <v>4</v>
      </c>
      <c r="V85" s="144" t="s">
        <v>517</v>
      </c>
      <c r="W85" s="144">
        <v>2</v>
      </c>
      <c r="X85" s="144" t="s">
        <v>517</v>
      </c>
      <c r="Y85" s="144" t="s">
        <v>517</v>
      </c>
      <c r="Z85" s="144"/>
      <c r="AA85" s="144"/>
      <c r="AB85" s="144"/>
      <c r="AC85" s="144"/>
      <c r="AD85" s="14" t="s">
        <v>85</v>
      </c>
      <c r="AE85" s="14" t="s">
        <v>89</v>
      </c>
      <c r="AF85" s="116" t="s">
        <v>73</v>
      </c>
      <c r="AG85" s="14">
        <f t="shared" si="7"/>
        <v>19</v>
      </c>
      <c r="AH85" s="14" t="e">
        <f t="shared" si="5"/>
        <v>#VALUE!</v>
      </c>
      <c r="AI85" s="14"/>
      <c r="AJ85" s="14">
        <v>20</v>
      </c>
      <c r="AK85" s="113">
        <v>41891</v>
      </c>
      <c r="AL85" s="14"/>
      <c r="AM85" s="14"/>
      <c r="AN85" s="14"/>
      <c r="AO85" s="14"/>
      <c r="AP85" s="14">
        <v>37</v>
      </c>
      <c r="AQ85" s="14"/>
      <c r="AR85" s="14"/>
      <c r="AS85" s="14"/>
      <c r="AT85" s="14"/>
      <c r="AU85" s="14"/>
      <c r="AV85" s="14"/>
    </row>
    <row r="86" spans="1:90" s="74" customFormat="1" ht="47.25" customHeight="1">
      <c r="A86" s="14">
        <v>109</v>
      </c>
      <c r="B86" s="14" t="s">
        <v>102</v>
      </c>
      <c r="C86" s="113">
        <v>41889</v>
      </c>
      <c r="D86" s="113">
        <v>41897</v>
      </c>
      <c r="E86" s="114">
        <v>41897.75</v>
      </c>
      <c r="F86" s="14" t="s">
        <v>2</v>
      </c>
      <c r="G86" s="14" t="s">
        <v>48</v>
      </c>
      <c r="H86" s="14" t="s">
        <v>5</v>
      </c>
      <c r="I86" s="14" t="str">
        <f t="shared" si="4"/>
        <v>KSLIM176/182</v>
      </c>
      <c r="J86" s="14" t="s">
        <v>113</v>
      </c>
      <c r="K86" s="14">
        <v>6</v>
      </c>
      <c r="L86" s="14" t="s">
        <v>46</v>
      </c>
      <c r="M86" s="143"/>
      <c r="N86" s="144" t="s">
        <v>517</v>
      </c>
      <c r="O86" s="144">
        <v>2</v>
      </c>
      <c r="P86" s="144" t="s">
        <v>517</v>
      </c>
      <c r="Q86" s="144">
        <v>5</v>
      </c>
      <c r="R86" s="144" t="s">
        <v>517</v>
      </c>
      <c r="S86" s="144">
        <v>6</v>
      </c>
      <c r="T86" s="144" t="s">
        <v>517</v>
      </c>
      <c r="U86" s="144">
        <v>4</v>
      </c>
      <c r="V86" s="144" t="s">
        <v>517</v>
      </c>
      <c r="W86" s="144">
        <v>2</v>
      </c>
      <c r="X86" s="144" t="s">
        <v>517</v>
      </c>
      <c r="Y86" s="144" t="s">
        <v>517</v>
      </c>
      <c r="Z86" s="144"/>
      <c r="AA86" s="144"/>
      <c r="AB86" s="144"/>
      <c r="AC86" s="144"/>
      <c r="AD86" s="14" t="s">
        <v>114</v>
      </c>
      <c r="AE86" s="116" t="s">
        <v>115</v>
      </c>
      <c r="AF86" s="116" t="s">
        <v>73</v>
      </c>
      <c r="AG86" s="14">
        <f t="shared" si="7"/>
        <v>19</v>
      </c>
      <c r="AH86" s="14" t="e">
        <f t="shared" si="5"/>
        <v>#VALUE!</v>
      </c>
      <c r="AI86" s="14"/>
      <c r="AJ86" s="14">
        <v>20</v>
      </c>
      <c r="AK86" s="113">
        <v>41891</v>
      </c>
      <c r="AL86" s="14"/>
      <c r="AM86" s="14"/>
      <c r="AN86" s="14"/>
      <c r="AO86" s="14"/>
      <c r="AP86" s="14" t="s">
        <v>197</v>
      </c>
      <c r="AQ86" s="14"/>
      <c r="AR86" s="14"/>
      <c r="AS86" s="14"/>
      <c r="AT86" s="14"/>
      <c r="AU86" s="14"/>
      <c r="AV86" s="14"/>
    </row>
    <row r="87" spans="1:90" s="74" customFormat="1" ht="47.25" customHeight="1">
      <c r="A87" s="14">
        <v>109</v>
      </c>
      <c r="B87" s="14" t="s">
        <v>103</v>
      </c>
      <c r="C87" s="113">
        <v>41889</v>
      </c>
      <c r="D87" s="113">
        <v>41897</v>
      </c>
      <c r="E87" s="114">
        <v>41897.75</v>
      </c>
      <c r="F87" s="14" t="s">
        <v>2</v>
      </c>
      <c r="G87" s="14" t="s">
        <v>48</v>
      </c>
      <c r="H87" s="14" t="s">
        <v>5</v>
      </c>
      <c r="I87" s="14" t="str">
        <f t="shared" si="4"/>
        <v>KSLIM176/182</v>
      </c>
      <c r="J87" s="14" t="s">
        <v>66</v>
      </c>
      <c r="K87" s="14">
        <v>2</v>
      </c>
      <c r="L87" s="14" t="s">
        <v>46</v>
      </c>
      <c r="M87" s="143"/>
      <c r="N87" s="144" t="s">
        <v>517</v>
      </c>
      <c r="O87" s="144">
        <v>2</v>
      </c>
      <c r="P87" s="144" t="s">
        <v>517</v>
      </c>
      <c r="Q87" s="144">
        <v>5</v>
      </c>
      <c r="R87" s="144" t="s">
        <v>517</v>
      </c>
      <c r="S87" s="144">
        <v>6</v>
      </c>
      <c r="T87" s="144" t="s">
        <v>517</v>
      </c>
      <c r="U87" s="144">
        <v>4</v>
      </c>
      <c r="V87" s="144" t="s">
        <v>517</v>
      </c>
      <c r="W87" s="144">
        <v>2</v>
      </c>
      <c r="X87" s="144" t="s">
        <v>517</v>
      </c>
      <c r="Y87" s="144" t="s">
        <v>517</v>
      </c>
      <c r="Z87" s="144"/>
      <c r="AA87" s="144"/>
      <c r="AB87" s="144"/>
      <c r="AC87" s="144"/>
      <c r="AD87" s="116" t="s">
        <v>115</v>
      </c>
      <c r="AE87" s="116" t="s">
        <v>76</v>
      </c>
      <c r="AF87" s="116"/>
      <c r="AG87" s="14">
        <f t="shared" si="7"/>
        <v>19</v>
      </c>
      <c r="AH87" s="14" t="e">
        <f t="shared" si="5"/>
        <v>#VALUE!</v>
      </c>
      <c r="AI87" s="14"/>
      <c r="AJ87" s="14">
        <v>20</v>
      </c>
      <c r="AK87" s="113">
        <v>41891</v>
      </c>
      <c r="AL87" s="14"/>
      <c r="AM87" s="14"/>
      <c r="AN87" s="14"/>
      <c r="AO87" s="14"/>
      <c r="AP87" s="14">
        <v>33</v>
      </c>
      <c r="AQ87" s="14"/>
      <c r="AR87" s="14"/>
      <c r="AS87" s="14"/>
      <c r="AT87" s="14"/>
      <c r="AU87" s="14"/>
      <c r="AV87" s="14"/>
    </row>
    <row r="88" spans="1:90" s="74" customFormat="1" ht="47.25" customHeight="1">
      <c r="A88" s="14">
        <v>109</v>
      </c>
      <c r="B88" s="14" t="s">
        <v>109</v>
      </c>
      <c r="C88" s="113">
        <v>41889</v>
      </c>
      <c r="D88" s="113">
        <v>41897</v>
      </c>
      <c r="E88" s="114">
        <v>41897.75</v>
      </c>
      <c r="F88" s="14" t="s">
        <v>2</v>
      </c>
      <c r="G88" s="14" t="s">
        <v>48</v>
      </c>
      <c r="H88" s="14" t="s">
        <v>5</v>
      </c>
      <c r="I88" s="14" t="str">
        <f t="shared" si="4"/>
        <v>KSLIM176/182</v>
      </c>
      <c r="J88" s="14" t="s">
        <v>122</v>
      </c>
      <c r="K88" s="14"/>
      <c r="L88" s="14" t="s">
        <v>46</v>
      </c>
      <c r="M88" s="143"/>
      <c r="N88" s="144" t="s">
        <v>517</v>
      </c>
      <c r="O88" s="144">
        <v>3</v>
      </c>
      <c r="P88" s="144" t="s">
        <v>517</v>
      </c>
      <c r="Q88" s="144">
        <v>5</v>
      </c>
      <c r="R88" s="144" t="s">
        <v>517</v>
      </c>
      <c r="S88" s="144">
        <v>5</v>
      </c>
      <c r="T88" s="144" t="s">
        <v>517</v>
      </c>
      <c r="U88" s="144">
        <v>4</v>
      </c>
      <c r="V88" s="144" t="s">
        <v>517</v>
      </c>
      <c r="W88" s="144">
        <v>2</v>
      </c>
      <c r="X88" s="144" t="s">
        <v>517</v>
      </c>
      <c r="Y88" s="144" t="s">
        <v>517</v>
      </c>
      <c r="Z88" s="144"/>
      <c r="AA88" s="144"/>
      <c r="AB88" s="144"/>
      <c r="AC88" s="144"/>
      <c r="AD88" s="14" t="s">
        <v>121</v>
      </c>
      <c r="AE88" s="145" t="s">
        <v>123</v>
      </c>
      <c r="AF88" s="116"/>
      <c r="AG88" s="14">
        <f t="shared" si="7"/>
        <v>19</v>
      </c>
      <c r="AH88" s="14" t="e">
        <f t="shared" si="5"/>
        <v>#VALUE!</v>
      </c>
      <c r="AI88" s="14"/>
      <c r="AJ88" s="14">
        <v>19</v>
      </c>
      <c r="AK88" s="113">
        <v>41891</v>
      </c>
      <c r="AL88" s="14"/>
      <c r="AM88" s="14"/>
      <c r="AN88" s="14"/>
      <c r="AO88" s="14"/>
      <c r="AP88" s="14">
        <v>41</v>
      </c>
      <c r="AQ88" s="14"/>
      <c r="AR88" s="14"/>
      <c r="AS88" s="14"/>
      <c r="AT88" s="14"/>
      <c r="AU88" s="142"/>
      <c r="AV88" s="14"/>
    </row>
    <row r="89" spans="1:90" s="74" customFormat="1" ht="47.25" customHeight="1">
      <c r="A89" s="14">
        <v>109</v>
      </c>
      <c r="B89" s="14" t="s">
        <v>110</v>
      </c>
      <c r="C89" s="113">
        <v>41889</v>
      </c>
      <c r="D89" s="113">
        <v>41897</v>
      </c>
      <c r="E89" s="114">
        <v>41897.75</v>
      </c>
      <c r="F89" s="14" t="s">
        <v>2</v>
      </c>
      <c r="G89" s="14" t="s">
        <v>48</v>
      </c>
      <c r="H89" s="14" t="s">
        <v>5</v>
      </c>
      <c r="I89" s="14" t="str">
        <f t="shared" si="4"/>
        <v>KSLIM176/182</v>
      </c>
      <c r="J89" s="14" t="s">
        <v>122</v>
      </c>
      <c r="K89" s="14"/>
      <c r="L89" s="14" t="s">
        <v>46</v>
      </c>
      <c r="M89" s="143"/>
      <c r="N89" s="144" t="s">
        <v>517</v>
      </c>
      <c r="O89" s="144">
        <v>3</v>
      </c>
      <c r="P89" s="144" t="s">
        <v>517</v>
      </c>
      <c r="Q89" s="144">
        <v>5</v>
      </c>
      <c r="R89" s="144" t="s">
        <v>517</v>
      </c>
      <c r="S89" s="144">
        <v>5</v>
      </c>
      <c r="T89" s="144" t="s">
        <v>517</v>
      </c>
      <c r="U89" s="144">
        <v>4</v>
      </c>
      <c r="V89" s="144" t="s">
        <v>517</v>
      </c>
      <c r="W89" s="144">
        <v>2</v>
      </c>
      <c r="X89" s="144" t="s">
        <v>517</v>
      </c>
      <c r="Y89" s="144" t="s">
        <v>517</v>
      </c>
      <c r="Z89" s="144"/>
      <c r="AA89" s="144"/>
      <c r="AB89" s="144"/>
      <c r="AC89" s="144"/>
      <c r="AD89" s="14" t="s">
        <v>121</v>
      </c>
      <c r="AE89" s="145" t="s">
        <v>123</v>
      </c>
      <c r="AF89" s="116"/>
      <c r="AG89" s="14">
        <f t="shared" si="7"/>
        <v>19</v>
      </c>
      <c r="AH89" s="14" t="e">
        <f t="shared" si="5"/>
        <v>#VALUE!</v>
      </c>
      <c r="AI89" s="14"/>
      <c r="AJ89" s="14">
        <v>19</v>
      </c>
      <c r="AK89" s="113">
        <v>41891</v>
      </c>
      <c r="AL89" s="14"/>
      <c r="AM89" s="14"/>
      <c r="AN89" s="14"/>
      <c r="AO89" s="14"/>
      <c r="AP89" s="14">
        <v>42</v>
      </c>
      <c r="AQ89" s="14"/>
      <c r="AR89" s="14"/>
      <c r="AS89" s="14"/>
      <c r="AT89" s="14"/>
      <c r="AU89" s="14"/>
      <c r="AV89" s="14"/>
    </row>
    <row r="90" spans="1:90" s="74" customFormat="1" ht="47.25" customHeight="1">
      <c r="A90" s="14">
        <v>109</v>
      </c>
      <c r="B90" s="14" t="s">
        <v>129</v>
      </c>
      <c r="C90" s="113">
        <v>41889</v>
      </c>
      <c r="D90" s="113">
        <v>41897</v>
      </c>
      <c r="E90" s="114">
        <v>41897.75</v>
      </c>
      <c r="F90" s="14" t="s">
        <v>2</v>
      </c>
      <c r="G90" s="14" t="s">
        <v>48</v>
      </c>
      <c r="H90" s="14" t="s">
        <v>5</v>
      </c>
      <c r="I90" s="14" t="str">
        <f t="shared" si="4"/>
        <v>KSLIM176/182</v>
      </c>
      <c r="J90" s="14">
        <v>0</v>
      </c>
      <c r="K90" s="14"/>
      <c r="L90" s="14" t="s">
        <v>46</v>
      </c>
      <c r="M90" s="143"/>
      <c r="N90" s="144"/>
      <c r="O90" s="144">
        <v>2</v>
      </c>
      <c r="P90" s="144">
        <v>3</v>
      </c>
      <c r="Q90" s="144">
        <v>3</v>
      </c>
      <c r="R90" s="144">
        <v>3</v>
      </c>
      <c r="S90" s="144">
        <v>3</v>
      </c>
      <c r="T90" s="144">
        <v>2</v>
      </c>
      <c r="U90" s="144">
        <v>1</v>
      </c>
      <c r="V90" s="144"/>
      <c r="W90" s="144"/>
      <c r="X90" s="144"/>
      <c r="Y90" s="144"/>
      <c r="Z90" s="144"/>
      <c r="AA90" s="144"/>
      <c r="AB90" s="144"/>
      <c r="AC90" s="144"/>
      <c r="AD90" s="14" t="s">
        <v>121</v>
      </c>
      <c r="AE90" s="14"/>
      <c r="AF90" s="14"/>
      <c r="AG90" s="14">
        <f t="shared" si="7"/>
        <v>17</v>
      </c>
      <c r="AH90" s="14">
        <f t="shared" si="5"/>
        <v>24.509999999999998</v>
      </c>
      <c r="AI90" s="14"/>
      <c r="AJ90" s="14">
        <v>17</v>
      </c>
      <c r="AK90" s="113">
        <v>41891</v>
      </c>
      <c r="AL90" s="14"/>
      <c r="AM90" s="14"/>
      <c r="AN90" s="14"/>
      <c r="AO90" s="14"/>
      <c r="AP90" s="14">
        <v>27</v>
      </c>
      <c r="AQ90" s="14"/>
      <c r="AR90" s="14"/>
      <c r="AS90" s="14"/>
      <c r="AT90" s="14"/>
      <c r="AU90" s="14"/>
      <c r="AV90" s="14"/>
    </row>
    <row r="91" spans="1:90" s="74" customFormat="1" ht="47.25" customHeight="1">
      <c r="A91" s="14">
        <v>109</v>
      </c>
      <c r="B91" s="14" t="s">
        <v>130</v>
      </c>
      <c r="C91" s="113">
        <v>41889</v>
      </c>
      <c r="D91" s="113">
        <v>41897</v>
      </c>
      <c r="E91" s="114">
        <v>41897.75</v>
      </c>
      <c r="F91" s="14" t="s">
        <v>2</v>
      </c>
      <c r="G91" s="14" t="s">
        <v>48</v>
      </c>
      <c r="H91" s="14" t="s">
        <v>5</v>
      </c>
      <c r="I91" s="14" t="str">
        <f t="shared" si="4"/>
        <v>KSLIM176/182</v>
      </c>
      <c r="J91" s="14">
        <v>0</v>
      </c>
      <c r="K91" s="14"/>
      <c r="L91" s="14" t="s">
        <v>46</v>
      </c>
      <c r="M91" s="143"/>
      <c r="N91" s="144" t="s">
        <v>517</v>
      </c>
      <c r="O91" s="144">
        <v>2</v>
      </c>
      <c r="P91" s="144">
        <v>3</v>
      </c>
      <c r="Q91" s="144">
        <v>3</v>
      </c>
      <c r="R91" s="144">
        <v>3</v>
      </c>
      <c r="S91" s="144">
        <v>3</v>
      </c>
      <c r="T91" s="144">
        <v>2</v>
      </c>
      <c r="U91" s="144">
        <v>1</v>
      </c>
      <c r="V91" s="144"/>
      <c r="W91" s="144"/>
      <c r="X91" s="144" t="s">
        <v>517</v>
      </c>
      <c r="Y91" s="144" t="s">
        <v>517</v>
      </c>
      <c r="Z91" s="144"/>
      <c r="AA91" s="144"/>
      <c r="AB91" s="144"/>
      <c r="AC91" s="144"/>
      <c r="AD91" s="14" t="s">
        <v>121</v>
      </c>
      <c r="AE91" s="14"/>
      <c r="AF91" s="14"/>
      <c r="AG91" s="14">
        <f t="shared" si="7"/>
        <v>17</v>
      </c>
      <c r="AH91" s="14" t="e">
        <f t="shared" si="5"/>
        <v>#VALUE!</v>
      </c>
      <c r="AI91" s="14"/>
      <c r="AJ91" s="14">
        <v>17</v>
      </c>
      <c r="AK91" s="113">
        <v>41891</v>
      </c>
      <c r="AL91" s="14"/>
      <c r="AM91" s="14"/>
      <c r="AN91" s="14"/>
      <c r="AO91" s="14"/>
      <c r="AP91" s="14">
        <v>27</v>
      </c>
      <c r="AQ91" s="14"/>
      <c r="AR91" s="14"/>
      <c r="AS91" s="14"/>
      <c r="AT91" s="14"/>
      <c r="AU91" s="14"/>
      <c r="AV91" s="14"/>
    </row>
    <row r="92" spans="1:90" s="74" customFormat="1" ht="47.25" customHeight="1">
      <c r="A92" s="14">
        <v>109</v>
      </c>
      <c r="B92" s="14" t="s">
        <v>134</v>
      </c>
      <c r="C92" s="113">
        <v>41889</v>
      </c>
      <c r="D92" s="113">
        <v>41897</v>
      </c>
      <c r="E92" s="114">
        <v>41897.75</v>
      </c>
      <c r="F92" s="14" t="s">
        <v>2</v>
      </c>
      <c r="G92" s="14" t="s">
        <v>61</v>
      </c>
      <c r="H92" s="14" t="s">
        <v>5</v>
      </c>
      <c r="I92" s="14" t="str">
        <f t="shared" si="4"/>
        <v>KKLASYKA176/182</v>
      </c>
      <c r="J92" s="14">
        <v>0</v>
      </c>
      <c r="K92" s="14"/>
      <c r="L92" s="14" t="s">
        <v>46</v>
      </c>
      <c r="M92" s="143"/>
      <c r="N92" s="144" t="s">
        <v>517</v>
      </c>
      <c r="O92" s="144" t="s">
        <v>517</v>
      </c>
      <c r="P92" s="144">
        <v>1</v>
      </c>
      <c r="Q92" s="144">
        <v>2</v>
      </c>
      <c r="R92" s="144">
        <v>3</v>
      </c>
      <c r="S92" s="144">
        <v>4</v>
      </c>
      <c r="T92" s="144">
        <v>4</v>
      </c>
      <c r="U92" s="144">
        <v>3</v>
      </c>
      <c r="V92" s="144">
        <v>1</v>
      </c>
      <c r="W92" s="144">
        <v>1</v>
      </c>
      <c r="X92" s="144" t="s">
        <v>517</v>
      </c>
      <c r="Y92" s="144" t="s">
        <v>517</v>
      </c>
      <c r="Z92" s="144"/>
      <c r="AA92" s="144"/>
      <c r="AB92" s="144"/>
      <c r="AC92" s="144"/>
      <c r="AD92" s="14" t="s">
        <v>87</v>
      </c>
      <c r="AE92" s="14"/>
      <c r="AF92" s="14"/>
      <c r="AG92" s="14">
        <f t="shared" si="7"/>
        <v>19</v>
      </c>
      <c r="AH92" s="14" t="e">
        <f t="shared" si="5"/>
        <v>#VALUE!</v>
      </c>
      <c r="AI92" s="14"/>
      <c r="AJ92" s="14">
        <v>19</v>
      </c>
      <c r="AK92" s="113">
        <v>41892</v>
      </c>
      <c r="AL92" s="14"/>
      <c r="AM92" s="14"/>
      <c r="AN92" s="14"/>
      <c r="AO92" s="14"/>
      <c r="AP92" s="14">
        <v>56</v>
      </c>
      <c r="AQ92" s="14"/>
      <c r="AR92" s="14"/>
      <c r="AS92" s="14"/>
      <c r="AT92" s="14"/>
      <c r="AU92" s="14"/>
      <c r="AV92" s="14"/>
    </row>
    <row r="93" spans="1:90" ht="47.25" customHeight="1">
      <c r="A93" s="14">
        <v>109</v>
      </c>
      <c r="B93" s="14" t="s">
        <v>137</v>
      </c>
      <c r="C93" s="113">
        <v>41889</v>
      </c>
      <c r="D93" s="113">
        <v>41897</v>
      </c>
      <c r="E93" s="114">
        <v>41897.75</v>
      </c>
      <c r="F93" s="14" t="s">
        <v>2</v>
      </c>
      <c r="G93" s="14" t="s">
        <v>61</v>
      </c>
      <c r="H93" s="14" t="s">
        <v>5</v>
      </c>
      <c r="I93" s="14" t="str">
        <f t="shared" si="4"/>
        <v>KKLASYKA176/182</v>
      </c>
      <c r="J93" s="14">
        <v>0</v>
      </c>
      <c r="K93" s="14"/>
      <c r="L93" s="14" t="s">
        <v>46</v>
      </c>
      <c r="M93" s="143"/>
      <c r="N93" s="144" t="s">
        <v>517</v>
      </c>
      <c r="O93" s="144" t="s">
        <v>517</v>
      </c>
      <c r="P93" s="144">
        <v>1</v>
      </c>
      <c r="Q93" s="144">
        <v>2</v>
      </c>
      <c r="R93" s="144">
        <v>3</v>
      </c>
      <c r="S93" s="144">
        <v>4</v>
      </c>
      <c r="T93" s="144">
        <v>4</v>
      </c>
      <c r="U93" s="144">
        <v>3</v>
      </c>
      <c r="V93" s="144">
        <v>1</v>
      </c>
      <c r="W93" s="144">
        <v>1</v>
      </c>
      <c r="X93" s="144" t="s">
        <v>517</v>
      </c>
      <c r="Y93" s="144" t="s">
        <v>517</v>
      </c>
      <c r="Z93" s="144"/>
      <c r="AA93" s="144"/>
      <c r="AB93" s="144"/>
      <c r="AC93" s="144"/>
      <c r="AD93" s="14" t="s">
        <v>121</v>
      </c>
      <c r="AE93" s="14"/>
      <c r="AF93" s="14"/>
      <c r="AG93" s="14">
        <f t="shared" si="7"/>
        <v>19</v>
      </c>
      <c r="AH93" s="14" t="e">
        <f t="shared" si="5"/>
        <v>#VALUE!</v>
      </c>
      <c r="AI93" s="14"/>
      <c r="AJ93" s="14">
        <v>19</v>
      </c>
      <c r="AK93" s="113">
        <v>41892</v>
      </c>
      <c r="AL93" s="14"/>
      <c r="AM93" s="14"/>
      <c r="AN93" s="14"/>
      <c r="AO93" s="14"/>
      <c r="AP93" s="14">
        <v>53</v>
      </c>
      <c r="AQ93" s="14"/>
      <c r="AR93" s="14"/>
      <c r="AS93" s="14"/>
      <c r="AT93" s="14"/>
      <c r="AU93" s="14"/>
      <c r="AV93" s="1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</row>
    <row r="94" spans="1:90" s="74" customFormat="1" ht="47.25" customHeight="1">
      <c r="A94" s="14">
        <v>109</v>
      </c>
      <c r="B94" s="14" t="s">
        <v>138</v>
      </c>
      <c r="C94" s="113">
        <v>41889</v>
      </c>
      <c r="D94" s="113">
        <v>41897</v>
      </c>
      <c r="E94" s="114">
        <v>41897.75</v>
      </c>
      <c r="F94" s="14" t="s">
        <v>2</v>
      </c>
      <c r="G94" s="14" t="s">
        <v>61</v>
      </c>
      <c r="H94" s="14" t="s">
        <v>5</v>
      </c>
      <c r="I94" s="14" t="str">
        <f t="shared" si="4"/>
        <v>KKLASYKA176/182</v>
      </c>
      <c r="J94" s="14">
        <v>0</v>
      </c>
      <c r="K94" s="14"/>
      <c r="L94" s="14" t="s">
        <v>46</v>
      </c>
      <c r="M94" s="143"/>
      <c r="N94" s="144" t="s">
        <v>517</v>
      </c>
      <c r="O94" s="144" t="s">
        <v>517</v>
      </c>
      <c r="P94" s="144">
        <v>1</v>
      </c>
      <c r="Q94" s="144">
        <v>2</v>
      </c>
      <c r="R94" s="144">
        <v>3</v>
      </c>
      <c r="S94" s="144">
        <v>4</v>
      </c>
      <c r="T94" s="144">
        <v>4</v>
      </c>
      <c r="U94" s="144">
        <v>3</v>
      </c>
      <c r="V94" s="144">
        <v>1</v>
      </c>
      <c r="W94" s="144">
        <v>1</v>
      </c>
      <c r="X94" s="144" t="s">
        <v>517</v>
      </c>
      <c r="Y94" s="144" t="s">
        <v>517</v>
      </c>
      <c r="Z94" s="144"/>
      <c r="AA94" s="144"/>
      <c r="AB94" s="144"/>
      <c r="AC94" s="144"/>
      <c r="AD94" s="116" t="s">
        <v>148</v>
      </c>
      <c r="AE94" s="14"/>
      <c r="AF94" s="14"/>
      <c r="AG94" s="14">
        <f t="shared" si="7"/>
        <v>19</v>
      </c>
      <c r="AH94" s="14" t="e">
        <f t="shared" si="5"/>
        <v>#VALUE!</v>
      </c>
      <c r="AI94" s="14"/>
      <c r="AJ94" s="14">
        <v>19</v>
      </c>
      <c r="AK94" s="113">
        <v>41892</v>
      </c>
      <c r="AL94" s="14"/>
      <c r="AM94" s="14"/>
      <c r="AN94" s="14"/>
      <c r="AO94" s="14"/>
      <c r="AP94" s="14">
        <v>55</v>
      </c>
      <c r="AQ94" s="14"/>
      <c r="AR94" s="14"/>
      <c r="AS94" s="14"/>
      <c r="AT94" s="14"/>
      <c r="AU94" s="14"/>
      <c r="AV94" s="14"/>
    </row>
    <row r="95" spans="1:90" ht="105" customHeight="1">
      <c r="A95" s="14">
        <v>109</v>
      </c>
      <c r="B95" s="14" t="s">
        <v>140</v>
      </c>
      <c r="C95" s="113">
        <v>41889</v>
      </c>
      <c r="D95" s="113">
        <v>41897</v>
      </c>
      <c r="E95" s="114">
        <v>41897.75</v>
      </c>
      <c r="F95" s="14" t="s">
        <v>2</v>
      </c>
      <c r="G95" s="14" t="s">
        <v>61</v>
      </c>
      <c r="H95" s="14" t="s">
        <v>5</v>
      </c>
      <c r="I95" s="14" t="str">
        <f t="shared" si="4"/>
        <v>KKLASYKA176/182</v>
      </c>
      <c r="J95" s="14">
        <v>0</v>
      </c>
      <c r="K95" s="14"/>
      <c r="L95" s="14" t="s">
        <v>46</v>
      </c>
      <c r="M95" s="143"/>
      <c r="N95" s="144" t="s">
        <v>517</v>
      </c>
      <c r="O95" s="144" t="s">
        <v>517</v>
      </c>
      <c r="P95" s="144">
        <v>1</v>
      </c>
      <c r="Q95" s="144">
        <v>2</v>
      </c>
      <c r="R95" s="144">
        <v>3</v>
      </c>
      <c r="S95" s="144">
        <v>4</v>
      </c>
      <c r="T95" s="144">
        <v>4</v>
      </c>
      <c r="U95" s="144">
        <v>3</v>
      </c>
      <c r="V95" s="144">
        <v>1</v>
      </c>
      <c r="W95" s="144">
        <v>1</v>
      </c>
      <c r="X95" s="144" t="s">
        <v>517</v>
      </c>
      <c r="Y95" s="144" t="s">
        <v>517</v>
      </c>
      <c r="Z95" s="144"/>
      <c r="AA95" s="144"/>
      <c r="AB95" s="144"/>
      <c r="AC95" s="144"/>
      <c r="AD95" s="14" t="s">
        <v>72</v>
      </c>
      <c r="AE95" s="14"/>
      <c r="AF95" s="14"/>
      <c r="AG95" s="14">
        <f t="shared" si="7"/>
        <v>19</v>
      </c>
      <c r="AH95" s="14" t="e">
        <f t="shared" si="5"/>
        <v>#VALUE!</v>
      </c>
      <c r="AI95" s="14"/>
      <c r="AJ95" s="14">
        <v>19</v>
      </c>
      <c r="AK95" s="113">
        <v>41892</v>
      </c>
      <c r="AL95" s="14"/>
      <c r="AM95" s="14"/>
      <c r="AN95" s="14"/>
      <c r="AO95" s="14"/>
      <c r="AP95" s="14">
        <v>54</v>
      </c>
      <c r="AQ95" s="14"/>
      <c r="AR95" s="14"/>
      <c r="AS95" s="14"/>
      <c r="AT95" s="14"/>
      <c r="AU95" s="14"/>
      <c r="AV95" s="1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</row>
    <row r="96" spans="1:90" s="74" customFormat="1" ht="47.25" customHeight="1">
      <c r="A96" s="14">
        <v>109</v>
      </c>
      <c r="B96" s="14" t="s">
        <v>152</v>
      </c>
      <c r="C96" s="113">
        <v>41889</v>
      </c>
      <c r="D96" s="113">
        <v>41897</v>
      </c>
      <c r="E96" s="114">
        <v>41897.75</v>
      </c>
      <c r="F96" s="14" t="s">
        <v>2</v>
      </c>
      <c r="G96" s="14" t="s">
        <v>61</v>
      </c>
      <c r="H96" s="14" t="s">
        <v>4</v>
      </c>
      <c r="I96" s="14" t="str">
        <f t="shared" si="4"/>
        <v>KKLASYKA170/176</v>
      </c>
      <c r="J96" s="14">
        <v>0</v>
      </c>
      <c r="K96" s="14"/>
      <c r="L96" s="14" t="s">
        <v>46</v>
      </c>
      <c r="M96" s="143"/>
      <c r="N96" s="144" t="s">
        <v>517</v>
      </c>
      <c r="O96" s="144" t="s">
        <v>517</v>
      </c>
      <c r="P96" s="144">
        <v>2</v>
      </c>
      <c r="Q96" s="144">
        <v>2</v>
      </c>
      <c r="R96" s="144">
        <v>4</v>
      </c>
      <c r="S96" s="144">
        <v>4</v>
      </c>
      <c r="T96" s="144">
        <v>4</v>
      </c>
      <c r="U96" s="144">
        <v>2</v>
      </c>
      <c r="V96" s="144" t="s">
        <v>517</v>
      </c>
      <c r="W96" s="144" t="s">
        <v>517</v>
      </c>
      <c r="X96" s="144" t="s">
        <v>517</v>
      </c>
      <c r="Y96" s="144" t="s">
        <v>517</v>
      </c>
      <c r="Z96" s="144"/>
      <c r="AA96" s="144"/>
      <c r="AB96" s="144"/>
      <c r="AC96" s="144"/>
      <c r="AD96" s="14" t="s">
        <v>121</v>
      </c>
      <c r="AE96" s="14"/>
      <c r="AF96" s="14"/>
      <c r="AG96" s="14">
        <f t="shared" si="7"/>
        <v>18</v>
      </c>
      <c r="AH96" s="14" t="e">
        <f t="shared" si="5"/>
        <v>#VALUE!</v>
      </c>
      <c r="AI96" s="14"/>
      <c r="AJ96" s="14">
        <v>19</v>
      </c>
      <c r="AK96" s="113">
        <v>41892</v>
      </c>
      <c r="AL96" s="14"/>
      <c r="AM96" s="14"/>
      <c r="AN96" s="14"/>
      <c r="AO96" s="14"/>
      <c r="AP96" s="14">
        <v>44</v>
      </c>
      <c r="AQ96" s="14"/>
      <c r="AR96" s="14"/>
      <c r="AS96" s="14"/>
      <c r="AT96" s="14"/>
      <c r="AU96" s="14"/>
      <c r="AV96" s="14"/>
    </row>
    <row r="97" spans="1:48" s="74" customFormat="1" ht="47.25" customHeight="1">
      <c r="A97" s="14">
        <v>109</v>
      </c>
      <c r="B97" s="14" t="s">
        <v>153</v>
      </c>
      <c r="C97" s="113">
        <v>41889</v>
      </c>
      <c r="D97" s="113">
        <v>41897</v>
      </c>
      <c r="E97" s="114">
        <v>41897.75</v>
      </c>
      <c r="F97" s="14" t="s">
        <v>2</v>
      </c>
      <c r="G97" s="14" t="s">
        <v>61</v>
      </c>
      <c r="H97" s="14" t="s">
        <v>4</v>
      </c>
      <c r="I97" s="14" t="str">
        <f t="shared" si="4"/>
        <v>KKLASYKA170/176</v>
      </c>
      <c r="J97" s="14">
        <v>0</v>
      </c>
      <c r="K97" s="14"/>
      <c r="L97" s="14" t="s">
        <v>46</v>
      </c>
      <c r="M97" s="143"/>
      <c r="N97" s="144" t="s">
        <v>517</v>
      </c>
      <c r="O97" s="144" t="s">
        <v>517</v>
      </c>
      <c r="P97" s="144">
        <v>2</v>
      </c>
      <c r="Q97" s="144">
        <v>2</v>
      </c>
      <c r="R97" s="144">
        <v>4</v>
      </c>
      <c r="S97" s="144">
        <v>4</v>
      </c>
      <c r="T97" s="144">
        <v>4</v>
      </c>
      <c r="U97" s="144">
        <v>2</v>
      </c>
      <c r="V97" s="144" t="s">
        <v>517</v>
      </c>
      <c r="W97" s="144" t="s">
        <v>517</v>
      </c>
      <c r="X97" s="144" t="s">
        <v>517</v>
      </c>
      <c r="Y97" s="144" t="s">
        <v>517</v>
      </c>
      <c r="Z97" s="144"/>
      <c r="AA97" s="144"/>
      <c r="AB97" s="144"/>
      <c r="AC97" s="144"/>
      <c r="AD97" s="116" t="s">
        <v>157</v>
      </c>
      <c r="AE97" s="14"/>
      <c r="AF97" s="14"/>
      <c r="AG97" s="14">
        <f t="shared" si="7"/>
        <v>18</v>
      </c>
      <c r="AH97" s="14" t="e">
        <f t="shared" si="5"/>
        <v>#VALUE!</v>
      </c>
      <c r="AI97" s="14"/>
      <c r="AJ97" s="14">
        <v>19</v>
      </c>
      <c r="AK97" s="113">
        <v>41892</v>
      </c>
      <c r="AL97" s="14"/>
      <c r="AM97" s="14"/>
      <c r="AN97" s="14"/>
      <c r="AO97" s="14"/>
      <c r="AP97" s="14">
        <v>45</v>
      </c>
      <c r="AQ97" s="14"/>
      <c r="AR97" s="14"/>
      <c r="AS97" s="14"/>
      <c r="AT97" s="14"/>
      <c r="AU97" s="14"/>
      <c r="AV97" s="14"/>
    </row>
    <row r="98" spans="1:48" s="74" customFormat="1" ht="47.25" customHeight="1">
      <c r="A98" s="14">
        <v>109</v>
      </c>
      <c r="B98" s="14" t="s">
        <v>155</v>
      </c>
      <c r="C98" s="113">
        <v>41889</v>
      </c>
      <c r="D98" s="113">
        <v>41897</v>
      </c>
      <c r="E98" s="114">
        <v>41897.75</v>
      </c>
      <c r="F98" s="14" t="s">
        <v>2</v>
      </c>
      <c r="G98" s="14" t="s">
        <v>61</v>
      </c>
      <c r="H98" s="14" t="s">
        <v>4</v>
      </c>
      <c r="I98" s="14" t="str">
        <f t="shared" si="4"/>
        <v>KKLASYKA170/176</v>
      </c>
      <c r="J98" s="14">
        <v>0</v>
      </c>
      <c r="K98" s="14"/>
      <c r="L98" s="14" t="s">
        <v>46</v>
      </c>
      <c r="M98" s="143"/>
      <c r="N98" s="144" t="s">
        <v>517</v>
      </c>
      <c r="O98" s="144" t="s">
        <v>517</v>
      </c>
      <c r="P98" s="144">
        <v>2</v>
      </c>
      <c r="Q98" s="144">
        <v>2</v>
      </c>
      <c r="R98" s="144">
        <v>4</v>
      </c>
      <c r="S98" s="144">
        <v>4</v>
      </c>
      <c r="T98" s="144">
        <v>4</v>
      </c>
      <c r="U98" s="144">
        <v>2</v>
      </c>
      <c r="V98" s="144" t="s">
        <v>517</v>
      </c>
      <c r="W98" s="144" t="s">
        <v>517</v>
      </c>
      <c r="X98" s="144" t="s">
        <v>517</v>
      </c>
      <c r="Y98" s="144" t="s">
        <v>517</v>
      </c>
      <c r="Z98" s="144"/>
      <c r="AA98" s="144"/>
      <c r="AB98" s="144"/>
      <c r="AC98" s="144"/>
      <c r="AD98" s="14" t="s">
        <v>72</v>
      </c>
      <c r="AE98" s="14"/>
      <c r="AF98" s="14"/>
      <c r="AG98" s="14">
        <f t="shared" si="7"/>
        <v>18</v>
      </c>
      <c r="AH98" s="14" t="e">
        <f t="shared" si="5"/>
        <v>#VALUE!</v>
      </c>
      <c r="AI98" s="14"/>
      <c r="AJ98" s="14">
        <v>19</v>
      </c>
      <c r="AK98" s="113">
        <v>41892</v>
      </c>
      <c r="AL98" s="14"/>
      <c r="AM98" s="14"/>
      <c r="AN98" s="14"/>
      <c r="AO98" s="14"/>
      <c r="AP98" s="14">
        <v>46</v>
      </c>
      <c r="AQ98" s="14"/>
      <c r="AR98" s="14"/>
      <c r="AS98" s="14"/>
      <c r="AT98" s="14"/>
      <c r="AU98" s="14"/>
      <c r="AV98" s="14"/>
    </row>
    <row r="99" spans="1:48" s="74" customFormat="1" ht="47.25" customHeight="1">
      <c r="A99" s="14">
        <v>109</v>
      </c>
      <c r="B99" s="14" t="s">
        <v>156</v>
      </c>
      <c r="C99" s="113">
        <v>41889</v>
      </c>
      <c r="D99" s="113">
        <v>41897</v>
      </c>
      <c r="E99" s="114">
        <v>41897.75</v>
      </c>
      <c r="F99" s="14" t="s">
        <v>2</v>
      </c>
      <c r="G99" s="14" t="s">
        <v>61</v>
      </c>
      <c r="H99" s="14" t="s">
        <v>59</v>
      </c>
      <c r="I99" s="14" t="str">
        <f t="shared" si="4"/>
        <v>KKLASYKA182/188</v>
      </c>
      <c r="J99" s="14">
        <v>0</v>
      </c>
      <c r="K99" s="14"/>
      <c r="L99" s="14" t="s">
        <v>46</v>
      </c>
      <c r="M99" s="143"/>
      <c r="N99" s="144" t="s">
        <v>517</v>
      </c>
      <c r="O99" s="144" t="s">
        <v>517</v>
      </c>
      <c r="P99" s="144" t="s">
        <v>517</v>
      </c>
      <c r="Q99" s="144" t="s">
        <v>517</v>
      </c>
      <c r="R99" s="144">
        <v>3</v>
      </c>
      <c r="S99" s="144">
        <v>5</v>
      </c>
      <c r="T99" s="144">
        <v>5</v>
      </c>
      <c r="U99" s="144">
        <v>4</v>
      </c>
      <c r="V99" s="144">
        <v>1</v>
      </c>
      <c r="W99" s="144">
        <v>1</v>
      </c>
      <c r="X99" s="144" t="s">
        <v>517</v>
      </c>
      <c r="Y99" s="144" t="s">
        <v>517</v>
      </c>
      <c r="Z99" s="144"/>
      <c r="AA99" s="144"/>
      <c r="AB99" s="144"/>
      <c r="AC99" s="144"/>
      <c r="AD99" s="14" t="s">
        <v>121</v>
      </c>
      <c r="AE99" s="14"/>
      <c r="AF99" s="14"/>
      <c r="AG99" s="14">
        <f t="shared" si="7"/>
        <v>19</v>
      </c>
      <c r="AH99" s="14" t="e">
        <f t="shared" si="5"/>
        <v>#VALUE!</v>
      </c>
      <c r="AI99" s="14"/>
      <c r="AJ99" s="14">
        <v>19</v>
      </c>
      <c r="AK99" s="113">
        <v>41893</v>
      </c>
      <c r="AL99" s="14"/>
      <c r="AM99" s="14"/>
      <c r="AN99" s="14"/>
      <c r="AO99" s="14"/>
      <c r="AP99" s="14">
        <v>69</v>
      </c>
      <c r="AQ99" s="14"/>
      <c r="AR99" s="14"/>
      <c r="AS99" s="14"/>
      <c r="AT99" s="14"/>
      <c r="AU99" s="14"/>
      <c r="AV99" s="14"/>
    </row>
    <row r="100" spans="1:48" s="74" customFormat="1" ht="47.25" customHeight="1">
      <c r="A100" s="14">
        <v>109</v>
      </c>
      <c r="B100" s="14" t="s">
        <v>158</v>
      </c>
      <c r="C100" s="113">
        <v>41889</v>
      </c>
      <c r="D100" s="113">
        <v>41897</v>
      </c>
      <c r="E100" s="114">
        <v>41897.75</v>
      </c>
      <c r="F100" s="14" t="s">
        <v>2</v>
      </c>
      <c r="G100" s="14" t="s">
        <v>61</v>
      </c>
      <c r="H100" s="14" t="s">
        <v>59</v>
      </c>
      <c r="I100" s="14" t="str">
        <f t="shared" si="4"/>
        <v>KKLASYKA182/188</v>
      </c>
      <c r="J100" s="14" t="s">
        <v>122</v>
      </c>
      <c r="K100" s="14"/>
      <c r="L100" s="14" t="s">
        <v>46</v>
      </c>
      <c r="M100" s="143"/>
      <c r="N100" s="144" t="s">
        <v>517</v>
      </c>
      <c r="O100" s="144" t="s">
        <v>517</v>
      </c>
      <c r="P100" s="144" t="s">
        <v>517</v>
      </c>
      <c r="Q100" s="144" t="s">
        <v>517</v>
      </c>
      <c r="R100" s="144">
        <v>3</v>
      </c>
      <c r="S100" s="144">
        <v>5</v>
      </c>
      <c r="T100" s="144">
        <v>5</v>
      </c>
      <c r="U100" s="144">
        <v>4</v>
      </c>
      <c r="V100" s="144">
        <v>1</v>
      </c>
      <c r="W100" s="144">
        <v>1</v>
      </c>
      <c r="X100" s="144" t="s">
        <v>517</v>
      </c>
      <c r="Y100" s="144" t="s">
        <v>517</v>
      </c>
      <c r="Z100" s="144"/>
      <c r="AA100" s="144"/>
      <c r="AB100" s="144"/>
      <c r="AC100" s="144"/>
      <c r="AD100" s="14" t="s">
        <v>96</v>
      </c>
      <c r="AE100" s="14" t="s">
        <v>87</v>
      </c>
      <c r="AF100" s="14"/>
      <c r="AG100" s="14">
        <f t="shared" si="7"/>
        <v>19</v>
      </c>
      <c r="AH100" s="14" t="e">
        <f t="shared" si="5"/>
        <v>#VALUE!</v>
      </c>
      <c r="AI100" s="14"/>
      <c r="AJ100" s="14">
        <v>19</v>
      </c>
      <c r="AK100" s="113">
        <v>41893</v>
      </c>
      <c r="AL100" s="14"/>
      <c r="AM100" s="14"/>
      <c r="AN100" s="14"/>
      <c r="AO100" s="14"/>
      <c r="AP100" s="14">
        <v>66</v>
      </c>
      <c r="AQ100" s="14"/>
      <c r="AR100" s="14"/>
      <c r="AS100" s="14"/>
      <c r="AT100" s="14"/>
      <c r="AU100" s="14"/>
      <c r="AV100" s="14"/>
    </row>
    <row r="101" spans="1:48" s="74" customFormat="1" ht="47.25" customHeight="1">
      <c r="A101" s="14">
        <v>109</v>
      </c>
      <c r="B101" s="14" t="s">
        <v>159</v>
      </c>
      <c r="C101" s="113">
        <v>41889</v>
      </c>
      <c r="D101" s="113">
        <v>41897</v>
      </c>
      <c r="E101" s="114">
        <v>41897.75</v>
      </c>
      <c r="F101" s="14" t="s">
        <v>2</v>
      </c>
      <c r="G101" s="14" t="s">
        <v>61</v>
      </c>
      <c r="H101" s="14" t="s">
        <v>59</v>
      </c>
      <c r="I101" s="14" t="str">
        <f t="shared" si="4"/>
        <v>KKLASYKA182/188</v>
      </c>
      <c r="J101" s="14" t="s">
        <v>122</v>
      </c>
      <c r="K101" s="14"/>
      <c r="L101" s="14" t="s">
        <v>46</v>
      </c>
      <c r="M101" s="143"/>
      <c r="N101" s="144" t="s">
        <v>517</v>
      </c>
      <c r="O101" s="144" t="s">
        <v>517</v>
      </c>
      <c r="P101" s="144" t="s">
        <v>517</v>
      </c>
      <c r="Q101" s="144" t="s">
        <v>517</v>
      </c>
      <c r="R101" s="144">
        <v>3</v>
      </c>
      <c r="S101" s="144">
        <v>5</v>
      </c>
      <c r="T101" s="144">
        <v>5</v>
      </c>
      <c r="U101" s="144">
        <v>4</v>
      </c>
      <c r="V101" s="144">
        <v>1</v>
      </c>
      <c r="W101" s="144">
        <v>1</v>
      </c>
      <c r="X101" s="144" t="s">
        <v>517</v>
      </c>
      <c r="Y101" s="144" t="s">
        <v>517</v>
      </c>
      <c r="Z101" s="144"/>
      <c r="AA101" s="144"/>
      <c r="AB101" s="144"/>
      <c r="AC101" s="144"/>
      <c r="AD101" s="14" t="s">
        <v>94</v>
      </c>
      <c r="AE101" s="14" t="s">
        <v>72</v>
      </c>
      <c r="AF101" s="14"/>
      <c r="AG101" s="14">
        <f t="shared" si="7"/>
        <v>19</v>
      </c>
      <c r="AH101" s="14" t="e">
        <f t="shared" si="5"/>
        <v>#VALUE!</v>
      </c>
      <c r="AI101" s="14"/>
      <c r="AJ101" s="14">
        <v>19</v>
      </c>
      <c r="AK101" s="113">
        <v>41893</v>
      </c>
      <c r="AL101" s="14"/>
      <c r="AM101" s="14"/>
      <c r="AN101" s="14"/>
      <c r="AO101" s="14"/>
      <c r="AP101" s="14">
        <v>67</v>
      </c>
      <c r="AQ101" s="14"/>
      <c r="AR101" s="14"/>
      <c r="AS101" s="14"/>
      <c r="AT101" s="14"/>
      <c r="AU101" s="14"/>
      <c r="AV101" s="14"/>
    </row>
    <row r="102" spans="1:48" s="74" customFormat="1" ht="47.25" customHeight="1">
      <c r="A102" s="14">
        <v>109</v>
      </c>
      <c r="B102" s="14" t="s">
        <v>160</v>
      </c>
      <c r="C102" s="113">
        <v>41889</v>
      </c>
      <c r="D102" s="113">
        <v>41897</v>
      </c>
      <c r="E102" s="114">
        <v>41897.75</v>
      </c>
      <c r="F102" s="14" t="s">
        <v>2</v>
      </c>
      <c r="G102" s="14" t="s">
        <v>61</v>
      </c>
      <c r="H102" s="14" t="s">
        <v>59</v>
      </c>
      <c r="I102" s="14" t="str">
        <f t="shared" si="4"/>
        <v>KKLASYKA182/188</v>
      </c>
      <c r="J102" s="14" t="s">
        <v>122</v>
      </c>
      <c r="K102" s="14"/>
      <c r="L102" s="14" t="s">
        <v>46</v>
      </c>
      <c r="M102" s="143"/>
      <c r="N102" s="144" t="s">
        <v>517</v>
      </c>
      <c r="O102" s="144" t="s">
        <v>517</v>
      </c>
      <c r="P102" s="144" t="s">
        <v>517</v>
      </c>
      <c r="Q102" s="144" t="s">
        <v>517</v>
      </c>
      <c r="R102" s="144">
        <v>3</v>
      </c>
      <c r="S102" s="144">
        <v>5</v>
      </c>
      <c r="T102" s="144">
        <v>5</v>
      </c>
      <c r="U102" s="144">
        <v>4</v>
      </c>
      <c r="V102" s="144">
        <v>1</v>
      </c>
      <c r="W102" s="144">
        <v>1</v>
      </c>
      <c r="X102" s="144" t="s">
        <v>517</v>
      </c>
      <c r="Y102" s="144" t="s">
        <v>517</v>
      </c>
      <c r="Z102" s="144"/>
      <c r="AA102" s="144"/>
      <c r="AB102" s="144"/>
      <c r="AC102" s="144"/>
      <c r="AD102" s="116" t="s">
        <v>115</v>
      </c>
      <c r="AE102" s="14" t="s">
        <v>150</v>
      </c>
      <c r="AF102" s="14"/>
      <c r="AG102" s="14">
        <f t="shared" si="7"/>
        <v>19</v>
      </c>
      <c r="AH102" s="14" t="e">
        <f t="shared" si="5"/>
        <v>#VALUE!</v>
      </c>
      <c r="AI102" s="14"/>
      <c r="AJ102" s="14">
        <v>19</v>
      </c>
      <c r="AK102" s="113">
        <v>41893</v>
      </c>
      <c r="AL102" s="14"/>
      <c r="AM102" s="14"/>
      <c r="AN102" s="14"/>
      <c r="AO102" s="14"/>
      <c r="AP102" s="14">
        <v>68</v>
      </c>
      <c r="AQ102" s="14"/>
      <c r="AR102" s="14"/>
      <c r="AS102" s="14"/>
      <c r="AT102" s="14"/>
      <c r="AU102" s="14"/>
      <c r="AV102" s="14"/>
    </row>
    <row r="103" spans="1:48" s="74" customFormat="1" ht="47.25" customHeight="1">
      <c r="A103" s="14">
        <v>109</v>
      </c>
      <c r="B103" s="14" t="s">
        <v>161</v>
      </c>
      <c r="C103" s="113">
        <v>41889</v>
      </c>
      <c r="D103" s="113">
        <v>41897</v>
      </c>
      <c r="E103" s="114">
        <v>41897.75</v>
      </c>
      <c r="F103" s="14" t="s">
        <v>2</v>
      </c>
      <c r="G103" s="14" t="s">
        <v>61</v>
      </c>
      <c r="H103" s="14" t="s">
        <v>59</v>
      </c>
      <c r="I103" s="14" t="str">
        <f t="shared" si="4"/>
        <v>KKLASYKA182/188</v>
      </c>
      <c r="J103" s="14" t="s">
        <v>122</v>
      </c>
      <c r="K103" s="14"/>
      <c r="L103" s="14" t="s">
        <v>46</v>
      </c>
      <c r="M103" s="143"/>
      <c r="N103" s="144" t="s">
        <v>517</v>
      </c>
      <c r="O103" s="144" t="s">
        <v>517</v>
      </c>
      <c r="P103" s="144" t="s">
        <v>517</v>
      </c>
      <c r="Q103" s="144" t="s">
        <v>517</v>
      </c>
      <c r="R103" s="144">
        <v>3</v>
      </c>
      <c r="S103" s="144">
        <v>5</v>
      </c>
      <c r="T103" s="144">
        <v>5</v>
      </c>
      <c r="U103" s="144">
        <v>4</v>
      </c>
      <c r="V103" s="144">
        <v>1</v>
      </c>
      <c r="W103" s="144">
        <v>1</v>
      </c>
      <c r="X103" s="144" t="s">
        <v>517</v>
      </c>
      <c r="Y103" s="144" t="s">
        <v>517</v>
      </c>
      <c r="Z103" s="144"/>
      <c r="AA103" s="144"/>
      <c r="AB103" s="144"/>
      <c r="AC103" s="144"/>
      <c r="AD103" s="14" t="s">
        <v>75</v>
      </c>
      <c r="AE103" s="14" t="s">
        <v>150</v>
      </c>
      <c r="AF103" s="14"/>
      <c r="AG103" s="14">
        <f t="shared" si="7"/>
        <v>19</v>
      </c>
      <c r="AH103" s="14" t="e">
        <f t="shared" si="5"/>
        <v>#VALUE!</v>
      </c>
      <c r="AI103" s="14"/>
      <c r="AJ103" s="14">
        <v>19</v>
      </c>
      <c r="AK103" s="113">
        <v>41893</v>
      </c>
      <c r="AL103" s="14"/>
      <c r="AM103" s="14"/>
      <c r="AN103" s="14"/>
      <c r="AO103" s="14"/>
      <c r="AP103" s="14">
        <v>70</v>
      </c>
      <c r="AQ103" s="14"/>
      <c r="AR103" s="14"/>
      <c r="AS103" s="14"/>
      <c r="AT103" s="14"/>
      <c r="AU103" s="14"/>
      <c r="AV103" s="14"/>
    </row>
    <row r="104" spans="1:48" s="74" customFormat="1" ht="47.25" customHeight="1">
      <c r="A104" s="14">
        <v>109</v>
      </c>
      <c r="B104" s="14" t="s">
        <v>162</v>
      </c>
      <c r="C104" s="113">
        <v>41889</v>
      </c>
      <c r="D104" s="113">
        <v>41897</v>
      </c>
      <c r="E104" s="114">
        <v>41897.75</v>
      </c>
      <c r="F104" s="14" t="s">
        <v>2</v>
      </c>
      <c r="G104" s="14" t="s">
        <v>61</v>
      </c>
      <c r="H104" s="14" t="s">
        <v>59</v>
      </c>
      <c r="I104" s="14" t="str">
        <f t="shared" si="4"/>
        <v>KKLASYKA182/188</v>
      </c>
      <c r="J104" s="14" t="s">
        <v>122</v>
      </c>
      <c r="K104" s="14"/>
      <c r="L104" s="14" t="s">
        <v>46</v>
      </c>
      <c r="M104" s="143"/>
      <c r="N104" s="144" t="s">
        <v>517</v>
      </c>
      <c r="O104" s="144" t="s">
        <v>517</v>
      </c>
      <c r="P104" s="144" t="s">
        <v>517</v>
      </c>
      <c r="Q104" s="144" t="s">
        <v>517</v>
      </c>
      <c r="R104" s="144">
        <v>3</v>
      </c>
      <c r="S104" s="144">
        <v>5</v>
      </c>
      <c r="T104" s="144">
        <v>5</v>
      </c>
      <c r="U104" s="144">
        <v>4</v>
      </c>
      <c r="V104" s="144">
        <v>1</v>
      </c>
      <c r="W104" s="144">
        <v>1</v>
      </c>
      <c r="X104" s="144" t="s">
        <v>517</v>
      </c>
      <c r="Y104" s="144" t="s">
        <v>517</v>
      </c>
      <c r="Z104" s="144"/>
      <c r="AA104" s="144"/>
      <c r="AB104" s="144"/>
      <c r="AC104" s="144"/>
      <c r="AD104" s="14" t="s">
        <v>114</v>
      </c>
      <c r="AE104" s="14" t="s">
        <v>150</v>
      </c>
      <c r="AF104" s="14"/>
      <c r="AG104" s="14">
        <f t="shared" si="7"/>
        <v>19</v>
      </c>
      <c r="AH104" s="14" t="e">
        <f t="shared" si="5"/>
        <v>#VALUE!</v>
      </c>
      <c r="AI104" s="14"/>
      <c r="AJ104" s="14">
        <v>19</v>
      </c>
      <c r="AK104" s="113">
        <v>41893</v>
      </c>
      <c r="AL104" s="14"/>
      <c r="AM104" s="14"/>
      <c r="AN104" s="14"/>
      <c r="AO104" s="14"/>
      <c r="AP104" s="14">
        <v>64</v>
      </c>
      <c r="AQ104" s="14"/>
      <c r="AR104" s="14"/>
      <c r="AS104" s="14"/>
      <c r="AT104" s="14"/>
      <c r="AU104" s="14"/>
      <c r="AV104" s="14"/>
    </row>
    <row r="105" spans="1:48" s="74" customFormat="1" ht="47.25" customHeight="1">
      <c r="A105" s="14">
        <v>109</v>
      </c>
      <c r="B105" s="14" t="s">
        <v>163</v>
      </c>
      <c r="C105" s="113">
        <v>41889</v>
      </c>
      <c r="D105" s="113">
        <v>41897</v>
      </c>
      <c r="E105" s="114">
        <v>41897.75</v>
      </c>
      <c r="F105" s="14" t="s">
        <v>2</v>
      </c>
      <c r="G105" s="14" t="s">
        <v>61</v>
      </c>
      <c r="H105" s="14" t="s">
        <v>59</v>
      </c>
      <c r="I105" s="14" t="str">
        <f t="shared" si="4"/>
        <v>KKLASYKA182/188</v>
      </c>
      <c r="J105" s="14" t="s">
        <v>122</v>
      </c>
      <c r="K105" s="14"/>
      <c r="L105" s="14" t="s">
        <v>46</v>
      </c>
      <c r="M105" s="143"/>
      <c r="N105" s="144" t="s">
        <v>517</v>
      </c>
      <c r="O105" s="144" t="s">
        <v>517</v>
      </c>
      <c r="P105" s="144" t="s">
        <v>517</v>
      </c>
      <c r="Q105" s="144" t="s">
        <v>517</v>
      </c>
      <c r="R105" s="144">
        <v>3</v>
      </c>
      <c r="S105" s="144">
        <v>5</v>
      </c>
      <c r="T105" s="144">
        <v>5</v>
      </c>
      <c r="U105" s="144">
        <v>4</v>
      </c>
      <c r="V105" s="144">
        <v>1</v>
      </c>
      <c r="W105" s="144">
        <v>1</v>
      </c>
      <c r="X105" s="144" t="s">
        <v>517</v>
      </c>
      <c r="Y105" s="144" t="s">
        <v>517</v>
      </c>
      <c r="Z105" s="144"/>
      <c r="AA105" s="144"/>
      <c r="AB105" s="144"/>
      <c r="AC105" s="144"/>
      <c r="AD105" s="14" t="s">
        <v>184</v>
      </c>
      <c r="AE105" s="14" t="s">
        <v>72</v>
      </c>
      <c r="AF105" s="14"/>
      <c r="AG105" s="14">
        <f t="shared" si="7"/>
        <v>19</v>
      </c>
      <c r="AH105" s="14" t="e">
        <f t="shared" si="5"/>
        <v>#VALUE!</v>
      </c>
      <c r="AI105" s="14"/>
      <c r="AJ105" s="14">
        <v>19</v>
      </c>
      <c r="AK105" s="113">
        <v>41893</v>
      </c>
      <c r="AL105" s="14"/>
      <c r="AM105" s="14"/>
      <c r="AN105" s="14"/>
      <c r="AO105" s="14"/>
      <c r="AP105" s="14">
        <v>65</v>
      </c>
      <c r="AQ105" s="14"/>
      <c r="AR105" s="14"/>
      <c r="AS105" s="14"/>
      <c r="AT105" s="14"/>
      <c r="AU105" s="14"/>
      <c r="AV105" s="14"/>
    </row>
    <row r="106" spans="1:48" s="74" customFormat="1" ht="47.25" customHeight="1">
      <c r="A106" s="14">
        <v>109</v>
      </c>
      <c r="B106" s="14" t="s">
        <v>199</v>
      </c>
      <c r="C106" s="113">
        <v>41884</v>
      </c>
      <c r="D106" s="113">
        <v>41891</v>
      </c>
      <c r="E106" s="121">
        <v>41891.75</v>
      </c>
      <c r="F106" s="14" t="s">
        <v>7</v>
      </c>
      <c r="G106" s="14" t="s">
        <v>61</v>
      </c>
      <c r="H106" s="14" t="s">
        <v>5</v>
      </c>
      <c r="I106" s="14" t="str">
        <f t="shared" si="4"/>
        <v>GKLASYKA176/182</v>
      </c>
      <c r="J106" s="14" t="s">
        <v>200</v>
      </c>
      <c r="K106" s="14" t="s">
        <v>201</v>
      </c>
      <c r="L106" s="14" t="s">
        <v>46</v>
      </c>
      <c r="M106" s="151"/>
      <c r="N106" s="144"/>
      <c r="O106" s="144"/>
      <c r="P106" s="144"/>
      <c r="Q106" s="144">
        <v>2</v>
      </c>
      <c r="R106" s="144">
        <v>5</v>
      </c>
      <c r="S106" s="144">
        <v>7</v>
      </c>
      <c r="T106" s="144">
        <v>7</v>
      </c>
      <c r="U106" s="144">
        <v>7</v>
      </c>
      <c r="V106" s="144"/>
      <c r="W106" s="144"/>
      <c r="X106" s="144"/>
      <c r="Y106" s="144"/>
      <c r="Z106" s="144"/>
      <c r="AA106" s="144"/>
      <c r="AB106" s="144"/>
      <c r="AC106" s="144"/>
      <c r="AD106" s="14" t="s">
        <v>202</v>
      </c>
      <c r="AE106" s="14" t="s">
        <v>72</v>
      </c>
      <c r="AF106" s="93"/>
      <c r="AG106" s="93">
        <f t="shared" ref="AG106:AG152" si="8">SUM(M106:AC106)</f>
        <v>28</v>
      </c>
      <c r="AH106" s="14">
        <f t="shared" si="5"/>
        <v>42.980000000000004</v>
      </c>
      <c r="AI106" s="93"/>
      <c r="AJ106" s="93">
        <v>28</v>
      </c>
      <c r="AK106" s="142">
        <v>41885</v>
      </c>
      <c r="AL106" s="14"/>
      <c r="AM106" s="14"/>
      <c r="AN106" s="14"/>
      <c r="AO106" s="14"/>
      <c r="AP106" s="14">
        <v>61</v>
      </c>
      <c r="AQ106" s="14"/>
      <c r="AR106" s="14"/>
      <c r="AS106" s="14"/>
      <c r="AT106" s="14"/>
      <c r="AU106" s="14"/>
      <c r="AV106" s="14"/>
    </row>
    <row r="107" spans="1:48" s="74" customFormat="1" ht="47.25" customHeight="1">
      <c r="A107" s="14">
        <v>109</v>
      </c>
      <c r="B107" s="14" t="s">
        <v>203</v>
      </c>
      <c r="C107" s="113">
        <v>41884</v>
      </c>
      <c r="D107" s="113">
        <v>41891</v>
      </c>
      <c r="E107" s="121">
        <v>41891.75</v>
      </c>
      <c r="F107" s="14" t="s">
        <v>7</v>
      </c>
      <c r="G107" s="14" t="s">
        <v>61</v>
      </c>
      <c r="H107" s="14" t="s">
        <v>59</v>
      </c>
      <c r="I107" s="14" t="str">
        <f t="shared" si="4"/>
        <v>GKLASYKA182/188</v>
      </c>
      <c r="J107" s="14">
        <v>0</v>
      </c>
      <c r="K107" s="14" t="s">
        <v>201</v>
      </c>
      <c r="L107" s="14" t="s">
        <v>46</v>
      </c>
      <c r="M107" s="151"/>
      <c r="N107" s="144"/>
      <c r="O107" s="144"/>
      <c r="P107" s="144"/>
      <c r="Q107" s="144"/>
      <c r="R107" s="144">
        <v>2</v>
      </c>
      <c r="S107" s="144">
        <v>2</v>
      </c>
      <c r="T107" s="144">
        <v>2</v>
      </c>
      <c r="U107" s="144">
        <v>2</v>
      </c>
      <c r="V107" s="144">
        <v>2</v>
      </c>
      <c r="W107" s="144">
        <v>2</v>
      </c>
      <c r="X107" s="144">
        <v>2</v>
      </c>
      <c r="Y107" s="144">
        <v>2</v>
      </c>
      <c r="Z107" s="144"/>
      <c r="AA107" s="144"/>
      <c r="AB107" s="144"/>
      <c r="AC107" s="144"/>
      <c r="AD107" s="152" t="s">
        <v>310</v>
      </c>
      <c r="AE107" s="14"/>
      <c r="AF107" s="93"/>
      <c r="AG107" s="93">
        <f t="shared" si="8"/>
        <v>16</v>
      </c>
      <c r="AH107" s="14">
        <f t="shared" si="5"/>
        <v>28.480000000000004</v>
      </c>
      <c r="AI107" s="93"/>
      <c r="AJ107" s="93">
        <v>16</v>
      </c>
      <c r="AK107" s="142">
        <v>41890</v>
      </c>
      <c r="AL107" s="14"/>
      <c r="AM107" s="14"/>
      <c r="AN107" s="14"/>
      <c r="AO107" s="14"/>
      <c r="AP107" s="14">
        <v>6</v>
      </c>
      <c r="AQ107" s="14"/>
      <c r="AR107" s="14"/>
      <c r="AS107" s="14"/>
      <c r="AT107" s="14"/>
      <c r="AU107" s="14"/>
      <c r="AV107" s="14"/>
    </row>
    <row r="108" spans="1:48" s="74" customFormat="1" ht="47.25" customHeight="1">
      <c r="A108" s="14">
        <v>109</v>
      </c>
      <c r="B108" s="14" t="s">
        <v>207</v>
      </c>
      <c r="C108" s="113">
        <v>41884</v>
      </c>
      <c r="D108" s="113">
        <v>41891</v>
      </c>
      <c r="E108" s="121">
        <v>41891.75</v>
      </c>
      <c r="F108" s="14" t="s">
        <v>7</v>
      </c>
      <c r="G108" s="14" t="s">
        <v>48</v>
      </c>
      <c r="H108" s="14" t="s">
        <v>59</v>
      </c>
      <c r="I108" s="14" t="str">
        <f t="shared" si="4"/>
        <v>GSLIM182/188</v>
      </c>
      <c r="J108" s="14" t="s">
        <v>127</v>
      </c>
      <c r="K108" s="14">
        <v>1</v>
      </c>
      <c r="L108" s="14" t="s">
        <v>46</v>
      </c>
      <c r="M108" s="151"/>
      <c r="N108" s="144">
        <v>5</v>
      </c>
      <c r="O108" s="144">
        <v>5</v>
      </c>
      <c r="P108" s="144">
        <v>5</v>
      </c>
      <c r="Q108" s="144">
        <v>5</v>
      </c>
      <c r="R108" s="144">
        <v>5</v>
      </c>
      <c r="S108" s="144">
        <v>5</v>
      </c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" t="s">
        <v>121</v>
      </c>
      <c r="AE108" s="14" t="s">
        <v>87</v>
      </c>
      <c r="AF108" s="93"/>
      <c r="AG108" s="93">
        <f t="shared" si="8"/>
        <v>30</v>
      </c>
      <c r="AH108" s="14">
        <f t="shared" si="5"/>
        <v>42</v>
      </c>
      <c r="AI108" s="93"/>
      <c r="AJ108" s="93">
        <v>30</v>
      </c>
      <c r="AK108" s="142">
        <v>41886</v>
      </c>
      <c r="AL108" s="14"/>
      <c r="AM108" s="14"/>
      <c r="AN108" s="14"/>
      <c r="AO108" s="14"/>
      <c r="AP108" s="14" t="s">
        <v>313</v>
      </c>
      <c r="AQ108" s="14"/>
      <c r="AR108" s="14"/>
      <c r="AS108" s="14"/>
      <c r="AT108" s="14"/>
      <c r="AU108" s="14"/>
      <c r="AV108" s="14"/>
    </row>
    <row r="109" spans="1:48" s="74" customFormat="1" ht="47.25" customHeight="1">
      <c r="A109" s="14">
        <v>109</v>
      </c>
      <c r="B109" s="14" t="s">
        <v>211</v>
      </c>
      <c r="C109" s="113">
        <v>41884</v>
      </c>
      <c r="D109" s="113">
        <v>41891</v>
      </c>
      <c r="E109" s="121">
        <v>41891.75</v>
      </c>
      <c r="F109" s="14" t="s">
        <v>7</v>
      </c>
      <c r="G109" s="14" t="s">
        <v>61</v>
      </c>
      <c r="H109" s="14" t="s">
        <v>3</v>
      </c>
      <c r="I109" s="14" t="str">
        <f t="shared" si="4"/>
        <v>GKLASYKA164/170</v>
      </c>
      <c r="J109" s="14" t="s">
        <v>200</v>
      </c>
      <c r="K109" s="14" t="s">
        <v>201</v>
      </c>
      <c r="L109" s="14" t="s">
        <v>46</v>
      </c>
      <c r="M109" s="151"/>
      <c r="N109" s="144"/>
      <c r="O109" s="144"/>
      <c r="P109" s="144">
        <v>4</v>
      </c>
      <c r="Q109" s="144">
        <v>4</v>
      </c>
      <c r="R109" s="144">
        <v>7</v>
      </c>
      <c r="S109" s="144">
        <v>7</v>
      </c>
      <c r="T109" s="144">
        <v>7</v>
      </c>
      <c r="U109" s="144">
        <v>4</v>
      </c>
      <c r="V109" s="144"/>
      <c r="W109" s="144"/>
      <c r="X109" s="144"/>
      <c r="Y109" s="144"/>
      <c r="Z109" s="144"/>
      <c r="AA109" s="144"/>
      <c r="AB109" s="144"/>
      <c r="AC109" s="144"/>
      <c r="AD109" s="14" t="s">
        <v>202</v>
      </c>
      <c r="AE109" s="14"/>
      <c r="AF109" s="93"/>
      <c r="AG109" s="93">
        <f t="shared" si="8"/>
        <v>33</v>
      </c>
      <c r="AH109" s="14">
        <f t="shared" si="5"/>
        <v>48.87</v>
      </c>
      <c r="AI109" s="93"/>
      <c r="AJ109" s="93">
        <v>33</v>
      </c>
      <c r="AK109" s="142">
        <v>41890</v>
      </c>
      <c r="AL109" s="14"/>
      <c r="AM109" s="14"/>
      <c r="AN109" s="14"/>
      <c r="AO109" s="14"/>
      <c r="AP109" s="14" t="s">
        <v>316</v>
      </c>
      <c r="AQ109" s="14"/>
      <c r="AR109" s="14"/>
      <c r="AS109" s="14"/>
      <c r="AT109" s="14"/>
      <c r="AU109" s="14"/>
      <c r="AV109" s="14"/>
    </row>
    <row r="110" spans="1:48" s="74" customFormat="1" ht="47.25" customHeight="1">
      <c r="A110" s="14">
        <v>109</v>
      </c>
      <c r="B110" s="14" t="s">
        <v>212</v>
      </c>
      <c r="C110" s="113">
        <v>41884</v>
      </c>
      <c r="D110" s="113">
        <v>41891</v>
      </c>
      <c r="E110" s="121">
        <v>41891.75</v>
      </c>
      <c r="F110" s="14" t="s">
        <v>7</v>
      </c>
      <c r="G110" s="14" t="s">
        <v>61</v>
      </c>
      <c r="H110" s="14" t="s">
        <v>5</v>
      </c>
      <c r="I110" s="14" t="str">
        <f t="shared" si="4"/>
        <v>GKLASYKA176/182</v>
      </c>
      <c r="J110" s="14" t="s">
        <v>127</v>
      </c>
      <c r="K110" s="14">
        <v>4</v>
      </c>
      <c r="L110" s="14" t="s">
        <v>46</v>
      </c>
      <c r="M110" s="151"/>
      <c r="N110" s="144"/>
      <c r="O110" s="144"/>
      <c r="P110" s="144"/>
      <c r="Q110" s="144"/>
      <c r="R110" s="144">
        <v>4</v>
      </c>
      <c r="S110" s="144">
        <v>7</v>
      </c>
      <c r="T110" s="144">
        <v>7</v>
      </c>
      <c r="U110" s="144">
        <v>7</v>
      </c>
      <c r="V110" s="144">
        <v>4</v>
      </c>
      <c r="W110" s="144">
        <v>4</v>
      </c>
      <c r="X110" s="144">
        <v>4</v>
      </c>
      <c r="Y110" s="144">
        <v>4</v>
      </c>
      <c r="Z110" s="144"/>
      <c r="AA110" s="144"/>
      <c r="AB110" s="144"/>
      <c r="AC110" s="144"/>
      <c r="AD110" s="14" t="s">
        <v>202</v>
      </c>
      <c r="AE110" s="14" t="s">
        <v>72</v>
      </c>
      <c r="AF110" s="14"/>
      <c r="AG110" s="93">
        <f t="shared" si="8"/>
        <v>41</v>
      </c>
      <c r="AH110" s="14">
        <f t="shared" si="5"/>
        <v>71.180000000000007</v>
      </c>
      <c r="AI110" s="93"/>
      <c r="AJ110" s="14">
        <v>41</v>
      </c>
      <c r="AK110" s="142">
        <v>41898</v>
      </c>
      <c r="AL110" s="14"/>
      <c r="AM110" s="14"/>
      <c r="AN110" s="14"/>
      <c r="AO110" s="14"/>
      <c r="AP110" s="153" t="s">
        <v>317</v>
      </c>
      <c r="AQ110" s="14"/>
      <c r="AR110" s="14"/>
      <c r="AS110" s="14"/>
      <c r="AT110" s="14"/>
      <c r="AU110" s="14"/>
      <c r="AV110" s="14"/>
    </row>
    <row r="111" spans="1:48" s="74" customFormat="1" ht="47.25" customHeight="1">
      <c r="A111" s="14">
        <v>109</v>
      </c>
      <c r="B111" s="14" t="s">
        <v>213</v>
      </c>
      <c r="C111" s="113">
        <v>41884</v>
      </c>
      <c r="D111" s="113">
        <v>41891</v>
      </c>
      <c r="E111" s="121">
        <v>41891.75</v>
      </c>
      <c r="F111" s="14" t="s">
        <v>7</v>
      </c>
      <c r="G111" s="14" t="s">
        <v>48</v>
      </c>
      <c r="H111" s="14" t="s">
        <v>5</v>
      </c>
      <c r="I111" s="14" t="str">
        <f t="shared" si="4"/>
        <v>GSLIM176/182</v>
      </c>
      <c r="J111" s="14" t="s">
        <v>127</v>
      </c>
      <c r="K111" s="14">
        <v>4</v>
      </c>
      <c r="L111" s="14" t="s">
        <v>46</v>
      </c>
      <c r="M111" s="151"/>
      <c r="N111" s="144">
        <v>4</v>
      </c>
      <c r="O111" s="144">
        <v>7</v>
      </c>
      <c r="P111" s="144">
        <v>7</v>
      </c>
      <c r="Q111" s="144">
        <v>7</v>
      </c>
      <c r="R111" s="144">
        <v>7</v>
      </c>
      <c r="S111" s="144">
        <v>10</v>
      </c>
      <c r="T111" s="144">
        <v>10</v>
      </c>
      <c r="U111" s="144">
        <v>4</v>
      </c>
      <c r="V111" s="144"/>
      <c r="W111" s="144"/>
      <c r="X111" s="144"/>
      <c r="Y111" s="144"/>
      <c r="Z111" s="144"/>
      <c r="AA111" s="144"/>
      <c r="AB111" s="144"/>
      <c r="AC111" s="144"/>
      <c r="AD111" s="14">
        <v>1274</v>
      </c>
      <c r="AE111" s="14" t="s">
        <v>76</v>
      </c>
      <c r="AF111" s="14"/>
      <c r="AG111" s="93">
        <f t="shared" si="8"/>
        <v>56</v>
      </c>
      <c r="AH111" s="14">
        <f t="shared" si="5"/>
        <v>81.579999999999984</v>
      </c>
      <c r="AI111" s="93"/>
      <c r="AJ111" s="14">
        <v>56</v>
      </c>
      <c r="AK111" s="142">
        <v>41886</v>
      </c>
      <c r="AL111" s="14"/>
      <c r="AM111" s="14"/>
      <c r="AN111" s="14"/>
      <c r="AO111" s="14"/>
      <c r="AP111" s="14">
        <v>83</v>
      </c>
      <c r="AQ111" s="14"/>
      <c r="AR111" s="14"/>
      <c r="AS111" s="14"/>
      <c r="AT111" s="14"/>
      <c r="AU111" s="14"/>
      <c r="AV111" s="14"/>
    </row>
    <row r="112" spans="1:48" s="74" customFormat="1" ht="47.25" customHeight="1">
      <c r="A112" s="14">
        <v>109</v>
      </c>
      <c r="B112" s="14" t="s">
        <v>214</v>
      </c>
      <c r="C112" s="113">
        <v>41884</v>
      </c>
      <c r="D112" s="113">
        <v>41891</v>
      </c>
      <c r="E112" s="121">
        <v>41891.75</v>
      </c>
      <c r="F112" s="14" t="s">
        <v>7</v>
      </c>
      <c r="G112" s="14" t="s">
        <v>61</v>
      </c>
      <c r="H112" s="14" t="s">
        <v>59</v>
      </c>
      <c r="I112" s="14" t="str">
        <f t="shared" si="4"/>
        <v>GKLASYKA182/188</v>
      </c>
      <c r="J112" s="14" t="s">
        <v>127</v>
      </c>
      <c r="K112" s="14">
        <v>4</v>
      </c>
      <c r="L112" s="14" t="s">
        <v>46</v>
      </c>
      <c r="M112" s="151"/>
      <c r="N112" s="144"/>
      <c r="O112" s="144"/>
      <c r="P112" s="144"/>
      <c r="Q112" s="144"/>
      <c r="R112" s="144"/>
      <c r="S112" s="144"/>
      <c r="T112" s="144"/>
      <c r="U112" s="144"/>
      <c r="V112" s="144">
        <v>4</v>
      </c>
      <c r="W112" s="144">
        <v>4</v>
      </c>
      <c r="X112" s="144">
        <v>4</v>
      </c>
      <c r="Y112" s="144">
        <v>4</v>
      </c>
      <c r="Z112" s="144"/>
      <c r="AA112" s="144"/>
      <c r="AB112" s="144"/>
      <c r="AC112" s="144"/>
      <c r="AD112" s="14">
        <v>1274</v>
      </c>
      <c r="AE112" s="14" t="s">
        <v>76</v>
      </c>
      <c r="AF112" s="14"/>
      <c r="AG112" s="93">
        <f t="shared" si="8"/>
        <v>16</v>
      </c>
      <c r="AH112" s="14">
        <f t="shared" si="5"/>
        <v>32.4</v>
      </c>
      <c r="AI112" s="93"/>
      <c r="AJ112" s="14">
        <v>16</v>
      </c>
      <c r="AK112" s="142">
        <v>41890</v>
      </c>
      <c r="AL112" s="14"/>
      <c r="AM112" s="14"/>
      <c r="AN112" s="14"/>
      <c r="AO112" s="14"/>
      <c r="AP112" s="14" t="s">
        <v>318</v>
      </c>
      <c r="AQ112" s="14"/>
      <c r="AR112" s="14"/>
      <c r="AS112" s="14"/>
      <c r="AT112" s="14"/>
      <c r="AU112" s="14"/>
      <c r="AV112" s="14"/>
    </row>
    <row r="113" spans="1:90" s="74" customFormat="1" ht="47.25" customHeight="1">
      <c r="A113" s="14">
        <v>109</v>
      </c>
      <c r="B113" s="14" t="s">
        <v>217</v>
      </c>
      <c r="C113" s="113">
        <v>41884</v>
      </c>
      <c r="D113" s="113">
        <v>41891</v>
      </c>
      <c r="E113" s="121">
        <v>41891.75</v>
      </c>
      <c r="F113" s="14" t="s">
        <v>7</v>
      </c>
      <c r="G113" s="14" t="s">
        <v>48</v>
      </c>
      <c r="H113" s="14" t="s">
        <v>5</v>
      </c>
      <c r="I113" s="14" t="str">
        <f t="shared" si="4"/>
        <v>GSLIM176/182</v>
      </c>
      <c r="J113" s="14" t="s">
        <v>127</v>
      </c>
      <c r="K113" s="14">
        <v>4</v>
      </c>
      <c r="L113" s="14" t="s">
        <v>46</v>
      </c>
      <c r="M113" s="151"/>
      <c r="N113" s="144">
        <v>5</v>
      </c>
      <c r="O113" s="144">
        <v>7</v>
      </c>
      <c r="P113" s="144">
        <v>7</v>
      </c>
      <c r="Q113" s="144">
        <v>7</v>
      </c>
      <c r="R113" s="144">
        <v>7</v>
      </c>
      <c r="S113" s="144">
        <v>10</v>
      </c>
      <c r="T113" s="144">
        <v>10</v>
      </c>
      <c r="U113" s="144">
        <v>5</v>
      </c>
      <c r="V113" s="144"/>
      <c r="W113" s="144"/>
      <c r="X113" s="144"/>
      <c r="Y113" s="144"/>
      <c r="Z113" s="144"/>
      <c r="AA113" s="144"/>
      <c r="AB113" s="144"/>
      <c r="AC113" s="144"/>
      <c r="AD113" s="14" t="s">
        <v>222</v>
      </c>
      <c r="AE113" s="14" t="s">
        <v>76</v>
      </c>
      <c r="AF113" s="152" t="s">
        <v>219</v>
      </c>
      <c r="AG113" s="93">
        <f t="shared" si="8"/>
        <v>58</v>
      </c>
      <c r="AH113" s="14">
        <f t="shared" si="5"/>
        <v>84.749999999999986</v>
      </c>
      <c r="AI113" s="93"/>
      <c r="AJ113" s="14">
        <v>58</v>
      </c>
      <c r="AK113" s="142">
        <v>41886</v>
      </c>
      <c r="AL113" s="14"/>
      <c r="AM113" s="14"/>
      <c r="AN113" s="14"/>
      <c r="AO113" s="14"/>
      <c r="AP113" s="14" t="s">
        <v>320</v>
      </c>
      <c r="AQ113" s="14"/>
      <c r="AR113" s="14"/>
      <c r="AS113" s="14"/>
      <c r="AT113" s="14"/>
      <c r="AU113" s="14"/>
      <c r="AV113" s="14"/>
    </row>
    <row r="114" spans="1:90" s="74" customFormat="1" ht="47.25" customHeight="1">
      <c r="A114" s="14">
        <v>109</v>
      </c>
      <c r="B114" s="14" t="s">
        <v>236</v>
      </c>
      <c r="C114" s="113">
        <v>41891</v>
      </c>
      <c r="D114" s="113">
        <v>41905</v>
      </c>
      <c r="E114" s="121">
        <v>41905.75</v>
      </c>
      <c r="F114" s="14" t="s">
        <v>7</v>
      </c>
      <c r="G114" s="14" t="s">
        <v>61</v>
      </c>
      <c r="H114" s="14" t="s">
        <v>5</v>
      </c>
      <c r="I114" s="14" t="str">
        <f t="shared" si="4"/>
        <v>GKLASYKA176/182</v>
      </c>
      <c r="J114" s="14">
        <v>0</v>
      </c>
      <c r="K114" s="14" t="s">
        <v>201</v>
      </c>
      <c r="L114" s="14" t="s">
        <v>46</v>
      </c>
      <c r="M114" s="151"/>
      <c r="N114" s="144"/>
      <c r="O114" s="144"/>
      <c r="P114" s="144"/>
      <c r="Q114" s="144">
        <v>2</v>
      </c>
      <c r="R114" s="144">
        <v>5</v>
      </c>
      <c r="S114" s="144">
        <v>10</v>
      </c>
      <c r="T114" s="144">
        <v>10</v>
      </c>
      <c r="U114" s="144">
        <v>7</v>
      </c>
      <c r="V114" s="144">
        <v>5</v>
      </c>
      <c r="W114" s="144">
        <v>5</v>
      </c>
      <c r="X114" s="144"/>
      <c r="Y114" s="144"/>
      <c r="Z114" s="144"/>
      <c r="AA114" s="144"/>
      <c r="AB114" s="144"/>
      <c r="AC114" s="144"/>
      <c r="AD114" s="14" t="s">
        <v>87</v>
      </c>
      <c r="AE114" s="14"/>
      <c r="AF114" s="14"/>
      <c r="AG114" s="93">
        <f t="shared" si="8"/>
        <v>44</v>
      </c>
      <c r="AH114" s="14">
        <f t="shared" si="5"/>
        <v>71.69</v>
      </c>
      <c r="AI114" s="93"/>
      <c r="AJ114" s="14">
        <v>44</v>
      </c>
      <c r="AK114" s="142">
        <v>41898</v>
      </c>
      <c r="AL114" s="14"/>
      <c r="AM114" s="14"/>
      <c r="AN114" s="14"/>
      <c r="AO114" s="14"/>
      <c r="AP114" s="14">
        <v>24</v>
      </c>
      <c r="AQ114" s="14"/>
      <c r="AR114" s="14"/>
      <c r="AS114" s="14"/>
      <c r="AT114" s="14"/>
      <c r="AU114" s="142"/>
      <c r="AV114" s="14"/>
    </row>
    <row r="115" spans="1:90" s="74" customFormat="1" ht="47.25" customHeight="1">
      <c r="A115" s="14">
        <v>109</v>
      </c>
      <c r="B115" s="14" t="s">
        <v>237</v>
      </c>
      <c r="C115" s="113">
        <v>41891</v>
      </c>
      <c r="D115" s="113">
        <v>41905</v>
      </c>
      <c r="E115" s="121">
        <v>41905.75</v>
      </c>
      <c r="F115" s="14" t="s">
        <v>7</v>
      </c>
      <c r="G115" s="14" t="s">
        <v>48</v>
      </c>
      <c r="H115" s="14" t="s">
        <v>5</v>
      </c>
      <c r="I115" s="14" t="str">
        <f t="shared" si="4"/>
        <v>GSLIM176/182</v>
      </c>
      <c r="J115" s="14">
        <v>0</v>
      </c>
      <c r="K115" s="14" t="s">
        <v>201</v>
      </c>
      <c r="L115" s="14" t="s">
        <v>46</v>
      </c>
      <c r="M115" s="151"/>
      <c r="N115" s="144">
        <v>4</v>
      </c>
      <c r="O115" s="144">
        <v>7</v>
      </c>
      <c r="P115" s="144">
        <v>7</v>
      </c>
      <c r="Q115" s="144">
        <v>7</v>
      </c>
      <c r="R115" s="144">
        <v>7</v>
      </c>
      <c r="S115" s="144">
        <v>7</v>
      </c>
      <c r="T115" s="144">
        <v>7</v>
      </c>
      <c r="U115" s="144">
        <v>2</v>
      </c>
      <c r="V115" s="144"/>
      <c r="W115" s="144"/>
      <c r="X115" s="144"/>
      <c r="Y115" s="144"/>
      <c r="Z115" s="144"/>
      <c r="AA115" s="144"/>
      <c r="AB115" s="144"/>
      <c r="AC115" s="144"/>
      <c r="AD115" s="14" t="s">
        <v>87</v>
      </c>
      <c r="AE115" s="14"/>
      <c r="AF115" s="14"/>
      <c r="AG115" s="93">
        <f t="shared" si="8"/>
        <v>48</v>
      </c>
      <c r="AH115" s="14">
        <f t="shared" si="5"/>
        <v>69.13</v>
      </c>
      <c r="AI115" s="93"/>
      <c r="AJ115" s="14">
        <v>48</v>
      </c>
      <c r="AK115" s="142">
        <v>41894</v>
      </c>
      <c r="AL115" s="14"/>
      <c r="AM115" s="14"/>
      <c r="AN115" s="14"/>
      <c r="AO115" s="14"/>
      <c r="AP115" s="14">
        <v>85</v>
      </c>
      <c r="AQ115" s="14"/>
      <c r="AR115" s="14"/>
      <c r="AS115" s="14"/>
      <c r="AT115" s="14"/>
      <c r="AU115" s="14"/>
      <c r="AV115" s="14"/>
    </row>
    <row r="116" spans="1:90" s="74" customFormat="1" ht="47.25" customHeight="1">
      <c r="A116" s="14">
        <v>109</v>
      </c>
      <c r="B116" s="14" t="s">
        <v>238</v>
      </c>
      <c r="C116" s="113">
        <v>41891</v>
      </c>
      <c r="D116" s="113">
        <v>41905</v>
      </c>
      <c r="E116" s="121">
        <v>41905.75</v>
      </c>
      <c r="F116" s="14" t="s">
        <v>7</v>
      </c>
      <c r="G116" s="14" t="s">
        <v>48</v>
      </c>
      <c r="H116" s="14" t="s">
        <v>5</v>
      </c>
      <c r="I116" s="14" t="str">
        <f t="shared" si="4"/>
        <v>GSLIM176/182</v>
      </c>
      <c r="J116" s="14" t="s">
        <v>125</v>
      </c>
      <c r="K116" s="14" t="s">
        <v>12</v>
      </c>
      <c r="L116" s="14" t="s">
        <v>46</v>
      </c>
      <c r="M116" s="151"/>
      <c r="N116" s="144"/>
      <c r="O116" s="144">
        <v>4</v>
      </c>
      <c r="P116" s="144">
        <v>7</v>
      </c>
      <c r="Q116" s="144">
        <v>4</v>
      </c>
      <c r="R116" s="144">
        <v>4</v>
      </c>
      <c r="S116" s="144">
        <v>4</v>
      </c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8" t="s">
        <v>121</v>
      </c>
      <c r="AE116" s="14" t="s">
        <v>223</v>
      </c>
      <c r="AF116" s="14"/>
      <c r="AG116" s="93">
        <f t="shared" si="8"/>
        <v>23</v>
      </c>
      <c r="AH116" s="14">
        <f t="shared" si="5"/>
        <v>32.200000000000003</v>
      </c>
      <c r="AI116" s="93"/>
      <c r="AJ116" s="14"/>
      <c r="AK116" s="142">
        <v>41899</v>
      </c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</row>
    <row r="117" spans="1:90" s="74" customFormat="1" ht="47.25" customHeight="1">
      <c r="A117" s="45">
        <v>109</v>
      </c>
      <c r="B117" s="17" t="s">
        <v>239</v>
      </c>
      <c r="C117" s="46">
        <v>41891</v>
      </c>
      <c r="D117" s="46">
        <v>41905</v>
      </c>
      <c r="E117" s="47">
        <v>41905.75</v>
      </c>
      <c r="F117" s="45" t="s">
        <v>7</v>
      </c>
      <c r="G117" s="45" t="s">
        <v>61</v>
      </c>
      <c r="H117" s="45" t="s">
        <v>4</v>
      </c>
      <c r="I117" s="45" t="str">
        <f t="shared" si="4"/>
        <v>GKLASYKA170/176</v>
      </c>
      <c r="J117" s="45">
        <v>0</v>
      </c>
      <c r="K117" s="45" t="s">
        <v>201</v>
      </c>
      <c r="L117" s="45" t="s">
        <v>46</v>
      </c>
      <c r="M117" s="136"/>
      <c r="N117" s="137"/>
      <c r="O117" s="137"/>
      <c r="P117" s="137"/>
      <c r="Q117" s="137"/>
      <c r="R117" s="137"/>
      <c r="S117" s="137"/>
      <c r="T117" s="137"/>
      <c r="U117" s="137"/>
      <c r="V117" s="137">
        <v>1</v>
      </c>
      <c r="W117" s="137"/>
      <c r="X117" s="137"/>
      <c r="Y117" s="137"/>
      <c r="Z117" s="137"/>
      <c r="AA117" s="137"/>
      <c r="AB117" s="137"/>
      <c r="AC117" s="137"/>
      <c r="AD117" s="45" t="s">
        <v>121</v>
      </c>
      <c r="AE117" s="45"/>
      <c r="AF117" s="49" t="s">
        <v>224</v>
      </c>
      <c r="AG117" s="20">
        <f t="shared" si="8"/>
        <v>1</v>
      </c>
      <c r="AH117" s="14">
        <f t="shared" si="5"/>
        <v>1.98</v>
      </c>
      <c r="AI117" s="20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1:90" s="74" customFormat="1" ht="47.25" customHeight="1">
      <c r="A118" s="14">
        <v>109</v>
      </c>
      <c r="B118" s="14" t="s">
        <v>240</v>
      </c>
      <c r="C118" s="113">
        <v>41891</v>
      </c>
      <c r="D118" s="113">
        <v>41905</v>
      </c>
      <c r="E118" s="121">
        <v>41905.75</v>
      </c>
      <c r="F118" s="14" t="s">
        <v>7</v>
      </c>
      <c r="G118" s="14" t="s">
        <v>48</v>
      </c>
      <c r="H118" s="14" t="s">
        <v>5</v>
      </c>
      <c r="I118" s="14" t="str">
        <f t="shared" si="4"/>
        <v>GSLIM176/182</v>
      </c>
      <c r="J118" s="14" t="s">
        <v>127</v>
      </c>
      <c r="K118" s="14">
        <v>4</v>
      </c>
      <c r="L118" s="14" t="s">
        <v>46</v>
      </c>
      <c r="M118" s="151"/>
      <c r="N118" s="144">
        <v>2</v>
      </c>
      <c r="O118" s="144">
        <v>5</v>
      </c>
      <c r="P118" s="144">
        <v>7</v>
      </c>
      <c r="Q118" s="144">
        <v>7</v>
      </c>
      <c r="R118" s="144">
        <v>7</v>
      </c>
      <c r="S118" s="144">
        <v>10</v>
      </c>
      <c r="T118" s="144">
        <v>10</v>
      </c>
      <c r="U118" s="144">
        <v>4</v>
      </c>
      <c r="V118" s="144"/>
      <c r="W118" s="144"/>
      <c r="X118" s="144"/>
      <c r="Y118" s="144"/>
      <c r="Z118" s="144"/>
      <c r="AA118" s="144"/>
      <c r="AB118" s="144"/>
      <c r="AC118" s="144"/>
      <c r="AD118" s="14" t="s">
        <v>96</v>
      </c>
      <c r="AE118" s="14" t="s">
        <v>87</v>
      </c>
      <c r="AF118" s="148" t="s">
        <v>73</v>
      </c>
      <c r="AG118" s="93">
        <f t="shared" si="8"/>
        <v>52</v>
      </c>
      <c r="AH118" s="14">
        <f t="shared" si="5"/>
        <v>75.97999999999999</v>
      </c>
      <c r="AI118" s="93"/>
      <c r="AJ118" s="14"/>
      <c r="AK118" s="142">
        <v>41894</v>
      </c>
      <c r="AL118" s="14"/>
      <c r="AM118" s="14"/>
      <c r="AN118" s="14"/>
      <c r="AO118" s="14"/>
      <c r="AP118" s="14" t="s">
        <v>321</v>
      </c>
      <c r="AQ118" s="14"/>
      <c r="AR118" s="14"/>
      <c r="AS118" s="14"/>
      <c r="AT118" s="14"/>
      <c r="AU118" s="14"/>
      <c r="AV118" s="14"/>
    </row>
    <row r="119" spans="1:90" s="74" customFormat="1" ht="47.25" customHeight="1">
      <c r="A119" s="45">
        <v>109</v>
      </c>
      <c r="B119" s="17" t="s">
        <v>241</v>
      </c>
      <c r="C119" s="46">
        <v>41891</v>
      </c>
      <c r="D119" s="46">
        <v>41905</v>
      </c>
      <c r="E119" s="47">
        <v>41905.75</v>
      </c>
      <c r="F119" s="45" t="s">
        <v>7</v>
      </c>
      <c r="G119" s="45" t="s">
        <v>61</v>
      </c>
      <c r="H119" s="45" t="s">
        <v>59</v>
      </c>
      <c r="I119" s="45" t="str">
        <f t="shared" si="4"/>
        <v>GKLASYKA182/188</v>
      </c>
      <c r="J119" s="45">
        <v>0</v>
      </c>
      <c r="K119" s="45" t="s">
        <v>201</v>
      </c>
      <c r="L119" s="45" t="s">
        <v>46</v>
      </c>
      <c r="M119" s="136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>
        <v>6</v>
      </c>
      <c r="X119" s="137"/>
      <c r="Y119" s="137"/>
      <c r="Z119" s="137"/>
      <c r="AA119" s="137"/>
      <c r="AB119" s="137"/>
      <c r="AC119" s="137"/>
      <c r="AD119" s="49" t="s">
        <v>225</v>
      </c>
      <c r="AE119" s="49"/>
      <c r="AF119" s="49" t="s">
        <v>230</v>
      </c>
      <c r="AG119" s="20">
        <f t="shared" si="8"/>
        <v>6</v>
      </c>
      <c r="AH119" s="14">
        <f t="shared" si="5"/>
        <v>11.879999999999999</v>
      </c>
      <c r="AI119" s="20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1:90" s="74" customFormat="1" ht="47.25" customHeight="1">
      <c r="A120" s="14">
        <v>109</v>
      </c>
      <c r="B120" s="14" t="s">
        <v>242</v>
      </c>
      <c r="C120" s="113">
        <v>41890</v>
      </c>
      <c r="D120" s="113">
        <v>41905</v>
      </c>
      <c r="E120" s="121">
        <v>41905.75</v>
      </c>
      <c r="F120" s="14" t="s">
        <v>7</v>
      </c>
      <c r="G120" s="14" t="s">
        <v>61</v>
      </c>
      <c r="H120" s="14" t="s">
        <v>4</v>
      </c>
      <c r="I120" s="14" t="str">
        <f t="shared" si="4"/>
        <v>GKLASYKA170/176</v>
      </c>
      <c r="J120" s="93">
        <v>0</v>
      </c>
      <c r="K120" s="93" t="s">
        <v>201</v>
      </c>
      <c r="L120" s="93" t="s">
        <v>46</v>
      </c>
      <c r="M120" s="154"/>
      <c r="N120" s="144"/>
      <c r="O120" s="144"/>
      <c r="P120" s="144"/>
      <c r="Q120" s="144">
        <v>7</v>
      </c>
      <c r="R120" s="144"/>
      <c r="S120" s="144">
        <v>7</v>
      </c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" t="s">
        <v>121</v>
      </c>
      <c r="AE120" s="14"/>
      <c r="AF120" s="14"/>
      <c r="AG120" s="93">
        <f t="shared" si="8"/>
        <v>14</v>
      </c>
      <c r="AH120" s="14">
        <f t="shared" si="5"/>
        <v>19.599999999999998</v>
      </c>
      <c r="AI120" s="93"/>
      <c r="AJ120" s="14"/>
      <c r="AK120" s="142">
        <v>41898</v>
      </c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</row>
    <row r="121" spans="1:90" s="74" customFormat="1" ht="47.25" customHeight="1">
      <c r="A121" s="14">
        <v>109</v>
      </c>
      <c r="B121" s="14" t="s">
        <v>243</v>
      </c>
      <c r="C121" s="113">
        <v>41890</v>
      </c>
      <c r="D121" s="113">
        <v>41905</v>
      </c>
      <c r="E121" s="121">
        <v>41905.75</v>
      </c>
      <c r="F121" s="14" t="s">
        <v>7</v>
      </c>
      <c r="G121" s="14" t="s">
        <v>61</v>
      </c>
      <c r="H121" s="14" t="s">
        <v>5</v>
      </c>
      <c r="I121" s="14" t="str">
        <f t="shared" si="4"/>
        <v>GKLASYKA176/182</v>
      </c>
      <c r="J121" s="93">
        <v>0</v>
      </c>
      <c r="K121" s="93" t="s">
        <v>201</v>
      </c>
      <c r="L121" s="93" t="s">
        <v>46</v>
      </c>
      <c r="M121" s="154"/>
      <c r="N121" s="144"/>
      <c r="O121" s="144"/>
      <c r="P121" s="144"/>
      <c r="Q121" s="144"/>
      <c r="R121" s="144">
        <v>10</v>
      </c>
      <c r="S121" s="144">
        <v>10</v>
      </c>
      <c r="T121" s="144">
        <v>10</v>
      </c>
      <c r="U121" s="144">
        <v>10</v>
      </c>
      <c r="V121" s="144">
        <v>5</v>
      </c>
      <c r="W121" s="144">
        <v>5</v>
      </c>
      <c r="X121" s="144"/>
      <c r="Y121" s="144"/>
      <c r="Z121" s="144"/>
      <c r="AA121" s="144"/>
      <c r="AB121" s="144"/>
      <c r="AC121" s="144"/>
      <c r="AD121" s="14" t="s">
        <v>121</v>
      </c>
      <c r="AE121" s="14"/>
      <c r="AF121" s="14"/>
      <c r="AG121" s="93">
        <f t="shared" si="8"/>
        <v>50</v>
      </c>
      <c r="AH121" s="14">
        <f t="shared" si="5"/>
        <v>81.200000000000017</v>
      </c>
      <c r="AI121" s="93"/>
      <c r="AJ121" s="14"/>
      <c r="AK121" s="142">
        <v>41898</v>
      </c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</row>
    <row r="122" spans="1:90" s="74" customFormat="1" ht="47.25" customHeight="1">
      <c r="A122" s="14">
        <v>109</v>
      </c>
      <c r="B122" s="14" t="s">
        <v>244</v>
      </c>
      <c r="C122" s="113">
        <v>41890</v>
      </c>
      <c r="D122" s="113">
        <v>41905</v>
      </c>
      <c r="E122" s="121">
        <v>41905.75</v>
      </c>
      <c r="F122" s="14" t="s">
        <v>7</v>
      </c>
      <c r="G122" s="14" t="s">
        <v>61</v>
      </c>
      <c r="H122" s="14" t="s">
        <v>59</v>
      </c>
      <c r="I122" s="14" t="str">
        <f t="shared" si="4"/>
        <v>GKLASYKA182/188</v>
      </c>
      <c r="J122" s="93">
        <v>0</v>
      </c>
      <c r="K122" s="93" t="s">
        <v>201</v>
      </c>
      <c r="L122" s="93" t="s">
        <v>46</v>
      </c>
      <c r="M122" s="154"/>
      <c r="N122" s="144"/>
      <c r="O122" s="144">
        <v>2</v>
      </c>
      <c r="P122" s="144"/>
      <c r="Q122" s="144">
        <v>2</v>
      </c>
      <c r="R122" s="144">
        <v>5</v>
      </c>
      <c r="S122" s="144">
        <v>7</v>
      </c>
      <c r="T122" s="144">
        <v>7</v>
      </c>
      <c r="U122" s="144">
        <v>7</v>
      </c>
      <c r="V122" s="144">
        <v>3</v>
      </c>
      <c r="W122" s="144">
        <v>3</v>
      </c>
      <c r="X122" s="144"/>
      <c r="Y122" s="144"/>
      <c r="Z122" s="144"/>
      <c r="AA122" s="144"/>
      <c r="AB122" s="144"/>
      <c r="AC122" s="144"/>
      <c r="AD122" s="14" t="s">
        <v>121</v>
      </c>
      <c r="AE122" s="14"/>
      <c r="AF122" s="14"/>
      <c r="AG122" s="93">
        <f t="shared" si="8"/>
        <v>36</v>
      </c>
      <c r="AH122" s="14">
        <f t="shared" si="5"/>
        <v>57.66</v>
      </c>
      <c r="AI122" s="93"/>
      <c r="AJ122" s="14"/>
      <c r="AK122" s="142">
        <v>41898</v>
      </c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</row>
    <row r="123" spans="1:90" s="74" customFormat="1" ht="47.25" customHeight="1">
      <c r="A123" s="14">
        <v>109</v>
      </c>
      <c r="B123" s="14" t="s">
        <v>245</v>
      </c>
      <c r="C123" s="113">
        <v>41890</v>
      </c>
      <c r="D123" s="113">
        <v>41905</v>
      </c>
      <c r="E123" s="121">
        <v>41905.75</v>
      </c>
      <c r="F123" s="14" t="s">
        <v>7</v>
      </c>
      <c r="G123" s="14" t="s">
        <v>61</v>
      </c>
      <c r="H123" s="14" t="s">
        <v>226</v>
      </c>
      <c r="I123" s="14" t="str">
        <f t="shared" si="4"/>
        <v>GKLASYKA188/194</v>
      </c>
      <c r="J123" s="93">
        <v>0</v>
      </c>
      <c r="K123" s="93" t="s">
        <v>201</v>
      </c>
      <c r="L123" s="93" t="s">
        <v>46</v>
      </c>
      <c r="M123" s="154"/>
      <c r="N123" s="144"/>
      <c r="O123" s="144"/>
      <c r="P123" s="144"/>
      <c r="Q123" s="144"/>
      <c r="R123" s="144"/>
      <c r="S123" s="144">
        <v>3</v>
      </c>
      <c r="T123" s="144">
        <v>2</v>
      </c>
      <c r="U123" s="144">
        <v>6</v>
      </c>
      <c r="V123" s="144">
        <v>2</v>
      </c>
      <c r="W123" s="144">
        <v>4</v>
      </c>
      <c r="X123" s="144"/>
      <c r="Y123" s="144"/>
      <c r="Z123" s="144"/>
      <c r="AA123" s="144"/>
      <c r="AB123" s="144"/>
      <c r="AC123" s="144"/>
      <c r="AD123" s="14" t="s">
        <v>121</v>
      </c>
      <c r="AE123" s="14"/>
      <c r="AF123" s="14"/>
      <c r="AG123" s="93">
        <f t="shared" si="8"/>
        <v>17</v>
      </c>
      <c r="AH123" s="14">
        <f t="shared" si="5"/>
        <v>29.840000000000003</v>
      </c>
      <c r="AI123" s="93"/>
      <c r="AJ123" s="14"/>
      <c r="AK123" s="142">
        <v>41898</v>
      </c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</row>
    <row r="124" spans="1:90" s="74" customFormat="1" ht="47.25" customHeight="1">
      <c r="A124" s="14">
        <v>109</v>
      </c>
      <c r="B124" s="14" t="s">
        <v>246</v>
      </c>
      <c r="C124" s="113">
        <v>41890</v>
      </c>
      <c r="D124" s="113">
        <v>41905</v>
      </c>
      <c r="E124" s="121">
        <v>41905.75</v>
      </c>
      <c r="F124" s="14" t="s">
        <v>7</v>
      </c>
      <c r="G124" s="14" t="s">
        <v>48</v>
      </c>
      <c r="H124" s="14" t="s">
        <v>4</v>
      </c>
      <c r="I124" s="14" t="str">
        <f t="shared" si="4"/>
        <v>GSLIM170/176</v>
      </c>
      <c r="J124" s="93">
        <v>0</v>
      </c>
      <c r="K124" s="93" t="s">
        <v>201</v>
      </c>
      <c r="L124" s="93" t="s">
        <v>46</v>
      </c>
      <c r="M124" s="154"/>
      <c r="N124" s="144">
        <v>5</v>
      </c>
      <c r="O124" s="144">
        <v>7</v>
      </c>
      <c r="P124" s="144">
        <v>7</v>
      </c>
      <c r="Q124" s="144">
        <v>5</v>
      </c>
      <c r="R124" s="144">
        <v>7</v>
      </c>
      <c r="S124" s="144">
        <v>7</v>
      </c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" t="s">
        <v>121</v>
      </c>
      <c r="AE124" s="14"/>
      <c r="AF124" s="14"/>
      <c r="AG124" s="93">
        <f t="shared" si="8"/>
        <v>38</v>
      </c>
      <c r="AH124" s="14">
        <f t="shared" si="5"/>
        <v>53.199999999999989</v>
      </c>
      <c r="AI124" s="93"/>
      <c r="AJ124" s="14"/>
      <c r="AK124" s="142">
        <v>41897</v>
      </c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</row>
    <row r="125" spans="1:90" s="74" customFormat="1" ht="47.25" customHeight="1">
      <c r="A125" s="14">
        <v>109</v>
      </c>
      <c r="B125" s="14" t="s">
        <v>247</v>
      </c>
      <c r="C125" s="113">
        <v>41890</v>
      </c>
      <c r="D125" s="113">
        <v>41905</v>
      </c>
      <c r="E125" s="121">
        <v>41905.75</v>
      </c>
      <c r="F125" s="14" t="s">
        <v>7</v>
      </c>
      <c r="G125" s="14" t="s">
        <v>48</v>
      </c>
      <c r="H125" s="14" t="s">
        <v>5</v>
      </c>
      <c r="I125" s="14" t="str">
        <f t="shared" si="4"/>
        <v>GSLIM176/182</v>
      </c>
      <c r="J125" s="93">
        <v>0</v>
      </c>
      <c r="K125" s="93" t="s">
        <v>201</v>
      </c>
      <c r="L125" s="93" t="s">
        <v>46</v>
      </c>
      <c r="M125" s="154"/>
      <c r="N125" s="144">
        <v>5</v>
      </c>
      <c r="O125" s="144">
        <v>10</v>
      </c>
      <c r="P125" s="144">
        <v>10</v>
      </c>
      <c r="Q125" s="144">
        <v>10</v>
      </c>
      <c r="R125" s="144">
        <v>10</v>
      </c>
      <c r="S125" s="144">
        <v>10</v>
      </c>
      <c r="T125" s="144">
        <v>10</v>
      </c>
      <c r="U125" s="144">
        <v>5</v>
      </c>
      <c r="V125" s="144">
        <v>4</v>
      </c>
      <c r="W125" s="144">
        <v>4</v>
      </c>
      <c r="X125" s="144"/>
      <c r="Y125" s="144"/>
      <c r="Z125" s="144"/>
      <c r="AA125" s="144"/>
      <c r="AB125" s="144"/>
      <c r="AC125" s="144"/>
      <c r="AD125" s="14" t="s">
        <v>121</v>
      </c>
      <c r="AE125" s="14"/>
      <c r="AF125" s="14"/>
      <c r="AG125" s="93">
        <f t="shared" si="8"/>
        <v>78</v>
      </c>
      <c r="AH125" s="14">
        <f t="shared" si="5"/>
        <v>117.39</v>
      </c>
      <c r="AI125" s="93"/>
      <c r="AJ125" s="14"/>
      <c r="AK125" s="142">
        <v>41897</v>
      </c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</row>
    <row r="126" spans="1:90" s="74" customFormat="1" ht="47.25" customHeight="1">
      <c r="A126" s="14">
        <v>109</v>
      </c>
      <c r="B126" s="14" t="s">
        <v>248</v>
      </c>
      <c r="C126" s="113">
        <v>41890</v>
      </c>
      <c r="D126" s="113">
        <v>41905</v>
      </c>
      <c r="E126" s="121">
        <v>41905.75</v>
      </c>
      <c r="F126" s="14" t="s">
        <v>7</v>
      </c>
      <c r="G126" s="14" t="s">
        <v>48</v>
      </c>
      <c r="H126" s="14" t="s">
        <v>59</v>
      </c>
      <c r="I126" s="14" t="str">
        <f t="shared" si="4"/>
        <v>GSLIM182/188</v>
      </c>
      <c r="J126" s="93">
        <v>0</v>
      </c>
      <c r="K126" s="93" t="s">
        <v>201</v>
      </c>
      <c r="L126" s="93" t="s">
        <v>46</v>
      </c>
      <c r="M126" s="154"/>
      <c r="N126" s="144">
        <v>2</v>
      </c>
      <c r="O126" s="144">
        <v>5</v>
      </c>
      <c r="P126" s="144">
        <v>7</v>
      </c>
      <c r="Q126" s="144">
        <v>7</v>
      </c>
      <c r="R126" s="144">
        <v>7</v>
      </c>
      <c r="S126" s="144">
        <v>7</v>
      </c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" t="s">
        <v>121</v>
      </c>
      <c r="AE126" s="14"/>
      <c r="AF126" s="14"/>
      <c r="AG126" s="93">
        <f t="shared" si="8"/>
        <v>35</v>
      </c>
      <c r="AH126" s="14">
        <f t="shared" si="5"/>
        <v>48.999999999999993</v>
      </c>
      <c r="AI126" s="93"/>
      <c r="AJ126" s="14"/>
      <c r="AK126" s="142">
        <v>41897</v>
      </c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</row>
    <row r="127" spans="1:90" s="74" customFormat="1" ht="47.25" customHeight="1">
      <c r="A127" s="14">
        <v>109</v>
      </c>
      <c r="B127" s="14" t="s">
        <v>249</v>
      </c>
      <c r="C127" s="113">
        <v>41890</v>
      </c>
      <c r="D127" s="113">
        <v>41905</v>
      </c>
      <c r="E127" s="121">
        <v>41905.75</v>
      </c>
      <c r="F127" s="14" t="s">
        <v>7</v>
      </c>
      <c r="G127" s="14" t="s">
        <v>48</v>
      </c>
      <c r="H127" s="14" t="s">
        <v>226</v>
      </c>
      <c r="I127" s="14" t="str">
        <f t="shared" si="4"/>
        <v>GSLIM188/194</v>
      </c>
      <c r="J127" s="93">
        <v>0</v>
      </c>
      <c r="K127" s="93" t="s">
        <v>201</v>
      </c>
      <c r="L127" s="93" t="s">
        <v>46</v>
      </c>
      <c r="M127" s="154"/>
      <c r="N127" s="144"/>
      <c r="O127" s="144"/>
      <c r="P127" s="144"/>
      <c r="Q127" s="144">
        <v>4</v>
      </c>
      <c r="R127" s="144"/>
      <c r="S127" s="144">
        <v>4</v>
      </c>
      <c r="T127" s="144"/>
      <c r="U127" s="144">
        <v>4</v>
      </c>
      <c r="V127" s="144">
        <v>2</v>
      </c>
      <c r="W127" s="144">
        <v>2</v>
      </c>
      <c r="X127" s="144"/>
      <c r="Y127" s="144"/>
      <c r="Z127" s="144"/>
      <c r="AA127" s="144"/>
      <c r="AB127" s="144"/>
      <c r="AC127" s="144"/>
      <c r="AD127" s="14" t="s">
        <v>121</v>
      </c>
      <c r="AE127" s="14"/>
      <c r="AF127" s="14"/>
      <c r="AG127" s="93">
        <f t="shared" si="8"/>
        <v>16</v>
      </c>
      <c r="AH127" s="14">
        <f t="shared" si="5"/>
        <v>26.200000000000003</v>
      </c>
      <c r="AI127" s="93"/>
      <c r="AJ127" s="14"/>
      <c r="AK127" s="142">
        <v>41897</v>
      </c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</row>
    <row r="128" spans="1:90" s="74" customFormat="1" ht="47.25" customHeight="1">
      <c r="A128" s="14">
        <v>109</v>
      </c>
      <c r="B128" s="14" t="s">
        <v>250</v>
      </c>
      <c r="C128" s="113">
        <v>41890</v>
      </c>
      <c r="D128" s="113">
        <v>41905</v>
      </c>
      <c r="E128" s="121">
        <v>41905.75</v>
      </c>
      <c r="F128" s="14" t="s">
        <v>7</v>
      </c>
      <c r="G128" s="14" t="s">
        <v>61</v>
      </c>
      <c r="H128" s="14" t="s">
        <v>5</v>
      </c>
      <c r="I128" s="14" t="str">
        <f t="shared" si="4"/>
        <v>GKLASYKA176/182</v>
      </c>
      <c r="J128" s="93" t="s">
        <v>125</v>
      </c>
      <c r="K128" s="93" t="s">
        <v>201</v>
      </c>
      <c r="L128" s="93" t="s">
        <v>46</v>
      </c>
      <c r="M128" s="154"/>
      <c r="N128" s="144"/>
      <c r="O128" s="144"/>
      <c r="P128" s="144"/>
      <c r="Q128" s="144"/>
      <c r="R128" s="144"/>
      <c r="S128" s="144"/>
      <c r="T128" s="144"/>
      <c r="U128" s="144">
        <v>7</v>
      </c>
      <c r="V128" s="144"/>
      <c r="W128" s="144"/>
      <c r="X128" s="144"/>
      <c r="Y128" s="144"/>
      <c r="Z128" s="144"/>
      <c r="AA128" s="144"/>
      <c r="AB128" s="144"/>
      <c r="AC128" s="144"/>
      <c r="AD128" s="14" t="s">
        <v>121</v>
      </c>
      <c r="AE128" s="14"/>
      <c r="AF128" s="14"/>
      <c r="AG128" s="93">
        <f t="shared" si="8"/>
        <v>7</v>
      </c>
      <c r="AH128" s="14">
        <f t="shared" si="5"/>
        <v>12.39</v>
      </c>
      <c r="AI128" s="93"/>
      <c r="AJ128" s="14"/>
      <c r="AK128" s="142">
        <v>41899</v>
      </c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</row>
    <row r="129" spans="1:48" s="74" customFormat="1" ht="61.5" customHeight="1">
      <c r="A129" s="14">
        <v>109</v>
      </c>
      <c r="B129" s="14" t="s">
        <v>251</v>
      </c>
      <c r="C129" s="113">
        <v>41890</v>
      </c>
      <c r="D129" s="113">
        <v>41905</v>
      </c>
      <c r="E129" s="121">
        <v>41905.75</v>
      </c>
      <c r="F129" s="14" t="s">
        <v>7</v>
      </c>
      <c r="G129" s="14" t="s">
        <v>48</v>
      </c>
      <c r="H129" s="14" t="s">
        <v>5</v>
      </c>
      <c r="I129" s="14" t="str">
        <f t="shared" si="4"/>
        <v>GSLIM176/182</v>
      </c>
      <c r="J129" s="93" t="s">
        <v>125</v>
      </c>
      <c r="K129" s="93" t="s">
        <v>201</v>
      </c>
      <c r="L129" s="93" t="s">
        <v>46</v>
      </c>
      <c r="M129" s="154"/>
      <c r="N129" s="144"/>
      <c r="O129" s="144"/>
      <c r="P129" s="144">
        <v>5</v>
      </c>
      <c r="Q129" s="144">
        <v>5</v>
      </c>
      <c r="R129" s="144">
        <v>5</v>
      </c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" t="s">
        <v>121</v>
      </c>
      <c r="AE129" s="14"/>
      <c r="AF129" s="14"/>
      <c r="AG129" s="93">
        <f t="shared" si="8"/>
        <v>15</v>
      </c>
      <c r="AH129" s="14">
        <f t="shared" si="5"/>
        <v>21</v>
      </c>
      <c r="AI129" s="93"/>
      <c r="AJ129" s="14"/>
      <c r="AK129" s="142">
        <v>41897</v>
      </c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</row>
    <row r="130" spans="1:48" s="74" customFormat="1" ht="47.25" customHeight="1">
      <c r="A130" s="14">
        <v>109</v>
      </c>
      <c r="B130" s="14" t="s">
        <v>252</v>
      </c>
      <c r="C130" s="113">
        <v>41890</v>
      </c>
      <c r="D130" s="113">
        <v>41905</v>
      </c>
      <c r="E130" s="121">
        <v>41905.75</v>
      </c>
      <c r="F130" s="14" t="s">
        <v>7</v>
      </c>
      <c r="G130" s="14" t="s">
        <v>48</v>
      </c>
      <c r="H130" s="14" t="s">
        <v>59</v>
      </c>
      <c r="I130" s="14" t="str">
        <f t="shared" si="4"/>
        <v>GSLIM182/188</v>
      </c>
      <c r="J130" s="93" t="s">
        <v>125</v>
      </c>
      <c r="K130" s="93" t="s">
        <v>201</v>
      </c>
      <c r="L130" s="93" t="s">
        <v>46</v>
      </c>
      <c r="M130" s="154"/>
      <c r="N130" s="144"/>
      <c r="O130" s="144">
        <v>7</v>
      </c>
      <c r="P130" s="144">
        <v>7</v>
      </c>
      <c r="Q130" s="144">
        <v>7</v>
      </c>
      <c r="R130" s="144">
        <v>7</v>
      </c>
      <c r="S130" s="144">
        <v>7</v>
      </c>
      <c r="T130" s="144">
        <v>7</v>
      </c>
      <c r="U130" s="144">
        <v>5</v>
      </c>
      <c r="V130" s="144"/>
      <c r="W130" s="144"/>
      <c r="X130" s="144"/>
      <c r="Y130" s="144"/>
      <c r="Z130" s="144"/>
      <c r="AA130" s="144"/>
      <c r="AB130" s="144"/>
      <c r="AC130" s="144"/>
      <c r="AD130" s="14" t="s">
        <v>121</v>
      </c>
      <c r="AE130" s="14"/>
      <c r="AF130" s="14"/>
      <c r="AG130" s="93">
        <f t="shared" si="8"/>
        <v>47</v>
      </c>
      <c r="AH130" s="14">
        <f t="shared" si="5"/>
        <v>68.839999999999989</v>
      </c>
      <c r="AI130" s="93"/>
      <c r="AJ130" s="14"/>
      <c r="AK130" s="142">
        <v>41897</v>
      </c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</row>
    <row r="131" spans="1:48" s="74" customFormat="1" ht="47.25" customHeight="1">
      <c r="A131" s="14">
        <v>109</v>
      </c>
      <c r="B131" s="14" t="s">
        <v>253</v>
      </c>
      <c r="C131" s="113">
        <v>41892</v>
      </c>
      <c r="D131" s="113">
        <v>41905</v>
      </c>
      <c r="E131" s="121">
        <v>41905.75</v>
      </c>
      <c r="F131" s="14" t="s">
        <v>7</v>
      </c>
      <c r="G131" s="14" t="s">
        <v>48</v>
      </c>
      <c r="H131" s="14" t="s">
        <v>5</v>
      </c>
      <c r="I131" s="14" t="str">
        <f t="shared" si="4"/>
        <v>GSLIM176/182</v>
      </c>
      <c r="J131" s="93" t="s">
        <v>127</v>
      </c>
      <c r="K131" s="93">
        <v>1</v>
      </c>
      <c r="L131" s="93" t="s">
        <v>46</v>
      </c>
      <c r="M131" s="144">
        <v>5</v>
      </c>
      <c r="N131" s="144">
        <v>7</v>
      </c>
      <c r="O131" s="144">
        <v>7</v>
      </c>
      <c r="P131" s="144">
        <v>10</v>
      </c>
      <c r="Q131" s="144">
        <v>10</v>
      </c>
      <c r="R131" s="144">
        <v>10</v>
      </c>
      <c r="S131" s="144">
        <v>10</v>
      </c>
      <c r="T131" s="144">
        <v>10</v>
      </c>
      <c r="U131" s="144">
        <v>7</v>
      </c>
      <c r="V131" s="144">
        <v>4</v>
      </c>
      <c r="W131" s="144">
        <v>4</v>
      </c>
      <c r="X131" s="144"/>
      <c r="Y131" s="144"/>
      <c r="Z131" s="144"/>
      <c r="AA131" s="144"/>
      <c r="AB131" s="144"/>
      <c r="AC131" s="144"/>
      <c r="AD131" s="14" t="s">
        <v>121</v>
      </c>
      <c r="AE131" s="14" t="s">
        <v>87</v>
      </c>
      <c r="AF131" s="14"/>
      <c r="AG131" s="93">
        <f t="shared" si="8"/>
        <v>84</v>
      </c>
      <c r="AH131" s="14">
        <f t="shared" si="5"/>
        <v>126.53</v>
      </c>
      <c r="AI131" s="93"/>
      <c r="AJ131" s="14"/>
      <c r="AK131" s="142">
        <v>41894</v>
      </c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</row>
    <row r="132" spans="1:48" s="74" customFormat="1" ht="47.25" customHeight="1">
      <c r="A132" s="14">
        <v>109</v>
      </c>
      <c r="B132" s="14" t="s">
        <v>254</v>
      </c>
      <c r="C132" s="113">
        <v>41892</v>
      </c>
      <c r="D132" s="113">
        <v>41905</v>
      </c>
      <c r="E132" s="121">
        <v>41905.75</v>
      </c>
      <c r="F132" s="14" t="s">
        <v>7</v>
      </c>
      <c r="G132" s="14" t="s">
        <v>48</v>
      </c>
      <c r="H132" s="14" t="s">
        <v>5</v>
      </c>
      <c r="I132" s="14" t="str">
        <f t="shared" si="4"/>
        <v>GSLIM176/182</v>
      </c>
      <c r="J132" s="93" t="s">
        <v>200</v>
      </c>
      <c r="K132" s="93" t="s">
        <v>201</v>
      </c>
      <c r="L132" s="93" t="s">
        <v>46</v>
      </c>
      <c r="M132" s="154"/>
      <c r="N132" s="144"/>
      <c r="O132" s="144">
        <v>2</v>
      </c>
      <c r="P132" s="144">
        <v>4</v>
      </c>
      <c r="Q132" s="144">
        <v>4</v>
      </c>
      <c r="R132" s="144">
        <v>6</v>
      </c>
      <c r="S132" s="144">
        <v>6</v>
      </c>
      <c r="T132" s="144">
        <v>6</v>
      </c>
      <c r="U132" s="144">
        <v>4</v>
      </c>
      <c r="V132" s="144">
        <v>2</v>
      </c>
      <c r="W132" s="144"/>
      <c r="X132" s="144"/>
      <c r="Y132" s="144"/>
      <c r="Z132" s="144"/>
      <c r="AA132" s="144"/>
      <c r="AB132" s="144"/>
      <c r="AC132" s="144"/>
      <c r="AD132" s="148" t="s">
        <v>76</v>
      </c>
      <c r="AE132" s="148" t="s">
        <v>227</v>
      </c>
      <c r="AF132" s="14"/>
      <c r="AG132" s="93">
        <f t="shared" si="8"/>
        <v>34</v>
      </c>
      <c r="AH132" s="14">
        <f t="shared" si="5"/>
        <v>51.26</v>
      </c>
      <c r="AI132" s="93"/>
      <c r="AJ132" s="14"/>
      <c r="AK132" s="142">
        <v>41894</v>
      </c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</row>
    <row r="133" spans="1:48" s="74" customFormat="1" ht="47.25" customHeight="1">
      <c r="A133" s="14">
        <v>109</v>
      </c>
      <c r="B133" s="14" t="s">
        <v>255</v>
      </c>
      <c r="C133" s="113">
        <v>41892</v>
      </c>
      <c r="D133" s="113">
        <v>41905</v>
      </c>
      <c r="E133" s="121">
        <v>41905.75</v>
      </c>
      <c r="F133" s="14" t="s">
        <v>7</v>
      </c>
      <c r="G133" s="14" t="s">
        <v>48</v>
      </c>
      <c r="H133" s="14" t="s">
        <v>5</v>
      </c>
      <c r="I133" s="14" t="str">
        <f t="shared" si="4"/>
        <v>GSLIM176/182</v>
      </c>
      <c r="J133" s="93" t="s">
        <v>122</v>
      </c>
      <c r="K133" s="93" t="s">
        <v>201</v>
      </c>
      <c r="L133" s="93" t="s">
        <v>46</v>
      </c>
      <c r="M133" s="154"/>
      <c r="N133" s="144"/>
      <c r="O133" s="144"/>
      <c r="P133" s="144"/>
      <c r="Q133" s="144">
        <v>2</v>
      </c>
      <c r="R133" s="144">
        <v>4</v>
      </c>
      <c r="S133" s="144">
        <v>7</v>
      </c>
      <c r="T133" s="144">
        <v>7</v>
      </c>
      <c r="U133" s="144">
        <v>7</v>
      </c>
      <c r="V133" s="144">
        <v>4</v>
      </c>
      <c r="W133" s="144">
        <v>4</v>
      </c>
      <c r="X133" s="144">
        <v>4</v>
      </c>
      <c r="Y133" s="144">
        <v>4</v>
      </c>
      <c r="Z133" s="144"/>
      <c r="AA133" s="144"/>
      <c r="AB133" s="144"/>
      <c r="AC133" s="144"/>
      <c r="AD133" s="14" t="s">
        <v>76</v>
      </c>
      <c r="AE133" s="123" t="s">
        <v>228</v>
      </c>
      <c r="AF133" s="14"/>
      <c r="AG133" s="93">
        <f t="shared" si="8"/>
        <v>43</v>
      </c>
      <c r="AH133" s="14">
        <f t="shared" si="5"/>
        <v>73.98</v>
      </c>
      <c r="AI133" s="93"/>
      <c r="AJ133" s="14"/>
      <c r="AK133" s="142">
        <v>41898</v>
      </c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</row>
    <row r="134" spans="1:48" s="74" customFormat="1" ht="47.25" customHeight="1">
      <c r="A134" s="14">
        <v>109</v>
      </c>
      <c r="B134" s="14" t="s">
        <v>256</v>
      </c>
      <c r="C134" s="113">
        <v>41892</v>
      </c>
      <c r="D134" s="113">
        <v>41905</v>
      </c>
      <c r="E134" s="121">
        <v>41905.75</v>
      </c>
      <c r="F134" s="14" t="s">
        <v>7</v>
      </c>
      <c r="G134" s="14" t="s">
        <v>48</v>
      </c>
      <c r="H134" s="14" t="s">
        <v>5</v>
      </c>
      <c r="I134" s="14" t="str">
        <f t="shared" si="4"/>
        <v>GSLIM176/182</v>
      </c>
      <c r="J134" s="93" t="s">
        <v>127</v>
      </c>
      <c r="K134" s="93" t="s">
        <v>231</v>
      </c>
      <c r="L134" s="93" t="s">
        <v>46</v>
      </c>
      <c r="M134" s="154"/>
      <c r="N134" s="144"/>
      <c r="O134" s="144">
        <v>2</v>
      </c>
      <c r="P134" s="144">
        <v>4</v>
      </c>
      <c r="Q134" s="144">
        <v>4</v>
      </c>
      <c r="R134" s="144">
        <v>4</v>
      </c>
      <c r="S134" s="144">
        <v>7</v>
      </c>
      <c r="T134" s="144">
        <v>7</v>
      </c>
      <c r="U134" s="144">
        <v>7</v>
      </c>
      <c r="V134" s="144">
        <v>4</v>
      </c>
      <c r="W134" s="144"/>
      <c r="X134" s="144"/>
      <c r="Y134" s="144"/>
      <c r="Z134" s="144"/>
      <c r="AA134" s="144"/>
      <c r="AB134" s="144"/>
      <c r="AC134" s="144"/>
      <c r="AD134" s="152" t="s">
        <v>229</v>
      </c>
      <c r="AE134" s="14" t="s">
        <v>76</v>
      </c>
      <c r="AF134" s="123" t="s">
        <v>232</v>
      </c>
      <c r="AG134" s="93">
        <f t="shared" si="8"/>
        <v>39</v>
      </c>
      <c r="AH134" s="14">
        <f t="shared" si="5"/>
        <v>60.7</v>
      </c>
      <c r="AI134" s="93"/>
      <c r="AJ134" s="14"/>
      <c r="AK134" s="142">
        <v>41899</v>
      </c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</row>
    <row r="135" spans="1:48" s="74" customFormat="1" ht="47.25" customHeight="1">
      <c r="A135" s="14">
        <v>109</v>
      </c>
      <c r="B135" s="14" t="s">
        <v>257</v>
      </c>
      <c r="C135" s="113">
        <v>41892</v>
      </c>
      <c r="D135" s="113">
        <v>41905</v>
      </c>
      <c r="E135" s="121">
        <v>41905.75</v>
      </c>
      <c r="F135" s="14" t="s">
        <v>7</v>
      </c>
      <c r="G135" s="14" t="s">
        <v>61</v>
      </c>
      <c r="H135" s="14" t="s">
        <v>59</v>
      </c>
      <c r="I135" s="14" t="str">
        <f t="shared" si="4"/>
        <v>GKLASYKA182/188</v>
      </c>
      <c r="J135" s="14">
        <v>0</v>
      </c>
      <c r="K135" s="14" t="s">
        <v>201</v>
      </c>
      <c r="L135" s="93" t="s">
        <v>46</v>
      </c>
      <c r="M135" s="143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>
        <v>5</v>
      </c>
      <c r="Y135" s="144">
        <v>5</v>
      </c>
      <c r="Z135" s="144">
        <v>2</v>
      </c>
      <c r="AA135" s="144">
        <v>2</v>
      </c>
      <c r="AB135" s="144">
        <v>2</v>
      </c>
      <c r="AC135" s="144">
        <v>2</v>
      </c>
      <c r="AD135" s="14" t="s">
        <v>121</v>
      </c>
      <c r="AE135" s="14"/>
      <c r="AF135" s="123" t="s">
        <v>233</v>
      </c>
      <c r="AG135" s="93">
        <f t="shared" si="8"/>
        <v>18</v>
      </c>
      <c r="AH135" s="14">
        <f t="shared" si="5"/>
        <v>37.26</v>
      </c>
      <c r="AI135" s="93"/>
      <c r="AJ135" s="14"/>
      <c r="AK135" s="142">
        <v>41899</v>
      </c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</row>
    <row r="136" spans="1:48" s="74" customFormat="1" ht="47.25" customHeight="1">
      <c r="A136" s="14">
        <v>109</v>
      </c>
      <c r="B136" s="14" t="s">
        <v>258</v>
      </c>
      <c r="C136" s="113">
        <v>41892</v>
      </c>
      <c r="D136" s="113">
        <v>41905</v>
      </c>
      <c r="E136" s="121">
        <v>41905.75</v>
      </c>
      <c r="F136" s="14" t="s">
        <v>7</v>
      </c>
      <c r="G136" s="14" t="s">
        <v>61</v>
      </c>
      <c r="H136" s="14" t="s">
        <v>59</v>
      </c>
      <c r="I136" s="14" t="str">
        <f t="shared" ref="I136:I199" si="9">CONCATENATE(F136,G136,H136)</f>
        <v>GKLASYKA182/188</v>
      </c>
      <c r="J136" s="14" t="s">
        <v>127</v>
      </c>
      <c r="K136" s="14">
        <v>4</v>
      </c>
      <c r="L136" s="93" t="s">
        <v>46</v>
      </c>
      <c r="M136" s="143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>
        <v>5</v>
      </c>
      <c r="Y136" s="144">
        <v>5</v>
      </c>
      <c r="Z136" s="144">
        <v>2</v>
      </c>
      <c r="AA136" s="144">
        <v>2</v>
      </c>
      <c r="AB136" s="144">
        <v>2</v>
      </c>
      <c r="AC136" s="144">
        <v>2</v>
      </c>
      <c r="AD136" s="152" t="s">
        <v>234</v>
      </c>
      <c r="AE136" s="14" t="s">
        <v>76</v>
      </c>
      <c r="AF136" s="123" t="s">
        <v>233</v>
      </c>
      <c r="AG136" s="93">
        <f t="shared" si="8"/>
        <v>18</v>
      </c>
      <c r="AH136" s="14">
        <f t="shared" ref="AH136:AH199" si="10">IF(L136="DŁ",(M136*$M$2)+(N136*$N$2)+(O136*$O$2)+(P136*$P$2)+(Q136*$Q$2)+(R136*$R$2)+(S136*$S$2)+(T136*$T$2)+(U136*$U$2)+(V136*$V$2)+(W136*$W$2)+(X136*$X$2)+(Y136*$Y$2)+(Z136*$Z$2)+(AA136*$AA$2)+(AB136*$AB$2)+(AC136*$AC$2),(M136*$M$3)+(N136*$N$3)+(O136*$O$3)+(P136*$P$3)+(Q136*$Q$3)+(R136*$R$3)+(S136*$S$3)+(T136*$T$3)+(U136*$U$3)+(V136*$V$3)+(W136*$W$3)+(X136*$X$3)+(Y136*$Y$3)+(Z136*$Z$3)+(AA136*$AA$3)+(AB136*$AB$3)+(AC136*$AC$3))</f>
        <v>37.26</v>
      </c>
      <c r="AI136" s="93"/>
      <c r="AJ136" s="14"/>
      <c r="AK136" s="142">
        <v>41899</v>
      </c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</row>
    <row r="137" spans="1:48" s="74" customFormat="1" ht="47.25" customHeight="1">
      <c r="A137" s="14">
        <v>109</v>
      </c>
      <c r="B137" s="14" t="s">
        <v>259</v>
      </c>
      <c r="C137" s="113">
        <v>41892</v>
      </c>
      <c r="D137" s="113">
        <v>41905</v>
      </c>
      <c r="E137" s="121">
        <v>41905.75</v>
      </c>
      <c r="F137" s="14" t="s">
        <v>7</v>
      </c>
      <c r="G137" s="14" t="s">
        <v>61</v>
      </c>
      <c r="H137" s="14" t="s">
        <v>59</v>
      </c>
      <c r="I137" s="14" t="str">
        <f t="shared" si="9"/>
        <v>GKLASYKA182/188</v>
      </c>
      <c r="J137" s="14" t="s">
        <v>127</v>
      </c>
      <c r="K137" s="14">
        <v>4</v>
      </c>
      <c r="L137" s="93" t="s">
        <v>46</v>
      </c>
      <c r="M137" s="143"/>
      <c r="N137" s="144"/>
      <c r="O137" s="144"/>
      <c r="P137" s="144"/>
      <c r="Q137" s="144"/>
      <c r="R137" s="144"/>
      <c r="S137" s="144"/>
      <c r="T137" s="144">
        <v>6</v>
      </c>
      <c r="U137" s="144">
        <v>5</v>
      </c>
      <c r="V137" s="144">
        <v>5</v>
      </c>
      <c r="W137" s="144">
        <v>5</v>
      </c>
      <c r="X137" s="144">
        <v>5</v>
      </c>
      <c r="Y137" s="144">
        <v>5</v>
      </c>
      <c r="Z137" s="144">
        <v>5</v>
      </c>
      <c r="AA137" s="144">
        <v>5</v>
      </c>
      <c r="AB137" s="144">
        <v>5</v>
      </c>
      <c r="AC137" s="144">
        <v>5</v>
      </c>
      <c r="AD137" s="14" t="s">
        <v>94</v>
      </c>
      <c r="AE137" s="123" t="s">
        <v>235</v>
      </c>
      <c r="AF137" s="123" t="s">
        <v>233</v>
      </c>
      <c r="AG137" s="93">
        <f t="shared" si="8"/>
        <v>51</v>
      </c>
      <c r="AH137" s="14">
        <f t="shared" si="10"/>
        <v>100.16999999999999</v>
      </c>
      <c r="AI137" s="93"/>
      <c r="AJ137" s="14"/>
      <c r="AK137" s="142">
        <v>41899</v>
      </c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</row>
    <row r="138" spans="1:48" s="74" customFormat="1" ht="47.25" customHeight="1">
      <c r="A138" s="14">
        <v>109</v>
      </c>
      <c r="B138" s="14" t="s">
        <v>53</v>
      </c>
      <c r="C138" s="113">
        <v>41893</v>
      </c>
      <c r="D138" s="113">
        <v>41897</v>
      </c>
      <c r="E138" s="121">
        <v>41897.291666666664</v>
      </c>
      <c r="F138" s="14" t="s">
        <v>8</v>
      </c>
      <c r="G138" s="14" t="s">
        <v>48</v>
      </c>
      <c r="H138" s="14" t="s">
        <v>5</v>
      </c>
      <c r="I138" s="14" t="str">
        <f t="shared" si="9"/>
        <v>CSLIM176/182</v>
      </c>
      <c r="J138" s="14" t="s">
        <v>127</v>
      </c>
      <c r="K138" s="14">
        <v>1</v>
      </c>
      <c r="L138" s="14" t="s">
        <v>46</v>
      </c>
      <c r="M138" s="143"/>
      <c r="N138" s="144" t="s">
        <v>517</v>
      </c>
      <c r="O138" s="144">
        <v>2</v>
      </c>
      <c r="P138" s="144" t="s">
        <v>517</v>
      </c>
      <c r="Q138" s="144">
        <v>3</v>
      </c>
      <c r="R138" s="144" t="s">
        <v>517</v>
      </c>
      <c r="S138" s="144">
        <v>6</v>
      </c>
      <c r="T138" s="144" t="s">
        <v>517</v>
      </c>
      <c r="U138" s="144">
        <v>5</v>
      </c>
      <c r="V138" s="144" t="s">
        <v>517</v>
      </c>
      <c r="W138" s="144">
        <v>3</v>
      </c>
      <c r="X138" s="144" t="s">
        <v>517</v>
      </c>
      <c r="Y138" s="144" t="s">
        <v>517</v>
      </c>
      <c r="Z138" s="144"/>
      <c r="AA138" s="144"/>
      <c r="AB138" s="144"/>
      <c r="AC138" s="144"/>
      <c r="AD138" s="14" t="s">
        <v>119</v>
      </c>
      <c r="AE138" s="14" t="s">
        <v>76</v>
      </c>
      <c r="AF138" s="14"/>
      <c r="AG138" s="93">
        <f t="shared" si="8"/>
        <v>19</v>
      </c>
      <c r="AH138" s="14" t="e">
        <f t="shared" si="10"/>
        <v>#VALUE!</v>
      </c>
      <c r="AI138" s="93"/>
      <c r="AJ138" s="142"/>
      <c r="AK138" s="142">
        <v>41894</v>
      </c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</row>
    <row r="139" spans="1:48" s="74" customFormat="1" ht="47.25" customHeight="1">
      <c r="A139" s="14">
        <v>109</v>
      </c>
      <c r="B139" s="14" t="s">
        <v>55</v>
      </c>
      <c r="C139" s="113">
        <v>41893</v>
      </c>
      <c r="D139" s="113">
        <v>41897</v>
      </c>
      <c r="E139" s="121">
        <v>41897.291666666664</v>
      </c>
      <c r="F139" s="14" t="s">
        <v>8</v>
      </c>
      <c r="G139" s="14" t="s">
        <v>48</v>
      </c>
      <c r="H139" s="14" t="s">
        <v>5</v>
      </c>
      <c r="I139" s="14" t="str">
        <f t="shared" si="9"/>
        <v>CSLIM176/182</v>
      </c>
      <c r="J139" s="14" t="s">
        <v>127</v>
      </c>
      <c r="K139" s="14">
        <v>1</v>
      </c>
      <c r="L139" s="14" t="s">
        <v>46</v>
      </c>
      <c r="M139" s="143"/>
      <c r="N139" s="144" t="s">
        <v>517</v>
      </c>
      <c r="O139" s="144">
        <v>2</v>
      </c>
      <c r="P139" s="144" t="s">
        <v>517</v>
      </c>
      <c r="Q139" s="144">
        <v>3</v>
      </c>
      <c r="R139" s="144" t="s">
        <v>517</v>
      </c>
      <c r="S139" s="144">
        <v>6</v>
      </c>
      <c r="T139" s="144" t="s">
        <v>517</v>
      </c>
      <c r="U139" s="144">
        <v>5</v>
      </c>
      <c r="V139" s="144" t="s">
        <v>517</v>
      </c>
      <c r="W139" s="144">
        <v>3</v>
      </c>
      <c r="X139" s="144" t="s">
        <v>517</v>
      </c>
      <c r="Y139" s="144" t="s">
        <v>517</v>
      </c>
      <c r="Z139" s="144"/>
      <c r="AA139" s="144"/>
      <c r="AB139" s="144"/>
      <c r="AC139" s="144"/>
      <c r="AD139" s="14" t="s">
        <v>94</v>
      </c>
      <c r="AE139" s="14" t="s">
        <v>87</v>
      </c>
      <c r="AF139" s="14"/>
      <c r="AG139" s="93">
        <f t="shared" si="8"/>
        <v>19</v>
      </c>
      <c r="AH139" s="14" t="e">
        <f t="shared" si="10"/>
        <v>#VALUE!</v>
      </c>
      <c r="AI139" s="93"/>
      <c r="AJ139" s="142"/>
      <c r="AK139" s="142">
        <v>41894</v>
      </c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</row>
    <row r="140" spans="1:48" s="74" customFormat="1" ht="47.25" customHeight="1">
      <c r="A140" s="14">
        <v>109</v>
      </c>
      <c r="B140" s="14" t="s">
        <v>57</v>
      </c>
      <c r="C140" s="113">
        <v>41893</v>
      </c>
      <c r="D140" s="113">
        <v>41897</v>
      </c>
      <c r="E140" s="121">
        <v>41897.291666608799</v>
      </c>
      <c r="F140" s="14" t="s">
        <v>8</v>
      </c>
      <c r="G140" s="14" t="s">
        <v>48</v>
      </c>
      <c r="H140" s="14" t="s">
        <v>5</v>
      </c>
      <c r="I140" s="14" t="str">
        <f t="shared" si="9"/>
        <v>CSLIM176/182</v>
      </c>
      <c r="J140" s="14" t="s">
        <v>127</v>
      </c>
      <c r="K140" s="14" t="s">
        <v>268</v>
      </c>
      <c r="L140" s="14" t="s">
        <v>46</v>
      </c>
      <c r="M140" s="143"/>
      <c r="N140" s="144" t="s">
        <v>517</v>
      </c>
      <c r="O140" s="144">
        <v>2</v>
      </c>
      <c r="P140" s="144" t="s">
        <v>517</v>
      </c>
      <c r="Q140" s="144">
        <v>3</v>
      </c>
      <c r="R140" s="144" t="s">
        <v>517</v>
      </c>
      <c r="S140" s="144">
        <v>6</v>
      </c>
      <c r="T140" s="144" t="s">
        <v>517</v>
      </c>
      <c r="U140" s="144">
        <v>5</v>
      </c>
      <c r="V140" s="144" t="s">
        <v>517</v>
      </c>
      <c r="W140" s="144">
        <v>3</v>
      </c>
      <c r="X140" s="144" t="s">
        <v>517</v>
      </c>
      <c r="Y140" s="144" t="s">
        <v>517</v>
      </c>
      <c r="Z140" s="144"/>
      <c r="AA140" s="144"/>
      <c r="AB140" s="144"/>
      <c r="AC140" s="144"/>
      <c r="AD140" s="14" t="s">
        <v>96</v>
      </c>
      <c r="AE140" s="152" t="s">
        <v>262</v>
      </c>
      <c r="AF140" s="14"/>
      <c r="AG140" s="93">
        <f t="shared" si="8"/>
        <v>19</v>
      </c>
      <c r="AH140" s="14" t="e">
        <f t="shared" si="10"/>
        <v>#VALUE!</v>
      </c>
      <c r="AI140" s="93"/>
      <c r="AJ140" s="142"/>
      <c r="AK140" s="142">
        <v>41894</v>
      </c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</row>
    <row r="141" spans="1:48" s="74" customFormat="1" ht="47.25" customHeight="1">
      <c r="A141" s="14">
        <v>109</v>
      </c>
      <c r="B141" s="14" t="s">
        <v>58</v>
      </c>
      <c r="C141" s="113">
        <v>41893</v>
      </c>
      <c r="D141" s="113">
        <v>41897</v>
      </c>
      <c r="E141" s="121">
        <v>41897.291666608799</v>
      </c>
      <c r="F141" s="14" t="s">
        <v>8</v>
      </c>
      <c r="G141" s="14" t="s">
        <v>48</v>
      </c>
      <c r="H141" s="14" t="s">
        <v>5</v>
      </c>
      <c r="I141" s="14" t="str">
        <f t="shared" si="9"/>
        <v>CSLIM176/182</v>
      </c>
      <c r="J141" s="14" t="s">
        <v>127</v>
      </c>
      <c r="K141" s="14">
        <v>4</v>
      </c>
      <c r="L141" s="14" t="s">
        <v>46</v>
      </c>
      <c r="M141" s="143"/>
      <c r="N141" s="144" t="s">
        <v>517</v>
      </c>
      <c r="O141" s="144">
        <v>2</v>
      </c>
      <c r="P141" s="144" t="s">
        <v>517</v>
      </c>
      <c r="Q141" s="144">
        <v>3</v>
      </c>
      <c r="R141" s="144" t="s">
        <v>517</v>
      </c>
      <c r="S141" s="144">
        <v>6</v>
      </c>
      <c r="T141" s="144" t="s">
        <v>517</v>
      </c>
      <c r="U141" s="144">
        <v>5</v>
      </c>
      <c r="V141" s="144" t="s">
        <v>517</v>
      </c>
      <c r="W141" s="144">
        <v>3</v>
      </c>
      <c r="X141" s="144" t="s">
        <v>517</v>
      </c>
      <c r="Y141" s="144" t="s">
        <v>517</v>
      </c>
      <c r="Z141" s="144"/>
      <c r="AA141" s="144"/>
      <c r="AB141" s="144"/>
      <c r="AC141" s="144"/>
      <c r="AD141" s="14" t="s">
        <v>263</v>
      </c>
      <c r="AE141" s="14" t="s">
        <v>264</v>
      </c>
      <c r="AF141" s="14"/>
      <c r="AG141" s="93">
        <f t="shared" si="8"/>
        <v>19</v>
      </c>
      <c r="AH141" s="14" t="e">
        <f t="shared" si="10"/>
        <v>#VALUE!</v>
      </c>
      <c r="AI141" s="93"/>
      <c r="AJ141" s="142"/>
      <c r="AK141" s="142">
        <v>41894</v>
      </c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</row>
    <row r="142" spans="1:48" s="74" customFormat="1" ht="47.25" customHeight="1">
      <c r="A142" s="14">
        <v>109</v>
      </c>
      <c r="B142" s="14" t="s">
        <v>60</v>
      </c>
      <c r="C142" s="113">
        <v>41893</v>
      </c>
      <c r="D142" s="113">
        <v>41897</v>
      </c>
      <c r="E142" s="121">
        <v>41897.291666608799</v>
      </c>
      <c r="F142" s="14" t="s">
        <v>8</v>
      </c>
      <c r="G142" s="14" t="s">
        <v>48</v>
      </c>
      <c r="H142" s="14" t="s">
        <v>5</v>
      </c>
      <c r="I142" s="14" t="str">
        <f t="shared" si="9"/>
        <v>CSLIM176/182</v>
      </c>
      <c r="J142" s="14" t="s">
        <v>127</v>
      </c>
      <c r="K142" s="14">
        <v>1</v>
      </c>
      <c r="L142" s="14" t="s">
        <v>46</v>
      </c>
      <c r="M142" s="143"/>
      <c r="N142" s="144" t="s">
        <v>517</v>
      </c>
      <c r="O142" s="144">
        <v>2</v>
      </c>
      <c r="P142" s="144" t="s">
        <v>517</v>
      </c>
      <c r="Q142" s="144">
        <v>3</v>
      </c>
      <c r="R142" s="144" t="s">
        <v>517</v>
      </c>
      <c r="S142" s="144">
        <v>6</v>
      </c>
      <c r="T142" s="144" t="s">
        <v>517</v>
      </c>
      <c r="U142" s="144">
        <v>5</v>
      </c>
      <c r="V142" s="144" t="s">
        <v>517</v>
      </c>
      <c r="W142" s="144">
        <v>3</v>
      </c>
      <c r="X142" s="144" t="s">
        <v>517</v>
      </c>
      <c r="Y142" s="144" t="s">
        <v>517</v>
      </c>
      <c r="Z142" s="144"/>
      <c r="AA142" s="144"/>
      <c r="AB142" s="144"/>
      <c r="AC142" s="144"/>
      <c r="AD142" s="14" t="s">
        <v>265</v>
      </c>
      <c r="AE142" s="14" t="s">
        <v>72</v>
      </c>
      <c r="AF142" s="14"/>
      <c r="AG142" s="93">
        <f t="shared" si="8"/>
        <v>19</v>
      </c>
      <c r="AH142" s="14" t="e">
        <f t="shared" si="10"/>
        <v>#VALUE!</v>
      </c>
      <c r="AI142" s="93"/>
      <c r="AJ142" s="142"/>
      <c r="AK142" s="142">
        <v>41894</v>
      </c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</row>
    <row r="143" spans="1:48" s="74" customFormat="1" ht="47.25" customHeight="1">
      <c r="A143" s="14">
        <v>109</v>
      </c>
      <c r="B143" s="14" t="s">
        <v>64</v>
      </c>
      <c r="C143" s="113">
        <v>41893</v>
      </c>
      <c r="D143" s="113">
        <v>41897</v>
      </c>
      <c r="E143" s="121">
        <v>41897.291666608799</v>
      </c>
      <c r="F143" s="14" t="s">
        <v>8</v>
      </c>
      <c r="G143" s="14" t="s">
        <v>48</v>
      </c>
      <c r="H143" s="14" t="s">
        <v>5</v>
      </c>
      <c r="I143" s="14" t="str">
        <f t="shared" si="9"/>
        <v>CSLIM176/182</v>
      </c>
      <c r="J143" s="14" t="s">
        <v>127</v>
      </c>
      <c r="K143" s="14">
        <v>1</v>
      </c>
      <c r="L143" s="14" t="s">
        <v>46</v>
      </c>
      <c r="M143" s="143"/>
      <c r="N143" s="144" t="s">
        <v>517</v>
      </c>
      <c r="O143" s="144">
        <v>2</v>
      </c>
      <c r="P143" s="144" t="s">
        <v>517</v>
      </c>
      <c r="Q143" s="144">
        <v>3</v>
      </c>
      <c r="R143" s="144" t="s">
        <v>517</v>
      </c>
      <c r="S143" s="144">
        <v>6</v>
      </c>
      <c r="T143" s="144" t="s">
        <v>517</v>
      </c>
      <c r="U143" s="144">
        <v>5</v>
      </c>
      <c r="V143" s="144" t="s">
        <v>517</v>
      </c>
      <c r="W143" s="144">
        <v>3</v>
      </c>
      <c r="X143" s="144" t="s">
        <v>517</v>
      </c>
      <c r="Y143" s="144" t="s">
        <v>517</v>
      </c>
      <c r="Z143" s="144"/>
      <c r="AA143" s="144"/>
      <c r="AB143" s="144"/>
      <c r="AC143" s="144"/>
      <c r="AD143" s="14" t="s">
        <v>266</v>
      </c>
      <c r="AE143" s="14" t="s">
        <v>76</v>
      </c>
      <c r="AF143" s="14"/>
      <c r="AG143" s="93">
        <f t="shared" si="8"/>
        <v>19</v>
      </c>
      <c r="AH143" s="14" t="e">
        <f t="shared" si="10"/>
        <v>#VALUE!</v>
      </c>
      <c r="AI143" s="93"/>
      <c r="AJ143" s="142"/>
      <c r="AK143" s="142">
        <v>41894</v>
      </c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</row>
    <row r="144" spans="1:48" s="74" customFormat="1" ht="47.25" customHeight="1">
      <c r="A144" s="14">
        <v>109</v>
      </c>
      <c r="B144" s="14" t="s">
        <v>65</v>
      </c>
      <c r="C144" s="113">
        <v>41893</v>
      </c>
      <c r="D144" s="113">
        <v>41897</v>
      </c>
      <c r="E144" s="121">
        <v>41897.291666608799</v>
      </c>
      <c r="F144" s="14" t="s">
        <v>8</v>
      </c>
      <c r="G144" s="14" t="s">
        <v>48</v>
      </c>
      <c r="H144" s="14" t="s">
        <v>5</v>
      </c>
      <c r="I144" s="14" t="str">
        <f t="shared" si="9"/>
        <v>CSLIM176/182</v>
      </c>
      <c r="J144" s="14" t="s">
        <v>127</v>
      </c>
      <c r="K144" s="14">
        <v>4</v>
      </c>
      <c r="L144" s="14" t="s">
        <v>46</v>
      </c>
      <c r="M144" s="143"/>
      <c r="N144" s="144" t="s">
        <v>517</v>
      </c>
      <c r="O144" s="144">
        <v>2</v>
      </c>
      <c r="P144" s="144" t="s">
        <v>517</v>
      </c>
      <c r="Q144" s="144">
        <v>3</v>
      </c>
      <c r="R144" s="144" t="s">
        <v>517</v>
      </c>
      <c r="S144" s="144">
        <v>6</v>
      </c>
      <c r="T144" s="144" t="s">
        <v>517</v>
      </c>
      <c r="U144" s="144">
        <v>5</v>
      </c>
      <c r="V144" s="144" t="s">
        <v>517</v>
      </c>
      <c r="W144" s="144">
        <v>3</v>
      </c>
      <c r="X144" s="144" t="s">
        <v>517</v>
      </c>
      <c r="Y144" s="144" t="s">
        <v>517</v>
      </c>
      <c r="Z144" s="144"/>
      <c r="AA144" s="144"/>
      <c r="AB144" s="144"/>
      <c r="AC144" s="144"/>
      <c r="AD144" s="14">
        <v>4</v>
      </c>
      <c r="AE144" s="14" t="s">
        <v>267</v>
      </c>
      <c r="AF144" s="14"/>
      <c r="AG144" s="93">
        <f t="shared" si="8"/>
        <v>19</v>
      </c>
      <c r="AH144" s="14" t="e">
        <f t="shared" si="10"/>
        <v>#VALUE!</v>
      </c>
      <c r="AI144" s="93"/>
      <c r="AJ144" s="142"/>
      <c r="AK144" s="142">
        <v>41894</v>
      </c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</row>
    <row r="145" spans="1:90" s="74" customFormat="1" ht="47.25" customHeight="1">
      <c r="A145" s="14">
        <v>109</v>
      </c>
      <c r="B145" s="14" t="s">
        <v>260</v>
      </c>
      <c r="C145" s="113">
        <v>41893</v>
      </c>
      <c r="D145" s="113">
        <v>41897</v>
      </c>
      <c r="E145" s="121">
        <v>41897.291666608799</v>
      </c>
      <c r="F145" s="14" t="s">
        <v>8</v>
      </c>
      <c r="G145" s="14" t="s">
        <v>48</v>
      </c>
      <c r="H145" s="14" t="s">
        <v>5</v>
      </c>
      <c r="I145" s="14" t="str">
        <f t="shared" si="9"/>
        <v>CSLIM176/182</v>
      </c>
      <c r="J145" s="14" t="s">
        <v>127</v>
      </c>
      <c r="K145" s="14" t="s">
        <v>268</v>
      </c>
      <c r="L145" s="14" t="s">
        <v>46</v>
      </c>
      <c r="M145" s="143"/>
      <c r="N145" s="144" t="s">
        <v>517</v>
      </c>
      <c r="O145" s="144">
        <v>2</v>
      </c>
      <c r="P145" s="144" t="s">
        <v>517</v>
      </c>
      <c r="Q145" s="144">
        <v>3</v>
      </c>
      <c r="R145" s="144" t="s">
        <v>517</v>
      </c>
      <c r="S145" s="144">
        <v>6</v>
      </c>
      <c r="T145" s="144" t="s">
        <v>517</v>
      </c>
      <c r="U145" s="144">
        <v>5</v>
      </c>
      <c r="V145" s="144" t="s">
        <v>517</v>
      </c>
      <c r="W145" s="144">
        <v>3</v>
      </c>
      <c r="X145" s="144" t="s">
        <v>517</v>
      </c>
      <c r="Y145" s="144" t="s">
        <v>517</v>
      </c>
      <c r="Z145" s="144"/>
      <c r="AA145" s="144"/>
      <c r="AB145" s="144"/>
      <c r="AC145" s="144"/>
      <c r="AD145" s="14" t="s">
        <v>269</v>
      </c>
      <c r="AE145" s="152" t="s">
        <v>270</v>
      </c>
      <c r="AF145" s="14"/>
      <c r="AG145" s="93">
        <f t="shared" si="8"/>
        <v>19</v>
      </c>
      <c r="AH145" s="14" t="e">
        <f t="shared" si="10"/>
        <v>#VALUE!</v>
      </c>
      <c r="AI145" s="93"/>
      <c r="AJ145" s="142"/>
      <c r="AK145" s="142">
        <v>41894</v>
      </c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</row>
    <row r="146" spans="1:90" s="74" customFormat="1" ht="47.25" customHeight="1">
      <c r="A146" s="14">
        <v>109</v>
      </c>
      <c r="B146" s="14" t="s">
        <v>261</v>
      </c>
      <c r="C146" s="113">
        <v>41893</v>
      </c>
      <c r="D146" s="113">
        <v>41897</v>
      </c>
      <c r="E146" s="121">
        <v>41897.291666608799</v>
      </c>
      <c r="F146" s="14" t="s">
        <v>8</v>
      </c>
      <c r="G146" s="14" t="s">
        <v>48</v>
      </c>
      <c r="H146" s="14" t="s">
        <v>5</v>
      </c>
      <c r="I146" s="14" t="str">
        <f t="shared" si="9"/>
        <v>CSLIM176/182</v>
      </c>
      <c r="J146" s="14" t="s">
        <v>127</v>
      </c>
      <c r="K146" s="14">
        <v>4</v>
      </c>
      <c r="L146" s="14" t="s">
        <v>46</v>
      </c>
      <c r="M146" s="143"/>
      <c r="N146" s="144" t="s">
        <v>517</v>
      </c>
      <c r="O146" s="144">
        <v>3</v>
      </c>
      <c r="P146" s="144" t="s">
        <v>517</v>
      </c>
      <c r="Q146" s="144">
        <v>3</v>
      </c>
      <c r="R146" s="144" t="s">
        <v>517</v>
      </c>
      <c r="S146" s="144">
        <v>6</v>
      </c>
      <c r="T146" s="144" t="s">
        <v>517</v>
      </c>
      <c r="U146" s="144">
        <v>5</v>
      </c>
      <c r="V146" s="144" t="s">
        <v>517</v>
      </c>
      <c r="W146" s="144">
        <v>3</v>
      </c>
      <c r="X146" s="144" t="s">
        <v>517</v>
      </c>
      <c r="Y146" s="144" t="s">
        <v>517</v>
      </c>
      <c r="Z146" s="144"/>
      <c r="AA146" s="144"/>
      <c r="AB146" s="144"/>
      <c r="AC146" s="144"/>
      <c r="AD146" s="14" t="s">
        <v>121</v>
      </c>
      <c r="AE146" s="14" t="s">
        <v>87</v>
      </c>
      <c r="AF146" s="14"/>
      <c r="AG146" s="93">
        <f t="shared" si="8"/>
        <v>20</v>
      </c>
      <c r="AH146" s="14" t="e">
        <f t="shared" si="10"/>
        <v>#VALUE!</v>
      </c>
      <c r="AI146" s="93"/>
      <c r="AJ146" s="142"/>
      <c r="AK146" s="142">
        <v>41894</v>
      </c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</row>
    <row r="147" spans="1:90" s="74" customFormat="1" ht="47.25" customHeight="1">
      <c r="A147" s="14">
        <v>109</v>
      </c>
      <c r="B147" s="14" t="s">
        <v>271</v>
      </c>
      <c r="C147" s="113">
        <v>41893</v>
      </c>
      <c r="D147" s="113">
        <v>41897</v>
      </c>
      <c r="E147" s="121">
        <v>41897.291666608799</v>
      </c>
      <c r="F147" s="14" t="s">
        <v>8</v>
      </c>
      <c r="G147" s="14" t="s">
        <v>48</v>
      </c>
      <c r="H147" s="14" t="s">
        <v>5</v>
      </c>
      <c r="I147" s="14" t="str">
        <f t="shared" si="9"/>
        <v>CSLIM176/182</v>
      </c>
      <c r="J147" s="14" t="s">
        <v>127</v>
      </c>
      <c r="K147" s="14">
        <v>1</v>
      </c>
      <c r="L147" s="14" t="s">
        <v>46</v>
      </c>
      <c r="M147" s="143"/>
      <c r="N147" s="144" t="s">
        <v>517</v>
      </c>
      <c r="O147" s="144">
        <v>2</v>
      </c>
      <c r="P147" s="144" t="s">
        <v>517</v>
      </c>
      <c r="Q147" s="144">
        <v>3</v>
      </c>
      <c r="R147" s="144" t="s">
        <v>517</v>
      </c>
      <c r="S147" s="144">
        <v>6</v>
      </c>
      <c r="T147" s="144" t="s">
        <v>517</v>
      </c>
      <c r="U147" s="144">
        <v>5</v>
      </c>
      <c r="V147" s="144" t="s">
        <v>517</v>
      </c>
      <c r="W147" s="144">
        <v>3</v>
      </c>
      <c r="X147" s="144" t="s">
        <v>517</v>
      </c>
      <c r="Y147" s="144" t="s">
        <v>517</v>
      </c>
      <c r="Z147" s="144"/>
      <c r="AA147" s="144"/>
      <c r="AB147" s="144"/>
      <c r="AC147" s="144"/>
      <c r="AD147" s="14" t="s">
        <v>94</v>
      </c>
      <c r="AE147" s="14" t="s">
        <v>72</v>
      </c>
      <c r="AF147" s="14"/>
      <c r="AG147" s="93">
        <f t="shared" si="8"/>
        <v>19</v>
      </c>
      <c r="AH147" s="14" t="e">
        <f t="shared" si="10"/>
        <v>#VALUE!</v>
      </c>
      <c r="AI147" s="93"/>
      <c r="AJ147" s="142"/>
      <c r="AK147" s="142">
        <v>41894</v>
      </c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</row>
    <row r="148" spans="1:90" ht="47.25" customHeight="1">
      <c r="A148" s="14">
        <v>109</v>
      </c>
      <c r="B148" s="14" t="s">
        <v>272</v>
      </c>
      <c r="C148" s="113">
        <v>41894</v>
      </c>
      <c r="D148" s="113">
        <v>41897</v>
      </c>
      <c r="E148" s="121">
        <v>41897.291666608799</v>
      </c>
      <c r="F148" s="14" t="s">
        <v>8</v>
      </c>
      <c r="G148" s="14" t="s">
        <v>61</v>
      </c>
      <c r="H148" s="14" t="s">
        <v>5</v>
      </c>
      <c r="I148" s="14" t="str">
        <f t="shared" si="9"/>
        <v>CKLASYKA176/182</v>
      </c>
      <c r="J148" s="14"/>
      <c r="K148" s="14"/>
      <c r="L148" s="14" t="s">
        <v>46</v>
      </c>
      <c r="M148" s="143"/>
      <c r="N148" s="144" t="s">
        <v>517</v>
      </c>
      <c r="O148" s="144" t="s">
        <v>517</v>
      </c>
      <c r="P148" s="155">
        <v>10</v>
      </c>
      <c r="Q148" s="155">
        <v>10</v>
      </c>
      <c r="R148" s="155">
        <v>10</v>
      </c>
      <c r="S148" s="155">
        <v>15</v>
      </c>
      <c r="T148" s="155">
        <v>15</v>
      </c>
      <c r="U148" s="155">
        <v>15</v>
      </c>
      <c r="V148" s="155"/>
      <c r="W148" s="144"/>
      <c r="X148" s="144" t="s">
        <v>517</v>
      </c>
      <c r="Y148" s="144" t="s">
        <v>517</v>
      </c>
      <c r="Z148" s="144"/>
      <c r="AA148" s="144"/>
      <c r="AB148" s="144"/>
      <c r="AC148" s="144"/>
      <c r="AD148" s="14" t="s">
        <v>121</v>
      </c>
      <c r="AE148" s="14"/>
      <c r="AF148" s="14"/>
      <c r="AG148" s="93">
        <f t="shared" si="8"/>
        <v>75</v>
      </c>
      <c r="AH148" s="14" t="e">
        <f t="shared" si="10"/>
        <v>#VALUE!</v>
      </c>
      <c r="AI148" s="93"/>
      <c r="AJ148" s="142"/>
      <c r="AK148" s="142">
        <v>41898</v>
      </c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</row>
    <row r="149" spans="1:90" s="74" customFormat="1" ht="47.25" customHeight="1">
      <c r="A149" s="14">
        <v>109</v>
      </c>
      <c r="B149" s="14" t="s">
        <v>273</v>
      </c>
      <c r="C149" s="113">
        <v>41894</v>
      </c>
      <c r="D149" s="113">
        <v>41897</v>
      </c>
      <c r="E149" s="121">
        <v>41897.291666608799</v>
      </c>
      <c r="F149" s="14" t="s">
        <v>8</v>
      </c>
      <c r="G149" s="14" t="s">
        <v>61</v>
      </c>
      <c r="H149" s="14" t="s">
        <v>59</v>
      </c>
      <c r="I149" s="14" t="str">
        <f t="shared" si="9"/>
        <v>CKLASYKA182/188</v>
      </c>
      <c r="J149" s="14"/>
      <c r="K149" s="14"/>
      <c r="L149" s="14" t="s">
        <v>46</v>
      </c>
      <c r="M149" s="143"/>
      <c r="N149" s="144"/>
      <c r="O149" s="144"/>
      <c r="P149" s="144">
        <v>5</v>
      </c>
      <c r="Q149" s="144">
        <v>5</v>
      </c>
      <c r="R149" s="144">
        <v>5</v>
      </c>
      <c r="S149" s="144">
        <v>5</v>
      </c>
      <c r="T149" s="144">
        <v>5</v>
      </c>
      <c r="U149" s="144">
        <v>5</v>
      </c>
      <c r="V149" s="144">
        <v>5</v>
      </c>
      <c r="W149" s="144">
        <v>5</v>
      </c>
      <c r="X149" s="144"/>
      <c r="Y149" s="144"/>
      <c r="Z149" s="144"/>
      <c r="AA149" s="144"/>
      <c r="AB149" s="144"/>
      <c r="AC149" s="144"/>
      <c r="AD149" s="14" t="s">
        <v>121</v>
      </c>
      <c r="AE149" s="14"/>
      <c r="AF149" s="14"/>
      <c r="AG149" s="93">
        <f t="shared" si="8"/>
        <v>40</v>
      </c>
      <c r="AH149" s="14">
        <f t="shared" si="10"/>
        <v>64.5</v>
      </c>
      <c r="AI149" s="93"/>
      <c r="AJ149" s="142"/>
      <c r="AK149" s="142">
        <v>41898</v>
      </c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</row>
    <row r="150" spans="1:90" s="74" customFormat="1" ht="47.25" customHeight="1">
      <c r="A150" s="14">
        <v>109</v>
      </c>
      <c r="B150" s="14" t="s">
        <v>274</v>
      </c>
      <c r="C150" s="113">
        <v>41900</v>
      </c>
      <c r="D150" s="113">
        <v>41905</v>
      </c>
      <c r="E150" s="121">
        <v>41905.291666666664</v>
      </c>
      <c r="F150" s="14" t="s">
        <v>8</v>
      </c>
      <c r="G150" s="14" t="s">
        <v>48</v>
      </c>
      <c r="H150" s="14" t="s">
        <v>3</v>
      </c>
      <c r="I150" s="14" t="str">
        <f t="shared" si="9"/>
        <v>CSLIM164/170</v>
      </c>
      <c r="J150" s="14" t="s">
        <v>127</v>
      </c>
      <c r="K150" s="14">
        <v>1</v>
      </c>
      <c r="L150" s="14" t="s">
        <v>46</v>
      </c>
      <c r="M150" s="143"/>
      <c r="N150" s="144"/>
      <c r="O150" s="144"/>
      <c r="P150" s="144"/>
      <c r="Q150" s="144">
        <v>2</v>
      </c>
      <c r="R150" s="144"/>
      <c r="S150" s="144">
        <v>3</v>
      </c>
      <c r="T150" s="144"/>
      <c r="U150" s="144">
        <v>2</v>
      </c>
      <c r="V150" s="144"/>
      <c r="W150" s="144">
        <v>1</v>
      </c>
      <c r="X150" s="144"/>
      <c r="Y150" s="144"/>
      <c r="Z150" s="144"/>
      <c r="AA150" s="144"/>
      <c r="AB150" s="144"/>
      <c r="AC150" s="144"/>
      <c r="AD150" s="14" t="s">
        <v>121</v>
      </c>
      <c r="AE150" s="152" t="s">
        <v>262</v>
      </c>
      <c r="AF150" s="14"/>
      <c r="AG150" s="93">
        <f t="shared" si="8"/>
        <v>8</v>
      </c>
      <c r="AH150" s="14">
        <f t="shared" si="10"/>
        <v>12.52</v>
      </c>
      <c r="AI150" s="93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</row>
    <row r="151" spans="1:90" s="74" customFormat="1" ht="47.25" customHeight="1">
      <c r="A151" s="14">
        <v>109</v>
      </c>
      <c r="B151" s="14" t="s">
        <v>275</v>
      </c>
      <c r="C151" s="113">
        <v>41900</v>
      </c>
      <c r="D151" s="113">
        <v>41905</v>
      </c>
      <c r="E151" s="121">
        <v>41905.291666666664</v>
      </c>
      <c r="F151" s="14" t="s">
        <v>8</v>
      </c>
      <c r="G151" s="14" t="s">
        <v>48</v>
      </c>
      <c r="H151" s="14" t="s">
        <v>3</v>
      </c>
      <c r="I151" s="14" t="str">
        <f t="shared" si="9"/>
        <v>CSLIM164/170</v>
      </c>
      <c r="J151" s="14" t="s">
        <v>127</v>
      </c>
      <c r="K151" s="14">
        <v>1</v>
      </c>
      <c r="L151" s="14" t="s">
        <v>46</v>
      </c>
      <c r="M151" s="143"/>
      <c r="N151" s="144"/>
      <c r="O151" s="144"/>
      <c r="P151" s="144"/>
      <c r="Q151" s="144">
        <v>2</v>
      </c>
      <c r="R151" s="144"/>
      <c r="S151" s="144">
        <v>3</v>
      </c>
      <c r="T151" s="144"/>
      <c r="U151" s="144">
        <v>2</v>
      </c>
      <c r="V151" s="144"/>
      <c r="W151" s="144">
        <v>1</v>
      </c>
      <c r="X151" s="144"/>
      <c r="Y151" s="144"/>
      <c r="Z151" s="144"/>
      <c r="AA151" s="144"/>
      <c r="AB151" s="144"/>
      <c r="AC151" s="144"/>
      <c r="AD151" s="156" t="s">
        <v>277</v>
      </c>
      <c r="AE151" s="14" t="s">
        <v>150</v>
      </c>
      <c r="AF151" s="14"/>
      <c r="AG151" s="93">
        <f t="shared" si="8"/>
        <v>8</v>
      </c>
      <c r="AH151" s="14">
        <f t="shared" si="10"/>
        <v>12.52</v>
      </c>
      <c r="AI151" s="93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</row>
    <row r="152" spans="1:90" s="74" customFormat="1" ht="47.25" customHeight="1">
      <c r="A152" s="14">
        <v>109</v>
      </c>
      <c r="B152" s="14" t="s">
        <v>276</v>
      </c>
      <c r="C152" s="113">
        <v>41900</v>
      </c>
      <c r="D152" s="113">
        <v>41905</v>
      </c>
      <c r="E152" s="121">
        <v>41905.291666666664</v>
      </c>
      <c r="F152" s="14" t="s">
        <v>8</v>
      </c>
      <c r="G152" s="14" t="s">
        <v>48</v>
      </c>
      <c r="H152" s="14" t="s">
        <v>3</v>
      </c>
      <c r="I152" s="14" t="str">
        <f t="shared" si="9"/>
        <v>CSLIM164/170</v>
      </c>
      <c r="J152" s="14" t="s">
        <v>127</v>
      </c>
      <c r="K152" s="14">
        <v>1</v>
      </c>
      <c r="L152" s="14" t="s">
        <v>46</v>
      </c>
      <c r="M152" s="143"/>
      <c r="N152" s="144"/>
      <c r="O152" s="144"/>
      <c r="P152" s="144"/>
      <c r="Q152" s="144">
        <v>2</v>
      </c>
      <c r="R152" s="144"/>
      <c r="S152" s="144">
        <v>3</v>
      </c>
      <c r="T152" s="144"/>
      <c r="U152" s="144">
        <v>2</v>
      </c>
      <c r="V152" s="144"/>
      <c r="W152" s="144">
        <v>1</v>
      </c>
      <c r="X152" s="144"/>
      <c r="Y152" s="144"/>
      <c r="Z152" s="144"/>
      <c r="AA152" s="144"/>
      <c r="AB152" s="144"/>
      <c r="AC152" s="144"/>
      <c r="AD152" s="156" t="s">
        <v>115</v>
      </c>
      <c r="AE152" s="14" t="s">
        <v>150</v>
      </c>
      <c r="AF152" s="14"/>
      <c r="AG152" s="93">
        <f t="shared" si="8"/>
        <v>8</v>
      </c>
      <c r="AH152" s="14">
        <f t="shared" si="10"/>
        <v>12.52</v>
      </c>
      <c r="AI152" s="93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</row>
    <row r="153" spans="1:90" s="74" customFormat="1" ht="47.25" customHeight="1">
      <c r="A153" s="14">
        <v>109</v>
      </c>
      <c r="B153" s="14" t="s">
        <v>278</v>
      </c>
      <c r="C153" s="113">
        <v>41900</v>
      </c>
      <c r="D153" s="113">
        <v>41909</v>
      </c>
      <c r="E153" s="121">
        <v>41909.75</v>
      </c>
      <c r="F153" s="14" t="s">
        <v>8</v>
      </c>
      <c r="G153" s="14" t="s">
        <v>61</v>
      </c>
      <c r="H153" s="14" t="s">
        <v>5</v>
      </c>
      <c r="I153" s="14" t="str">
        <f t="shared" si="9"/>
        <v>CKLASYKA176/182</v>
      </c>
      <c r="J153" s="14" t="s">
        <v>200</v>
      </c>
      <c r="K153" s="14"/>
      <c r="L153" s="14" t="s">
        <v>46</v>
      </c>
      <c r="M153" s="143"/>
      <c r="N153" s="144" t="s">
        <v>517</v>
      </c>
      <c r="O153" s="144" t="s">
        <v>517</v>
      </c>
      <c r="P153" s="144" t="s">
        <v>517</v>
      </c>
      <c r="Q153" s="144"/>
      <c r="R153" s="144"/>
      <c r="S153" s="144"/>
      <c r="T153" s="144"/>
      <c r="U153" s="144"/>
      <c r="V153" s="144"/>
      <c r="W153" s="144"/>
      <c r="X153" s="144" t="s">
        <v>517</v>
      </c>
      <c r="Y153" s="144" t="s">
        <v>517</v>
      </c>
      <c r="Z153" s="144"/>
      <c r="AA153" s="144">
        <v>2</v>
      </c>
      <c r="AB153" s="144"/>
      <c r="AC153" s="144"/>
      <c r="AD153" s="123" t="s">
        <v>280</v>
      </c>
      <c r="AE153" s="14"/>
      <c r="AF153" s="14"/>
      <c r="AG153" s="93">
        <v>2</v>
      </c>
      <c r="AH153" s="14" t="e">
        <f t="shared" si="10"/>
        <v>#VALUE!</v>
      </c>
      <c r="AI153" s="93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</row>
    <row r="154" spans="1:90" s="74" customFormat="1" ht="47.25" customHeight="1">
      <c r="A154" s="14">
        <v>109</v>
      </c>
      <c r="B154" s="14" t="s">
        <v>279</v>
      </c>
      <c r="C154" s="113">
        <v>41900</v>
      </c>
      <c r="D154" s="113">
        <v>41909</v>
      </c>
      <c r="E154" s="121">
        <v>41909.75</v>
      </c>
      <c r="F154" s="14" t="s">
        <v>8</v>
      </c>
      <c r="G154" s="14" t="s">
        <v>61</v>
      </c>
      <c r="H154" s="14" t="s">
        <v>5</v>
      </c>
      <c r="I154" s="14" t="str">
        <f t="shared" si="9"/>
        <v>CKLASYKA176/182</v>
      </c>
      <c r="J154" s="14" t="s">
        <v>200</v>
      </c>
      <c r="K154" s="14"/>
      <c r="L154" s="14" t="s">
        <v>46</v>
      </c>
      <c r="M154" s="143"/>
      <c r="N154" s="144" t="s">
        <v>517</v>
      </c>
      <c r="O154" s="144" t="s">
        <v>517</v>
      </c>
      <c r="P154" s="144" t="s">
        <v>517</v>
      </c>
      <c r="Q154" s="144"/>
      <c r="R154" s="144"/>
      <c r="S154" s="144"/>
      <c r="T154" s="144"/>
      <c r="U154" s="144"/>
      <c r="V154" s="144">
        <v>10</v>
      </c>
      <c r="W154" s="144">
        <v>10</v>
      </c>
      <c r="X154" s="144" t="s">
        <v>517</v>
      </c>
      <c r="Y154" s="144" t="s">
        <v>517</v>
      </c>
      <c r="Z154" s="144"/>
      <c r="AA154" s="144"/>
      <c r="AB154" s="144"/>
      <c r="AC154" s="144"/>
      <c r="AD154" s="123" t="s">
        <v>281</v>
      </c>
      <c r="AE154" s="14"/>
      <c r="AF154" s="14"/>
      <c r="AG154" s="93">
        <f>SUM(M154:AC154)</f>
        <v>20</v>
      </c>
      <c r="AH154" s="14" t="e">
        <f t="shared" si="10"/>
        <v>#VALUE!</v>
      </c>
      <c r="AI154" s="93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</row>
    <row r="155" spans="1:90" s="74" customFormat="1" ht="47.25" customHeight="1">
      <c r="A155" s="14">
        <v>109</v>
      </c>
      <c r="B155" s="14" t="s">
        <v>282</v>
      </c>
      <c r="C155" s="113">
        <v>41900</v>
      </c>
      <c r="D155" s="113">
        <v>41909</v>
      </c>
      <c r="E155" s="121">
        <v>41909.75</v>
      </c>
      <c r="F155" s="14" t="s">
        <v>8</v>
      </c>
      <c r="G155" s="14" t="s">
        <v>61</v>
      </c>
      <c r="H155" s="14" t="s">
        <v>59</v>
      </c>
      <c r="I155" s="14" t="str">
        <f t="shared" si="9"/>
        <v>CKLASYKA182/188</v>
      </c>
      <c r="J155" s="14" t="s">
        <v>200</v>
      </c>
      <c r="K155" s="14"/>
      <c r="L155" s="14" t="s">
        <v>46</v>
      </c>
      <c r="M155" s="143"/>
      <c r="N155" s="144"/>
      <c r="O155" s="144"/>
      <c r="P155" s="144"/>
      <c r="Q155" s="144"/>
      <c r="R155" s="144"/>
      <c r="S155" s="144"/>
      <c r="T155" s="144"/>
      <c r="U155" s="144"/>
      <c r="V155" s="144">
        <v>10</v>
      </c>
      <c r="W155" s="144">
        <v>10</v>
      </c>
      <c r="X155" s="144">
        <v>10</v>
      </c>
      <c r="Y155" s="144">
        <v>10</v>
      </c>
      <c r="Z155" s="144"/>
      <c r="AA155" s="144"/>
      <c r="AB155" s="144"/>
      <c r="AC155" s="144"/>
      <c r="AD155" s="123" t="s">
        <v>281</v>
      </c>
      <c r="AE155" s="14"/>
      <c r="AF155" s="14"/>
      <c r="AG155" s="93">
        <f>SUM(M155:AC155)</f>
        <v>40</v>
      </c>
      <c r="AH155" s="14">
        <f t="shared" si="10"/>
        <v>81</v>
      </c>
      <c r="AI155" s="93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</row>
    <row r="156" spans="1:90" s="74" customFormat="1" ht="47.25" customHeight="1">
      <c r="A156" s="14">
        <v>109</v>
      </c>
      <c r="B156" s="14" t="s">
        <v>283</v>
      </c>
      <c r="C156" s="113">
        <v>41900</v>
      </c>
      <c r="D156" s="113">
        <v>41909</v>
      </c>
      <c r="E156" s="121">
        <v>41909.75</v>
      </c>
      <c r="F156" s="14" t="s">
        <v>8</v>
      </c>
      <c r="G156" s="14" t="s">
        <v>61</v>
      </c>
      <c r="H156" s="14" t="s">
        <v>59</v>
      </c>
      <c r="I156" s="14" t="str">
        <f t="shared" si="9"/>
        <v>CKLASYKA182/188</v>
      </c>
      <c r="J156" s="14" t="s">
        <v>200</v>
      </c>
      <c r="K156" s="14"/>
      <c r="L156" s="14" t="s">
        <v>46</v>
      </c>
      <c r="M156" s="143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>
        <v>5</v>
      </c>
      <c r="AA156" s="144">
        <v>5</v>
      </c>
      <c r="AB156" s="144"/>
      <c r="AC156" s="144"/>
      <c r="AD156" s="123" t="s">
        <v>281</v>
      </c>
      <c r="AE156" s="14"/>
      <c r="AF156" s="14"/>
      <c r="AG156" s="93">
        <f>SUM(M156:AC156)</f>
        <v>10</v>
      </c>
      <c r="AH156" s="14">
        <f t="shared" si="10"/>
        <v>20.7</v>
      </c>
      <c r="AI156" s="93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</row>
    <row r="157" spans="1:90" s="74" customFormat="1" ht="47.25" customHeight="1">
      <c r="A157" s="14">
        <v>115</v>
      </c>
      <c r="B157" s="14" t="s">
        <v>55</v>
      </c>
      <c r="C157" s="113">
        <v>41892</v>
      </c>
      <c r="D157" s="113">
        <v>41904</v>
      </c>
      <c r="E157" s="114">
        <v>41905.291666666664</v>
      </c>
      <c r="F157" s="14" t="s">
        <v>8</v>
      </c>
      <c r="G157" s="14" t="s">
        <v>48</v>
      </c>
      <c r="H157" s="14" t="s">
        <v>3</v>
      </c>
      <c r="I157" s="14" t="str">
        <f t="shared" si="9"/>
        <v>CSLIM164/170</v>
      </c>
      <c r="J157" s="14"/>
      <c r="K157" s="14"/>
      <c r="L157" s="14" t="s">
        <v>46</v>
      </c>
      <c r="M157" s="143"/>
      <c r="N157" s="143"/>
      <c r="O157" s="143">
        <v>1</v>
      </c>
      <c r="P157" s="143">
        <v>1</v>
      </c>
      <c r="Q157" s="143">
        <v>1</v>
      </c>
      <c r="R157" s="143">
        <v>1</v>
      </c>
      <c r="S157" s="143">
        <v>1</v>
      </c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16" t="s">
        <v>54</v>
      </c>
      <c r="AE157" s="14"/>
      <c r="AF157" s="14"/>
      <c r="AG157" s="14">
        <f>SUM(N157:Y157)</f>
        <v>5</v>
      </c>
      <c r="AH157" s="14">
        <f t="shared" si="10"/>
        <v>7</v>
      </c>
      <c r="AI157" s="14"/>
      <c r="AJ157" s="141">
        <v>5</v>
      </c>
      <c r="AK157" s="142">
        <v>41897</v>
      </c>
      <c r="AL157" s="14"/>
      <c r="AM157" s="14"/>
      <c r="AN157" s="14"/>
      <c r="AO157" s="14"/>
      <c r="AP157" s="14">
        <v>99</v>
      </c>
      <c r="AQ157" s="14"/>
      <c r="AR157" s="14"/>
      <c r="AS157" s="14"/>
      <c r="AT157" s="14"/>
      <c r="AU157" s="14"/>
      <c r="AV157" s="14"/>
    </row>
    <row r="158" spans="1:90" s="74" customFormat="1" ht="47.25" customHeight="1">
      <c r="A158" s="14">
        <v>115</v>
      </c>
      <c r="B158" s="14" t="s">
        <v>57</v>
      </c>
      <c r="C158" s="113">
        <v>41892</v>
      </c>
      <c r="D158" s="113">
        <v>41904</v>
      </c>
      <c r="E158" s="114">
        <v>41905.291666666664</v>
      </c>
      <c r="F158" s="14" t="s">
        <v>8</v>
      </c>
      <c r="G158" s="14" t="s">
        <v>48</v>
      </c>
      <c r="H158" s="14" t="s">
        <v>4</v>
      </c>
      <c r="I158" s="14" t="str">
        <f t="shared" si="9"/>
        <v>CSLIM170/176</v>
      </c>
      <c r="J158" s="14"/>
      <c r="K158" s="14"/>
      <c r="L158" s="14" t="s">
        <v>46</v>
      </c>
      <c r="M158" s="143"/>
      <c r="N158" s="143"/>
      <c r="O158" s="143">
        <v>1</v>
      </c>
      <c r="P158" s="143">
        <v>1</v>
      </c>
      <c r="Q158" s="143">
        <v>1</v>
      </c>
      <c r="R158" s="143">
        <v>1</v>
      </c>
      <c r="S158" s="143">
        <v>1</v>
      </c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16" t="s">
        <v>54</v>
      </c>
      <c r="AE158" s="14"/>
      <c r="AF158" s="14"/>
      <c r="AG158" s="14">
        <f>SUM(N158:Y158)</f>
        <v>5</v>
      </c>
      <c r="AH158" s="14">
        <f t="shared" si="10"/>
        <v>7</v>
      </c>
      <c r="AI158" s="14"/>
      <c r="AJ158" s="141">
        <v>5</v>
      </c>
      <c r="AK158" s="142">
        <v>41897</v>
      </c>
      <c r="AL158" s="14"/>
      <c r="AM158" s="14"/>
      <c r="AN158" s="14"/>
      <c r="AO158" s="14"/>
      <c r="AP158" s="14">
        <v>1</v>
      </c>
      <c r="AQ158" s="14"/>
      <c r="AR158" s="14"/>
      <c r="AS158" s="14"/>
      <c r="AT158" s="14"/>
      <c r="AU158" s="14"/>
      <c r="AV158" s="14"/>
    </row>
    <row r="159" spans="1:90" s="74" customFormat="1" ht="47.25" customHeight="1">
      <c r="A159" s="14">
        <v>115</v>
      </c>
      <c r="B159" s="14" t="s">
        <v>58</v>
      </c>
      <c r="C159" s="113">
        <v>41892</v>
      </c>
      <c r="D159" s="113">
        <v>41904</v>
      </c>
      <c r="E159" s="114">
        <v>41905.291666666664</v>
      </c>
      <c r="F159" s="14" t="s">
        <v>8</v>
      </c>
      <c r="G159" s="14" t="s">
        <v>48</v>
      </c>
      <c r="H159" s="14" t="s">
        <v>59</v>
      </c>
      <c r="I159" s="14" t="str">
        <f t="shared" si="9"/>
        <v>CSLIM182/188</v>
      </c>
      <c r="J159" s="14"/>
      <c r="K159" s="14"/>
      <c r="L159" s="14" t="s">
        <v>46</v>
      </c>
      <c r="M159" s="143"/>
      <c r="N159" s="143"/>
      <c r="O159" s="143">
        <v>1</v>
      </c>
      <c r="P159" s="143">
        <v>1</v>
      </c>
      <c r="Q159" s="143">
        <v>1</v>
      </c>
      <c r="R159" s="143">
        <v>1</v>
      </c>
      <c r="S159" s="143">
        <v>1</v>
      </c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16" t="s">
        <v>54</v>
      </c>
      <c r="AE159" s="14"/>
      <c r="AF159" s="14"/>
      <c r="AG159" s="14">
        <f>SUM(N159:Y159)</f>
        <v>5</v>
      </c>
      <c r="AH159" s="14">
        <f t="shared" si="10"/>
        <v>7</v>
      </c>
      <c r="AI159" s="14"/>
      <c r="AJ159" s="141">
        <v>5</v>
      </c>
      <c r="AK159" s="142">
        <v>41897</v>
      </c>
      <c r="AL159" s="14"/>
      <c r="AM159" s="14"/>
      <c r="AN159" s="14"/>
      <c r="AO159" s="14"/>
      <c r="AP159" s="14">
        <v>7</v>
      </c>
      <c r="AQ159" s="14"/>
      <c r="AR159" s="14"/>
      <c r="AS159" s="14"/>
      <c r="AT159" s="14"/>
      <c r="AU159" s="14"/>
      <c r="AV159" s="14"/>
    </row>
    <row r="160" spans="1:90" s="74" customFormat="1" ht="47.25" customHeight="1">
      <c r="A160" s="14">
        <v>115</v>
      </c>
      <c r="B160" s="14" t="s">
        <v>64</v>
      </c>
      <c r="C160" s="113">
        <v>41892</v>
      </c>
      <c r="D160" s="113">
        <v>41904</v>
      </c>
      <c r="E160" s="114">
        <v>41905.291666666664</v>
      </c>
      <c r="F160" s="14" t="s">
        <v>8</v>
      </c>
      <c r="G160" s="14" t="s">
        <v>61</v>
      </c>
      <c r="H160" s="14" t="s">
        <v>5</v>
      </c>
      <c r="I160" s="14" t="str">
        <f t="shared" si="9"/>
        <v>CKLASYKA176/182</v>
      </c>
      <c r="J160" s="14" t="s">
        <v>63</v>
      </c>
      <c r="K160" s="14"/>
      <c r="L160" s="14" t="s">
        <v>46</v>
      </c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>
        <v>1</v>
      </c>
      <c r="AC160" s="143"/>
      <c r="AD160" s="118" t="s">
        <v>62</v>
      </c>
      <c r="AE160" s="14"/>
      <c r="AF160" s="119" t="s">
        <v>69</v>
      </c>
      <c r="AG160" s="14">
        <v>1</v>
      </c>
      <c r="AH160" s="14">
        <f t="shared" si="10"/>
        <v>2.0699999999999998</v>
      </c>
      <c r="AI160" s="14"/>
      <c r="AJ160" s="141">
        <v>1</v>
      </c>
      <c r="AK160" s="142">
        <v>41897</v>
      </c>
      <c r="AL160" s="14"/>
      <c r="AM160" s="14"/>
      <c r="AN160" s="14"/>
      <c r="AO160" s="14"/>
      <c r="AP160" s="14">
        <v>11</v>
      </c>
      <c r="AQ160" s="14"/>
      <c r="AR160" s="14"/>
      <c r="AS160" s="14"/>
      <c r="AT160" s="14"/>
      <c r="AU160" s="14"/>
      <c r="AV160" s="14"/>
    </row>
    <row r="161" spans="1:90" s="74" customFormat="1" ht="47.25" customHeight="1">
      <c r="A161" s="14">
        <v>115</v>
      </c>
      <c r="B161" s="14" t="s">
        <v>65</v>
      </c>
      <c r="C161" s="113">
        <v>41892</v>
      </c>
      <c r="D161" s="113">
        <v>41904</v>
      </c>
      <c r="E161" s="114">
        <v>41905.291666666664</v>
      </c>
      <c r="F161" s="14" t="s">
        <v>8</v>
      </c>
      <c r="G161" s="14" t="s">
        <v>61</v>
      </c>
      <c r="H161" s="14" t="s">
        <v>59</v>
      </c>
      <c r="I161" s="14" t="str">
        <f t="shared" si="9"/>
        <v>CKLASYKA182/188</v>
      </c>
      <c r="J161" s="14" t="s">
        <v>66</v>
      </c>
      <c r="K161" s="14">
        <v>1</v>
      </c>
      <c r="L161" s="14" t="s">
        <v>46</v>
      </c>
      <c r="M161" s="143"/>
      <c r="N161" s="143"/>
      <c r="O161" s="143"/>
      <c r="P161" s="143"/>
      <c r="Q161" s="143"/>
      <c r="R161" s="143"/>
      <c r="S161" s="143"/>
      <c r="T161" s="143"/>
      <c r="U161" s="143"/>
      <c r="V161" s="143">
        <v>4</v>
      </c>
      <c r="W161" s="143">
        <v>4</v>
      </c>
      <c r="X161" s="143">
        <v>4</v>
      </c>
      <c r="Y161" s="143"/>
      <c r="Z161" s="143"/>
      <c r="AA161" s="143"/>
      <c r="AB161" s="143"/>
      <c r="AC161" s="143"/>
      <c r="AD161" s="118" t="s">
        <v>67</v>
      </c>
      <c r="AE161" s="118" t="s">
        <v>68</v>
      </c>
      <c r="AF161" s="14"/>
      <c r="AG161" s="14">
        <f>SUM(N161:Y161)</f>
        <v>12</v>
      </c>
      <c r="AH161" s="14">
        <f t="shared" si="10"/>
        <v>24.119999999999997</v>
      </c>
      <c r="AI161" s="14"/>
      <c r="AJ161" s="141">
        <v>12</v>
      </c>
      <c r="AK161" s="142">
        <v>41898</v>
      </c>
      <c r="AL161" s="14"/>
      <c r="AM161" s="14"/>
      <c r="AN161" s="14"/>
      <c r="AO161" s="14"/>
      <c r="AP161" s="14">
        <v>31</v>
      </c>
      <c r="AQ161" s="14"/>
      <c r="AR161" s="14"/>
      <c r="AS161" s="14"/>
      <c r="AT161" s="14"/>
      <c r="AU161" s="14"/>
      <c r="AV161" s="14"/>
    </row>
    <row r="162" spans="1:90" s="74" customFormat="1" ht="47.25" customHeight="1">
      <c r="A162" s="14">
        <v>116</v>
      </c>
      <c r="B162" s="14" t="s">
        <v>60</v>
      </c>
      <c r="C162" s="113">
        <v>41892</v>
      </c>
      <c r="D162" s="113">
        <v>41904</v>
      </c>
      <c r="E162" s="114">
        <v>41905.291666666664</v>
      </c>
      <c r="F162" s="14" t="s">
        <v>8</v>
      </c>
      <c r="G162" s="14" t="s">
        <v>61</v>
      </c>
      <c r="H162" s="14" t="s">
        <v>59</v>
      </c>
      <c r="I162" s="14" t="str">
        <f t="shared" si="9"/>
        <v>CKLASYKA182/188</v>
      </c>
      <c r="J162" s="14"/>
      <c r="K162" s="14"/>
      <c r="L162" s="14" t="s">
        <v>46</v>
      </c>
      <c r="M162" s="143"/>
      <c r="N162" s="143"/>
      <c r="O162" s="143"/>
      <c r="P162" s="143"/>
      <c r="Q162" s="143"/>
      <c r="R162" s="143"/>
      <c r="S162" s="143">
        <v>1</v>
      </c>
      <c r="T162" s="143">
        <v>1</v>
      </c>
      <c r="U162" s="143"/>
      <c r="V162" s="143">
        <v>1</v>
      </c>
      <c r="W162" s="143">
        <v>1</v>
      </c>
      <c r="X162" s="143">
        <v>1</v>
      </c>
      <c r="Y162" s="143"/>
      <c r="Z162" s="143"/>
      <c r="AA162" s="143"/>
      <c r="AB162" s="143"/>
      <c r="AC162" s="143"/>
      <c r="AD162" s="116" t="s">
        <v>54</v>
      </c>
      <c r="AE162" s="14"/>
      <c r="AF162" s="14"/>
      <c r="AG162" s="14">
        <f>SUM(N162:Y162)</f>
        <v>5</v>
      </c>
      <c r="AH162" s="14">
        <f t="shared" si="10"/>
        <v>9</v>
      </c>
      <c r="AI162" s="14"/>
      <c r="AJ162" s="141">
        <v>5</v>
      </c>
      <c r="AK162" s="142">
        <v>41898</v>
      </c>
      <c r="AL162" s="14"/>
      <c r="AM162" s="14"/>
      <c r="AN162" s="14"/>
      <c r="AO162" s="14"/>
      <c r="AP162" s="14">
        <v>29</v>
      </c>
      <c r="AQ162" s="14"/>
      <c r="AR162" s="14"/>
      <c r="AS162" s="14"/>
      <c r="AT162" s="14"/>
      <c r="AU162" s="14"/>
      <c r="AV162" s="14"/>
    </row>
    <row r="163" spans="1:90" s="74" customFormat="1" ht="47.25" customHeight="1">
      <c r="A163" s="77">
        <v>116</v>
      </c>
      <c r="B163" s="77" t="s">
        <v>139</v>
      </c>
      <c r="C163" s="78">
        <v>41889</v>
      </c>
      <c r="D163" s="78">
        <v>41897</v>
      </c>
      <c r="E163" s="79">
        <v>41897.75</v>
      </c>
      <c r="F163" s="77" t="s">
        <v>2</v>
      </c>
      <c r="G163" s="77" t="s">
        <v>61</v>
      </c>
      <c r="H163" s="77" t="s">
        <v>5</v>
      </c>
      <c r="I163" s="77" t="str">
        <f t="shared" si="9"/>
        <v>KKLASYKA176/182</v>
      </c>
      <c r="J163" s="77">
        <v>0</v>
      </c>
      <c r="K163" s="77"/>
      <c r="L163" s="77" t="s">
        <v>46</v>
      </c>
      <c r="M163" s="132"/>
      <c r="N163" s="133" t="s">
        <v>517</v>
      </c>
      <c r="O163" s="133" t="s">
        <v>517</v>
      </c>
      <c r="P163" s="133">
        <v>1</v>
      </c>
      <c r="Q163" s="133">
        <v>2</v>
      </c>
      <c r="R163" s="133">
        <v>3</v>
      </c>
      <c r="S163" s="133">
        <v>4</v>
      </c>
      <c r="T163" s="133">
        <v>4</v>
      </c>
      <c r="U163" s="133">
        <v>3</v>
      </c>
      <c r="V163" s="133">
        <v>1</v>
      </c>
      <c r="W163" s="133">
        <v>1</v>
      </c>
      <c r="X163" s="133" t="s">
        <v>517</v>
      </c>
      <c r="Y163" s="133" t="s">
        <v>517</v>
      </c>
      <c r="Z163" s="133"/>
      <c r="AA163" s="133"/>
      <c r="AB163" s="133"/>
      <c r="AC163" s="133"/>
      <c r="AD163" s="81" t="s">
        <v>149</v>
      </c>
      <c r="AE163" s="77"/>
      <c r="AF163" s="77"/>
      <c r="AG163" s="77">
        <f>SUM(N163:Y163)</f>
        <v>19</v>
      </c>
      <c r="AH163" s="14" t="e">
        <f t="shared" si="10"/>
        <v>#VALUE!</v>
      </c>
      <c r="AI163" s="77"/>
      <c r="AJ163" s="77">
        <v>25</v>
      </c>
      <c r="AK163" s="78">
        <v>41898</v>
      </c>
      <c r="AL163" s="77"/>
      <c r="AM163" s="77"/>
      <c r="AN163" s="77"/>
      <c r="AO163" s="77"/>
      <c r="AP163" s="77">
        <v>22</v>
      </c>
      <c r="AQ163" s="77"/>
      <c r="AR163" s="77"/>
      <c r="AS163" s="77"/>
      <c r="AT163" s="77"/>
      <c r="AU163" s="77"/>
      <c r="AV163" s="77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1:90" s="74" customFormat="1" ht="47.25" customHeight="1">
      <c r="A164" s="14">
        <v>116</v>
      </c>
      <c r="B164" s="14" t="s">
        <v>154</v>
      </c>
      <c r="C164" s="113">
        <v>41889</v>
      </c>
      <c r="D164" s="113">
        <v>41897</v>
      </c>
      <c r="E164" s="114">
        <v>41897.75</v>
      </c>
      <c r="F164" s="14" t="s">
        <v>2</v>
      </c>
      <c r="G164" s="14" t="s">
        <v>61</v>
      </c>
      <c r="H164" s="14" t="s">
        <v>4</v>
      </c>
      <c r="I164" s="14" t="str">
        <f t="shared" si="9"/>
        <v>KKLASYKA170/176</v>
      </c>
      <c r="J164" s="14">
        <v>0</v>
      </c>
      <c r="K164" s="14"/>
      <c r="L164" s="14" t="s">
        <v>46</v>
      </c>
      <c r="M164" s="143"/>
      <c r="N164" s="144" t="s">
        <v>517</v>
      </c>
      <c r="O164" s="144" t="s">
        <v>517</v>
      </c>
      <c r="P164" s="144">
        <v>2</v>
      </c>
      <c r="Q164" s="144">
        <v>2</v>
      </c>
      <c r="R164" s="144">
        <v>4</v>
      </c>
      <c r="S164" s="144">
        <v>4</v>
      </c>
      <c r="T164" s="144">
        <v>4</v>
      </c>
      <c r="U164" s="144">
        <v>2</v>
      </c>
      <c r="V164" s="144" t="s">
        <v>517</v>
      </c>
      <c r="W164" s="144" t="s">
        <v>517</v>
      </c>
      <c r="X164" s="144" t="s">
        <v>517</v>
      </c>
      <c r="Y164" s="144" t="s">
        <v>517</v>
      </c>
      <c r="Z164" s="144"/>
      <c r="AA164" s="144"/>
      <c r="AB164" s="144"/>
      <c r="AC164" s="144"/>
      <c r="AD164" s="116" t="s">
        <v>149</v>
      </c>
      <c r="AE164" s="14"/>
      <c r="AF164" s="14"/>
      <c r="AG164" s="14">
        <f>SUM(N164:Y164)</f>
        <v>18</v>
      </c>
      <c r="AH164" s="14" t="e">
        <f t="shared" si="10"/>
        <v>#VALUE!</v>
      </c>
      <c r="AI164" s="14"/>
      <c r="AJ164" s="14">
        <v>19</v>
      </c>
      <c r="AK164" s="113">
        <v>41898</v>
      </c>
      <c r="AL164" s="14"/>
      <c r="AM164" s="14"/>
      <c r="AN164" s="14"/>
      <c r="AO164" s="14"/>
      <c r="AP164" s="14">
        <v>18</v>
      </c>
      <c r="AQ164" s="14"/>
      <c r="AR164" s="14"/>
      <c r="AS164" s="14"/>
      <c r="AT164" s="14"/>
      <c r="AU164" s="14"/>
      <c r="AV164" s="14"/>
    </row>
    <row r="165" spans="1:90" s="74" customFormat="1" ht="47.25" customHeight="1">
      <c r="A165" s="14">
        <v>116</v>
      </c>
      <c r="B165" s="14" t="s">
        <v>284</v>
      </c>
      <c r="C165" s="113">
        <v>41898</v>
      </c>
      <c r="D165" s="113">
        <v>41909</v>
      </c>
      <c r="E165" s="121">
        <v>41909.75</v>
      </c>
      <c r="F165" s="14" t="s">
        <v>9</v>
      </c>
      <c r="G165" s="14" t="s">
        <v>61</v>
      </c>
      <c r="H165" s="14" t="s">
        <v>5</v>
      </c>
      <c r="I165" s="14" t="str">
        <f t="shared" si="9"/>
        <v>GKKLASYKA176/182</v>
      </c>
      <c r="J165" s="14" t="s">
        <v>291</v>
      </c>
      <c r="K165" s="14"/>
      <c r="L165" s="14" t="s">
        <v>46</v>
      </c>
      <c r="M165" s="143"/>
      <c r="N165" s="144"/>
      <c r="O165" s="144"/>
      <c r="P165" s="144"/>
      <c r="Q165" s="144">
        <v>2</v>
      </c>
      <c r="R165" s="144">
        <v>3</v>
      </c>
      <c r="S165" s="144">
        <v>3</v>
      </c>
      <c r="T165" s="144">
        <v>3</v>
      </c>
      <c r="U165" s="144">
        <v>2</v>
      </c>
      <c r="V165" s="144">
        <v>1</v>
      </c>
      <c r="W165" s="144"/>
      <c r="X165" s="144"/>
      <c r="Y165" s="144"/>
      <c r="Z165" s="144"/>
      <c r="AA165" s="144"/>
      <c r="AB165" s="144"/>
      <c r="AC165" s="144"/>
      <c r="AD165" s="14" t="s">
        <v>121</v>
      </c>
      <c r="AE165" s="14"/>
      <c r="AF165" s="14"/>
      <c r="AG165" s="93">
        <f t="shared" ref="AG165:AG197" si="11">SUM(M165:AC165)</f>
        <v>14</v>
      </c>
      <c r="AH165" s="14">
        <f t="shared" si="10"/>
        <v>21.43</v>
      </c>
      <c r="AI165" s="93"/>
      <c r="AJ165" s="142">
        <v>41906</v>
      </c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1:90" s="74" customFormat="1" ht="47.25" customHeight="1">
      <c r="A166" s="14">
        <v>116</v>
      </c>
      <c r="B166" s="14" t="s">
        <v>285</v>
      </c>
      <c r="C166" s="113">
        <v>41898</v>
      </c>
      <c r="D166" s="113">
        <v>41909</v>
      </c>
      <c r="E166" s="121">
        <v>41909.75</v>
      </c>
      <c r="F166" s="14" t="s">
        <v>9</v>
      </c>
      <c r="G166" s="14" t="s">
        <v>61</v>
      </c>
      <c r="H166" s="14" t="s">
        <v>5</v>
      </c>
      <c r="I166" s="14" t="str">
        <f t="shared" si="9"/>
        <v>GKKLASYKA176/182</v>
      </c>
      <c r="J166" s="14" t="s">
        <v>291</v>
      </c>
      <c r="K166" s="14"/>
      <c r="L166" s="14" t="s">
        <v>46</v>
      </c>
      <c r="M166" s="143"/>
      <c r="N166" s="144"/>
      <c r="O166" s="144"/>
      <c r="P166" s="144">
        <v>2</v>
      </c>
      <c r="Q166" s="144">
        <v>2</v>
      </c>
      <c r="R166" s="144">
        <v>2</v>
      </c>
      <c r="S166" s="144">
        <v>2</v>
      </c>
      <c r="T166" s="144">
        <v>2</v>
      </c>
      <c r="U166" s="144">
        <v>2</v>
      </c>
      <c r="V166" s="144"/>
      <c r="W166" s="144"/>
      <c r="X166" s="144"/>
      <c r="Y166" s="144"/>
      <c r="Z166" s="144"/>
      <c r="AA166" s="144"/>
      <c r="AB166" s="144"/>
      <c r="AC166" s="144"/>
      <c r="AD166" s="14">
        <v>1274</v>
      </c>
      <c r="AE166" s="14"/>
      <c r="AF166" s="14"/>
      <c r="AG166" s="93">
        <f t="shared" si="11"/>
        <v>12</v>
      </c>
      <c r="AH166" s="14">
        <f t="shared" si="10"/>
        <v>17.88</v>
      </c>
      <c r="AI166" s="93"/>
      <c r="AJ166" s="142">
        <v>41906</v>
      </c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1:90" s="74" customFormat="1" ht="47.25" customHeight="1">
      <c r="A167" s="14">
        <v>116</v>
      </c>
      <c r="B167" s="14" t="s">
        <v>286</v>
      </c>
      <c r="C167" s="113">
        <v>41898</v>
      </c>
      <c r="D167" s="113">
        <v>41909</v>
      </c>
      <c r="E167" s="121">
        <v>41909.75</v>
      </c>
      <c r="F167" s="14" t="s">
        <v>9</v>
      </c>
      <c r="G167" s="14" t="s">
        <v>61</v>
      </c>
      <c r="H167" s="14" t="s">
        <v>5</v>
      </c>
      <c r="I167" s="14" t="str">
        <f t="shared" si="9"/>
        <v>GKKLASYKA176/182</v>
      </c>
      <c r="J167" s="14" t="s">
        <v>291</v>
      </c>
      <c r="K167" s="14"/>
      <c r="L167" s="14" t="s">
        <v>46</v>
      </c>
      <c r="M167" s="143"/>
      <c r="N167" s="144"/>
      <c r="O167" s="144"/>
      <c r="P167" s="144">
        <v>2</v>
      </c>
      <c r="Q167" s="144">
        <v>2</v>
      </c>
      <c r="R167" s="144">
        <v>2</v>
      </c>
      <c r="S167" s="144">
        <v>2</v>
      </c>
      <c r="T167" s="144">
        <v>2</v>
      </c>
      <c r="U167" s="144">
        <v>2</v>
      </c>
      <c r="V167" s="144"/>
      <c r="W167" s="144"/>
      <c r="X167" s="144"/>
      <c r="Y167" s="144"/>
      <c r="Z167" s="144"/>
      <c r="AA167" s="144"/>
      <c r="AB167" s="144"/>
      <c r="AC167" s="144"/>
      <c r="AD167" s="14">
        <v>502</v>
      </c>
      <c r="AE167" s="14"/>
      <c r="AF167" s="14"/>
      <c r="AG167" s="93">
        <f t="shared" si="11"/>
        <v>12</v>
      </c>
      <c r="AH167" s="14">
        <f t="shared" si="10"/>
        <v>17.88</v>
      </c>
      <c r="AI167" s="93"/>
      <c r="AJ167" s="142">
        <v>41906</v>
      </c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1:90" s="74" customFormat="1" ht="47.25" customHeight="1">
      <c r="A168" s="14">
        <v>116</v>
      </c>
      <c r="B168" s="14" t="s">
        <v>287</v>
      </c>
      <c r="C168" s="113">
        <v>41898</v>
      </c>
      <c r="D168" s="113">
        <v>41909</v>
      </c>
      <c r="E168" s="121">
        <v>41909.75</v>
      </c>
      <c r="F168" s="14" t="s">
        <v>9</v>
      </c>
      <c r="G168" s="14" t="s">
        <v>61</v>
      </c>
      <c r="H168" s="14" t="s">
        <v>5</v>
      </c>
      <c r="I168" s="14" t="str">
        <f t="shared" si="9"/>
        <v>GKKLASYKA176/182</v>
      </c>
      <c r="J168" s="14" t="s">
        <v>291</v>
      </c>
      <c r="K168" s="14"/>
      <c r="L168" s="14" t="s">
        <v>46</v>
      </c>
      <c r="M168" s="143"/>
      <c r="N168" s="144"/>
      <c r="O168" s="144"/>
      <c r="P168" s="144">
        <v>1</v>
      </c>
      <c r="Q168" s="144">
        <v>1</v>
      </c>
      <c r="R168" s="144">
        <v>1</v>
      </c>
      <c r="S168" s="144">
        <v>1</v>
      </c>
      <c r="T168" s="144">
        <v>1</v>
      </c>
      <c r="U168" s="144">
        <v>1</v>
      </c>
      <c r="V168" s="144"/>
      <c r="W168" s="144"/>
      <c r="X168" s="144"/>
      <c r="Y168" s="144"/>
      <c r="Z168" s="144"/>
      <c r="AA168" s="144"/>
      <c r="AB168" s="144"/>
      <c r="AC168" s="144"/>
      <c r="AD168" s="14" t="s">
        <v>87</v>
      </c>
      <c r="AE168" s="14"/>
      <c r="AF168" s="14"/>
      <c r="AG168" s="93">
        <f t="shared" si="11"/>
        <v>6</v>
      </c>
      <c r="AH168" s="14">
        <f t="shared" si="10"/>
        <v>8.94</v>
      </c>
      <c r="AI168" s="93"/>
      <c r="AJ168" s="142">
        <v>41906</v>
      </c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</row>
    <row r="169" spans="1:90" s="74" customFormat="1" ht="47.25" customHeight="1">
      <c r="A169" s="14">
        <v>116</v>
      </c>
      <c r="B169" s="14" t="s">
        <v>288</v>
      </c>
      <c r="C169" s="113">
        <v>41898</v>
      </c>
      <c r="D169" s="113">
        <v>41909</v>
      </c>
      <c r="E169" s="121">
        <v>41909.75</v>
      </c>
      <c r="F169" s="14" t="s">
        <v>9</v>
      </c>
      <c r="G169" s="14" t="s">
        <v>61</v>
      </c>
      <c r="H169" s="14" t="s">
        <v>5</v>
      </c>
      <c r="I169" s="14" t="str">
        <f t="shared" si="9"/>
        <v>GKKLASYKA176/182</v>
      </c>
      <c r="J169" s="14" t="s">
        <v>291</v>
      </c>
      <c r="K169" s="14"/>
      <c r="L169" s="14" t="s">
        <v>46</v>
      </c>
      <c r="M169" s="143"/>
      <c r="N169" s="144"/>
      <c r="O169" s="144"/>
      <c r="P169" s="144"/>
      <c r="Q169" s="144">
        <v>1</v>
      </c>
      <c r="R169" s="144">
        <v>1</v>
      </c>
      <c r="S169" s="144">
        <v>1</v>
      </c>
      <c r="T169" s="144">
        <v>1</v>
      </c>
      <c r="U169" s="144">
        <v>1</v>
      </c>
      <c r="V169" s="144"/>
      <c r="W169" s="144"/>
      <c r="X169" s="144"/>
      <c r="Y169" s="144"/>
      <c r="Z169" s="144"/>
      <c r="AA169" s="144"/>
      <c r="AB169" s="144"/>
      <c r="AC169" s="144"/>
      <c r="AD169" s="123" t="s">
        <v>292</v>
      </c>
      <c r="AE169" s="14"/>
      <c r="AF169" s="14"/>
      <c r="AG169" s="93">
        <f t="shared" si="11"/>
        <v>5</v>
      </c>
      <c r="AH169" s="14">
        <f t="shared" si="10"/>
        <v>7.5399999999999991</v>
      </c>
      <c r="AI169" s="93"/>
      <c r="AJ169" s="142">
        <v>41906</v>
      </c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</row>
    <row r="170" spans="1:90" s="74" customFormat="1" ht="47.25" customHeight="1">
      <c r="A170" s="14">
        <v>116</v>
      </c>
      <c r="B170" s="14" t="s">
        <v>289</v>
      </c>
      <c r="C170" s="113">
        <v>41898</v>
      </c>
      <c r="D170" s="113">
        <v>41909</v>
      </c>
      <c r="E170" s="121">
        <v>41909.75</v>
      </c>
      <c r="F170" s="14" t="s">
        <v>9</v>
      </c>
      <c r="G170" s="14" t="s">
        <v>61</v>
      </c>
      <c r="H170" s="14" t="s">
        <v>5</v>
      </c>
      <c r="I170" s="14" t="str">
        <f t="shared" si="9"/>
        <v>GKKLASYKA176/182</v>
      </c>
      <c r="J170" s="14" t="s">
        <v>122</v>
      </c>
      <c r="K170" s="14"/>
      <c r="L170" s="14" t="s">
        <v>46</v>
      </c>
      <c r="M170" s="143"/>
      <c r="N170" s="144"/>
      <c r="O170" s="144"/>
      <c r="P170" s="144"/>
      <c r="Q170" s="144"/>
      <c r="R170" s="144">
        <v>1</v>
      </c>
      <c r="S170" s="144">
        <v>1</v>
      </c>
      <c r="T170" s="144">
        <v>1</v>
      </c>
      <c r="U170" s="144">
        <v>1</v>
      </c>
      <c r="V170" s="144"/>
      <c r="W170" s="144"/>
      <c r="X170" s="144"/>
      <c r="Y170" s="144"/>
      <c r="Z170" s="144"/>
      <c r="AA170" s="144"/>
      <c r="AB170" s="144"/>
      <c r="AC170" s="144"/>
      <c r="AD170" s="123" t="s">
        <v>293</v>
      </c>
      <c r="AE170" s="14" t="s">
        <v>72</v>
      </c>
      <c r="AF170" s="14"/>
      <c r="AG170" s="93">
        <f t="shared" si="11"/>
        <v>4</v>
      </c>
      <c r="AH170" s="14">
        <f t="shared" si="10"/>
        <v>6.1400000000000006</v>
      </c>
      <c r="AI170" s="93"/>
      <c r="AJ170" s="142">
        <v>41906</v>
      </c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</row>
    <row r="171" spans="1:90" s="74" customFormat="1" ht="47.25" customHeight="1">
      <c r="A171" s="14">
        <v>116</v>
      </c>
      <c r="B171" s="14" t="s">
        <v>290</v>
      </c>
      <c r="C171" s="113">
        <v>41898</v>
      </c>
      <c r="D171" s="113">
        <v>41909</v>
      </c>
      <c r="E171" s="121">
        <v>41909.75</v>
      </c>
      <c r="F171" s="14" t="s">
        <v>9</v>
      </c>
      <c r="G171" s="14" t="s">
        <v>61</v>
      </c>
      <c r="H171" s="14" t="s">
        <v>5</v>
      </c>
      <c r="I171" s="14" t="str">
        <f t="shared" si="9"/>
        <v>GKKLASYKA176/182</v>
      </c>
      <c r="J171" s="14" t="s">
        <v>305</v>
      </c>
      <c r="K171" s="14"/>
      <c r="L171" s="14" t="s">
        <v>46</v>
      </c>
      <c r="M171" s="143"/>
      <c r="N171" s="144"/>
      <c r="O171" s="144"/>
      <c r="P171" s="144">
        <v>1</v>
      </c>
      <c r="Q171" s="144">
        <v>1</v>
      </c>
      <c r="R171" s="144">
        <v>1</v>
      </c>
      <c r="S171" s="144">
        <v>1</v>
      </c>
      <c r="T171" s="144">
        <v>1</v>
      </c>
      <c r="U171" s="144">
        <v>1</v>
      </c>
      <c r="V171" s="144"/>
      <c r="W171" s="144"/>
      <c r="X171" s="144"/>
      <c r="Y171" s="144"/>
      <c r="Z171" s="144"/>
      <c r="AA171" s="144"/>
      <c r="AB171" s="144"/>
      <c r="AC171" s="144"/>
      <c r="AD171" s="14" t="s">
        <v>121</v>
      </c>
      <c r="AE171" s="123" t="s">
        <v>294</v>
      </c>
      <c r="AF171" s="14"/>
      <c r="AG171" s="93">
        <f t="shared" si="11"/>
        <v>6</v>
      </c>
      <c r="AH171" s="14">
        <f t="shared" si="10"/>
        <v>8.94</v>
      </c>
      <c r="AI171" s="93"/>
      <c r="AJ171" s="142">
        <v>41906</v>
      </c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</row>
    <row r="172" spans="1:90" s="74" customFormat="1" ht="47.25" customHeight="1">
      <c r="A172" s="14">
        <v>116</v>
      </c>
      <c r="B172" s="14" t="s">
        <v>295</v>
      </c>
      <c r="C172" s="113">
        <v>41898</v>
      </c>
      <c r="D172" s="113">
        <v>41909</v>
      </c>
      <c r="E172" s="121">
        <v>41909.75</v>
      </c>
      <c r="F172" s="14" t="s">
        <v>9</v>
      </c>
      <c r="G172" s="14" t="s">
        <v>61</v>
      </c>
      <c r="H172" s="14" t="s">
        <v>3</v>
      </c>
      <c r="I172" s="14" t="str">
        <f t="shared" si="9"/>
        <v>GKKLASYKA164/170</v>
      </c>
      <c r="J172" s="14" t="s">
        <v>291</v>
      </c>
      <c r="K172" s="14"/>
      <c r="L172" s="14" t="s">
        <v>46</v>
      </c>
      <c r="M172" s="143"/>
      <c r="N172" s="144"/>
      <c r="O172" s="144">
        <v>1</v>
      </c>
      <c r="P172" s="144">
        <v>1</v>
      </c>
      <c r="Q172" s="144">
        <v>1</v>
      </c>
      <c r="R172" s="144">
        <v>1</v>
      </c>
      <c r="S172" s="144">
        <v>3</v>
      </c>
      <c r="T172" s="144">
        <v>2</v>
      </c>
      <c r="U172" s="144">
        <v>2</v>
      </c>
      <c r="V172" s="144">
        <v>1</v>
      </c>
      <c r="W172" s="144"/>
      <c r="X172" s="144"/>
      <c r="Y172" s="144"/>
      <c r="Z172" s="144"/>
      <c r="AA172" s="144"/>
      <c r="AB172" s="144"/>
      <c r="AC172" s="144"/>
      <c r="AD172" s="14" t="s">
        <v>121</v>
      </c>
      <c r="AE172" s="14"/>
      <c r="AF172" s="14"/>
      <c r="AG172" s="93">
        <f t="shared" si="11"/>
        <v>12</v>
      </c>
      <c r="AH172" s="14">
        <f t="shared" si="10"/>
        <v>18.46</v>
      </c>
      <c r="AI172" s="93"/>
      <c r="AJ172" s="142">
        <v>41906</v>
      </c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</row>
    <row r="173" spans="1:90" s="74" customFormat="1" ht="47.25" customHeight="1">
      <c r="A173" s="14">
        <v>116</v>
      </c>
      <c r="B173" s="14" t="s">
        <v>296</v>
      </c>
      <c r="C173" s="113">
        <v>41898</v>
      </c>
      <c r="D173" s="113">
        <v>41909</v>
      </c>
      <c r="E173" s="121">
        <v>41909.75</v>
      </c>
      <c r="F173" s="14" t="s">
        <v>9</v>
      </c>
      <c r="G173" s="14" t="s">
        <v>61</v>
      </c>
      <c r="H173" s="14" t="s">
        <v>3</v>
      </c>
      <c r="I173" s="14" t="str">
        <f t="shared" si="9"/>
        <v>GKKLASYKA164/170</v>
      </c>
      <c r="J173" s="14" t="s">
        <v>291</v>
      </c>
      <c r="K173" s="14"/>
      <c r="L173" s="14" t="s">
        <v>46</v>
      </c>
      <c r="M173" s="143"/>
      <c r="N173" s="144"/>
      <c r="O173" s="144">
        <v>1</v>
      </c>
      <c r="P173" s="144">
        <v>1</v>
      </c>
      <c r="Q173" s="144">
        <v>3</v>
      </c>
      <c r="R173" s="144">
        <v>3</v>
      </c>
      <c r="S173" s="144">
        <v>3</v>
      </c>
      <c r="T173" s="144">
        <v>1</v>
      </c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">
        <v>1274</v>
      </c>
      <c r="AE173" s="14"/>
      <c r="AF173" s="14"/>
      <c r="AG173" s="93">
        <f t="shared" si="11"/>
        <v>12</v>
      </c>
      <c r="AH173" s="14">
        <f t="shared" si="10"/>
        <v>16.97</v>
      </c>
      <c r="AI173" s="93"/>
      <c r="AJ173" s="142">
        <v>41906</v>
      </c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</row>
    <row r="174" spans="1:90" s="74" customFormat="1" ht="47.25" customHeight="1">
      <c r="A174" s="14">
        <v>116</v>
      </c>
      <c r="B174" s="14" t="s">
        <v>297</v>
      </c>
      <c r="C174" s="113">
        <v>41898</v>
      </c>
      <c r="D174" s="113">
        <v>41909</v>
      </c>
      <c r="E174" s="121">
        <v>41909.75</v>
      </c>
      <c r="F174" s="14" t="s">
        <v>9</v>
      </c>
      <c r="G174" s="14" t="s">
        <v>61</v>
      </c>
      <c r="H174" s="14" t="s">
        <v>3</v>
      </c>
      <c r="I174" s="14" t="str">
        <f t="shared" si="9"/>
        <v>GKKLASYKA164/170</v>
      </c>
      <c r="J174" s="14" t="s">
        <v>291</v>
      </c>
      <c r="K174" s="14"/>
      <c r="L174" s="14" t="s">
        <v>46</v>
      </c>
      <c r="M174" s="143"/>
      <c r="N174" s="144"/>
      <c r="O174" s="144"/>
      <c r="P174" s="144"/>
      <c r="Q174" s="144">
        <v>2</v>
      </c>
      <c r="R174" s="144">
        <v>2</v>
      </c>
      <c r="S174" s="144">
        <v>2</v>
      </c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">
        <v>502</v>
      </c>
      <c r="AE174" s="14"/>
      <c r="AF174" s="14"/>
      <c r="AG174" s="93">
        <f t="shared" si="11"/>
        <v>6</v>
      </c>
      <c r="AH174" s="14">
        <f t="shared" si="10"/>
        <v>8.3999999999999986</v>
      </c>
      <c r="AI174" s="93"/>
      <c r="AJ174" s="142">
        <v>41906</v>
      </c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</row>
    <row r="175" spans="1:90" s="74" customFormat="1" ht="47.25" customHeight="1">
      <c r="A175" s="14">
        <v>116</v>
      </c>
      <c r="B175" s="14" t="s">
        <v>298</v>
      </c>
      <c r="C175" s="113">
        <v>41898</v>
      </c>
      <c r="D175" s="113">
        <v>41909</v>
      </c>
      <c r="E175" s="121">
        <v>41909.75</v>
      </c>
      <c r="F175" s="14" t="s">
        <v>9</v>
      </c>
      <c r="G175" s="14" t="s">
        <v>61</v>
      </c>
      <c r="H175" s="14" t="s">
        <v>3</v>
      </c>
      <c r="I175" s="14" t="str">
        <f t="shared" si="9"/>
        <v>GKKLASYKA164/170</v>
      </c>
      <c r="J175" s="14" t="s">
        <v>291</v>
      </c>
      <c r="K175" s="14"/>
      <c r="L175" s="14" t="s">
        <v>46</v>
      </c>
      <c r="M175" s="143"/>
      <c r="N175" s="144"/>
      <c r="O175" s="144"/>
      <c r="P175" s="144"/>
      <c r="Q175" s="144">
        <v>1</v>
      </c>
      <c r="R175" s="144">
        <v>1</v>
      </c>
      <c r="S175" s="144">
        <v>1</v>
      </c>
      <c r="T175" s="144">
        <v>1</v>
      </c>
      <c r="U175" s="144">
        <v>1</v>
      </c>
      <c r="V175" s="144"/>
      <c r="W175" s="144"/>
      <c r="X175" s="144"/>
      <c r="Y175" s="144"/>
      <c r="Z175" s="144"/>
      <c r="AA175" s="144"/>
      <c r="AB175" s="144"/>
      <c r="AC175" s="144"/>
      <c r="AD175" s="123" t="s">
        <v>292</v>
      </c>
      <c r="AE175" s="14"/>
      <c r="AF175" s="14"/>
      <c r="AG175" s="93">
        <f t="shared" si="11"/>
        <v>5</v>
      </c>
      <c r="AH175" s="14">
        <f t="shared" si="10"/>
        <v>7.5399999999999991</v>
      </c>
      <c r="AI175" s="93"/>
      <c r="AJ175" s="142">
        <v>41906</v>
      </c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</row>
    <row r="176" spans="1:90" s="74" customFormat="1" ht="47.25" customHeight="1">
      <c r="A176" s="14">
        <v>116</v>
      </c>
      <c r="B176" s="14" t="s">
        <v>299</v>
      </c>
      <c r="C176" s="113">
        <v>41898</v>
      </c>
      <c r="D176" s="113">
        <v>41909</v>
      </c>
      <c r="E176" s="121">
        <v>41909.75</v>
      </c>
      <c r="F176" s="14" t="s">
        <v>9</v>
      </c>
      <c r="G176" s="14" t="s">
        <v>61</v>
      </c>
      <c r="H176" s="14" t="s">
        <v>3</v>
      </c>
      <c r="I176" s="14" t="str">
        <f t="shared" si="9"/>
        <v>GKKLASYKA164/170</v>
      </c>
      <c r="J176" s="14" t="s">
        <v>122</v>
      </c>
      <c r="K176" s="14"/>
      <c r="L176" s="14" t="s">
        <v>46</v>
      </c>
      <c r="M176" s="143"/>
      <c r="N176" s="144"/>
      <c r="O176" s="144"/>
      <c r="P176" s="144"/>
      <c r="Q176" s="144"/>
      <c r="R176" s="144">
        <v>1</v>
      </c>
      <c r="S176" s="144">
        <v>1</v>
      </c>
      <c r="T176" s="144">
        <v>1</v>
      </c>
      <c r="U176" s="144">
        <v>1</v>
      </c>
      <c r="V176" s="144"/>
      <c r="W176" s="144"/>
      <c r="X176" s="144"/>
      <c r="Y176" s="144"/>
      <c r="Z176" s="144"/>
      <c r="AA176" s="144"/>
      <c r="AB176" s="144"/>
      <c r="AC176" s="144"/>
      <c r="AD176" s="123" t="s">
        <v>293</v>
      </c>
      <c r="AE176" s="14" t="s">
        <v>72</v>
      </c>
      <c r="AF176" s="14"/>
      <c r="AG176" s="93">
        <f t="shared" si="11"/>
        <v>4</v>
      </c>
      <c r="AH176" s="14">
        <f t="shared" si="10"/>
        <v>6.1400000000000006</v>
      </c>
      <c r="AI176" s="93"/>
      <c r="AJ176" s="142">
        <v>41906</v>
      </c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</row>
    <row r="177" spans="1:90" s="74" customFormat="1" ht="47.25" customHeight="1">
      <c r="A177" s="14">
        <v>116</v>
      </c>
      <c r="B177" s="14" t="s">
        <v>300</v>
      </c>
      <c r="C177" s="113">
        <v>41898</v>
      </c>
      <c r="D177" s="113">
        <v>41909</v>
      </c>
      <c r="E177" s="121">
        <v>41909.75</v>
      </c>
      <c r="F177" s="14" t="s">
        <v>9</v>
      </c>
      <c r="G177" s="14" t="s">
        <v>61</v>
      </c>
      <c r="H177" s="14" t="s">
        <v>3</v>
      </c>
      <c r="I177" s="14" t="str">
        <f t="shared" si="9"/>
        <v>GKKLASYKA164/170</v>
      </c>
      <c r="J177" s="14" t="s">
        <v>305</v>
      </c>
      <c r="K177" s="14"/>
      <c r="L177" s="14" t="s">
        <v>46</v>
      </c>
      <c r="M177" s="143"/>
      <c r="N177" s="144"/>
      <c r="O177" s="144"/>
      <c r="P177" s="144">
        <v>1</v>
      </c>
      <c r="Q177" s="144">
        <v>1</v>
      </c>
      <c r="R177" s="144">
        <v>1</v>
      </c>
      <c r="S177" s="144">
        <v>1</v>
      </c>
      <c r="T177" s="144">
        <v>1</v>
      </c>
      <c r="U177" s="144">
        <v>1</v>
      </c>
      <c r="V177" s="144"/>
      <c r="W177" s="144"/>
      <c r="X177" s="144"/>
      <c r="Y177" s="144"/>
      <c r="Z177" s="144"/>
      <c r="AA177" s="144"/>
      <c r="AB177" s="144"/>
      <c r="AC177" s="144"/>
      <c r="AD177" s="14" t="s">
        <v>121</v>
      </c>
      <c r="AE177" s="123" t="s">
        <v>294</v>
      </c>
      <c r="AF177" s="14"/>
      <c r="AG177" s="93">
        <f t="shared" si="11"/>
        <v>6</v>
      </c>
      <c r="AH177" s="14">
        <f t="shared" si="10"/>
        <v>8.94</v>
      </c>
      <c r="AI177" s="93"/>
      <c r="AJ177" s="142">
        <v>41906</v>
      </c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</row>
    <row r="178" spans="1:90" s="74" customFormat="1" ht="47.25" customHeight="1">
      <c r="A178" s="14">
        <v>116</v>
      </c>
      <c r="B178" s="14" t="s">
        <v>301</v>
      </c>
      <c r="C178" s="113">
        <v>41898</v>
      </c>
      <c r="D178" s="113">
        <v>41909</v>
      </c>
      <c r="E178" s="121">
        <v>41909.75</v>
      </c>
      <c r="F178" s="14" t="s">
        <v>9</v>
      </c>
      <c r="G178" s="14" t="s">
        <v>61</v>
      </c>
      <c r="H178" s="14" t="s">
        <v>3</v>
      </c>
      <c r="I178" s="14" t="str">
        <f t="shared" si="9"/>
        <v>GKKLASYKA164/170</v>
      </c>
      <c r="J178" s="14" t="s">
        <v>122</v>
      </c>
      <c r="K178" s="14"/>
      <c r="L178" s="14" t="s">
        <v>46</v>
      </c>
      <c r="M178" s="143"/>
      <c r="N178" s="144"/>
      <c r="O178" s="144">
        <v>1</v>
      </c>
      <c r="P178" s="144">
        <v>1</v>
      </c>
      <c r="Q178" s="144">
        <v>1</v>
      </c>
      <c r="R178" s="144">
        <v>1</v>
      </c>
      <c r="S178" s="144">
        <v>1</v>
      </c>
      <c r="T178" s="144">
        <v>1</v>
      </c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23" t="s">
        <v>304</v>
      </c>
      <c r="AE178" s="14" t="s">
        <v>76</v>
      </c>
      <c r="AF178" s="14"/>
      <c r="AG178" s="93">
        <f t="shared" si="11"/>
        <v>6</v>
      </c>
      <c r="AH178" s="14">
        <f t="shared" si="10"/>
        <v>8.57</v>
      </c>
      <c r="AI178" s="93"/>
      <c r="AJ178" s="142">
        <v>41906</v>
      </c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</row>
    <row r="179" spans="1:90" s="74" customFormat="1" ht="47.25" customHeight="1">
      <c r="A179" s="14">
        <v>116</v>
      </c>
      <c r="B179" s="14" t="s">
        <v>302</v>
      </c>
      <c r="C179" s="113">
        <v>41898</v>
      </c>
      <c r="D179" s="113">
        <v>41909</v>
      </c>
      <c r="E179" s="121">
        <v>41909.75</v>
      </c>
      <c r="F179" s="93" t="s">
        <v>9</v>
      </c>
      <c r="G179" s="93" t="s">
        <v>61</v>
      </c>
      <c r="H179" s="14" t="s">
        <v>3</v>
      </c>
      <c r="I179" s="14" t="str">
        <f t="shared" si="9"/>
        <v>GKKLASYKA164/170</v>
      </c>
      <c r="J179" s="14" t="s">
        <v>291</v>
      </c>
      <c r="K179" s="14"/>
      <c r="L179" s="14" t="s">
        <v>46</v>
      </c>
      <c r="M179" s="143"/>
      <c r="N179" s="144"/>
      <c r="O179" s="144">
        <v>1</v>
      </c>
      <c r="P179" s="144">
        <v>1</v>
      </c>
      <c r="Q179" s="144">
        <v>1</v>
      </c>
      <c r="R179" s="144">
        <v>1</v>
      </c>
      <c r="S179" s="144">
        <v>1</v>
      </c>
      <c r="T179" s="144">
        <v>1</v>
      </c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" t="s">
        <v>202</v>
      </c>
      <c r="AE179" s="14"/>
      <c r="AF179" s="14"/>
      <c r="AG179" s="93">
        <f t="shared" si="11"/>
        <v>6</v>
      </c>
      <c r="AH179" s="14">
        <f t="shared" si="10"/>
        <v>8.57</v>
      </c>
      <c r="AI179" s="93"/>
      <c r="AJ179" s="142">
        <v>41906</v>
      </c>
      <c r="AK179" s="93"/>
      <c r="AL179" s="93">
        <f>SUM(P179:AF179)</f>
        <v>5</v>
      </c>
      <c r="AM179" s="93">
        <f>SUM(Q179:AG179)</f>
        <v>10</v>
      </c>
      <c r="AN179" s="93">
        <f>SUM(R179:AJ179)</f>
        <v>41923.57</v>
      </c>
      <c r="AO179" s="93">
        <f>SUM(S179:AK179)</f>
        <v>41922.57</v>
      </c>
      <c r="AP179" s="93"/>
      <c r="AQ179" s="93"/>
      <c r="AR179" s="93">
        <f t="shared" ref="AR179:AT180" si="12">SUM(V179:AN179)</f>
        <v>83859.14</v>
      </c>
      <c r="AS179" s="93">
        <f t="shared" si="12"/>
        <v>125781.70999999999</v>
      </c>
      <c r="AT179" s="93">
        <f t="shared" si="12"/>
        <v>125781.70999999999</v>
      </c>
      <c r="AU179" s="93"/>
      <c r="AV179" s="14"/>
    </row>
    <row r="180" spans="1:90" s="74" customFormat="1" ht="47.25" customHeight="1">
      <c r="A180" s="54">
        <v>116</v>
      </c>
      <c r="B180" s="87" t="s">
        <v>303</v>
      </c>
      <c r="C180" s="88">
        <v>41898</v>
      </c>
      <c r="D180" s="88">
        <v>41909</v>
      </c>
      <c r="E180" s="89">
        <v>41909.75</v>
      </c>
      <c r="F180" s="87" t="s">
        <v>9</v>
      </c>
      <c r="G180" s="87" t="s">
        <v>61</v>
      </c>
      <c r="H180" s="87" t="s">
        <v>5</v>
      </c>
      <c r="I180" s="87" t="str">
        <f t="shared" si="9"/>
        <v>GKKLASYKA176/182</v>
      </c>
      <c r="J180" s="87" t="s">
        <v>306</v>
      </c>
      <c r="K180" s="87"/>
      <c r="L180" s="87" t="s">
        <v>46</v>
      </c>
      <c r="M180" s="138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>
        <v>1</v>
      </c>
      <c r="AB180" s="139"/>
      <c r="AC180" s="139"/>
      <c r="AD180" s="87" t="s">
        <v>307</v>
      </c>
      <c r="AE180" s="87"/>
      <c r="AF180" s="91" t="s">
        <v>308</v>
      </c>
      <c r="AG180" s="87">
        <f t="shared" si="11"/>
        <v>1</v>
      </c>
      <c r="AH180" s="14">
        <f t="shared" si="10"/>
        <v>2.0699999999999998</v>
      </c>
      <c r="AI180" s="87"/>
      <c r="AJ180" s="92">
        <v>41904</v>
      </c>
      <c r="AK180" s="75"/>
      <c r="AL180" s="75">
        <f>SUM(P180:AF180)</f>
        <v>1</v>
      </c>
      <c r="AM180" s="75">
        <f>SUM(Q180:AG180)</f>
        <v>2</v>
      </c>
      <c r="AN180" s="75">
        <f>SUM(R180:AJ180)</f>
        <v>41908.07</v>
      </c>
      <c r="AO180" s="75">
        <f>SUM(S180:AK180)</f>
        <v>41908.07</v>
      </c>
      <c r="AP180" s="75"/>
      <c r="AQ180" s="75"/>
      <c r="AR180" s="75">
        <f t="shared" si="12"/>
        <v>83819.14</v>
      </c>
      <c r="AS180" s="75">
        <f t="shared" si="12"/>
        <v>125727.20999999999</v>
      </c>
      <c r="AT180" s="75">
        <f t="shared" si="12"/>
        <v>125727.20999999999</v>
      </c>
      <c r="AU180" s="75"/>
      <c r="AV180" s="75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1:90" s="74" customFormat="1" ht="47.25" customHeight="1">
      <c r="A181" s="14">
        <v>122</v>
      </c>
      <c r="B181" s="14" t="s">
        <v>334</v>
      </c>
      <c r="C181" s="113"/>
      <c r="D181" s="113"/>
      <c r="E181" s="114"/>
      <c r="F181" s="93" t="s">
        <v>9</v>
      </c>
      <c r="G181" s="14" t="s">
        <v>48</v>
      </c>
      <c r="H181" s="14" t="s">
        <v>59</v>
      </c>
      <c r="I181" s="14" t="str">
        <f t="shared" si="9"/>
        <v>GKSLIM182/188</v>
      </c>
      <c r="J181" s="14" t="s">
        <v>127</v>
      </c>
      <c r="K181" s="14">
        <v>1</v>
      </c>
      <c r="L181" s="14" t="s">
        <v>46</v>
      </c>
      <c r="M181" s="143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>
        <v>2</v>
      </c>
      <c r="X181" s="144">
        <v>1</v>
      </c>
      <c r="Y181" s="144">
        <v>2</v>
      </c>
      <c r="Z181" s="144"/>
      <c r="AA181" s="144"/>
      <c r="AB181" s="144"/>
      <c r="AC181" s="144"/>
      <c r="AD181" s="14"/>
      <c r="AE181" s="14"/>
      <c r="AF181" s="123" t="s">
        <v>333</v>
      </c>
      <c r="AG181" s="93">
        <f t="shared" si="11"/>
        <v>5</v>
      </c>
      <c r="AH181" s="14">
        <f t="shared" si="10"/>
        <v>10.169999999999998</v>
      </c>
      <c r="AI181" s="93"/>
      <c r="AJ181" s="93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</row>
    <row r="182" spans="1:90" s="74" customFormat="1" ht="47.25" customHeight="1">
      <c r="A182" s="14">
        <v>122</v>
      </c>
      <c r="B182" s="14" t="s">
        <v>335</v>
      </c>
      <c r="C182" s="113"/>
      <c r="D182" s="113"/>
      <c r="E182" s="114"/>
      <c r="F182" s="93" t="s">
        <v>9</v>
      </c>
      <c r="G182" s="14" t="s">
        <v>48</v>
      </c>
      <c r="H182" s="14" t="s">
        <v>59</v>
      </c>
      <c r="I182" s="14" t="str">
        <f t="shared" si="9"/>
        <v>GKSLIM182/188</v>
      </c>
      <c r="J182" s="14" t="s">
        <v>127</v>
      </c>
      <c r="K182" s="14">
        <v>1</v>
      </c>
      <c r="L182" s="14" t="s">
        <v>46</v>
      </c>
      <c r="M182" s="143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>
        <v>2</v>
      </c>
      <c r="X182" s="144">
        <v>1</v>
      </c>
      <c r="Y182" s="144">
        <v>2</v>
      </c>
      <c r="Z182" s="144"/>
      <c r="AA182" s="144"/>
      <c r="AB182" s="144"/>
      <c r="AC182" s="144"/>
      <c r="AD182" s="14"/>
      <c r="AE182" s="14"/>
      <c r="AF182" s="123" t="s">
        <v>333</v>
      </c>
      <c r="AG182" s="93">
        <f t="shared" si="11"/>
        <v>5</v>
      </c>
      <c r="AH182" s="14">
        <f t="shared" si="10"/>
        <v>10.169999999999998</v>
      </c>
      <c r="AI182" s="93"/>
      <c r="AJ182" s="93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</row>
    <row r="183" spans="1:90" s="74" customFormat="1" ht="47.25" customHeight="1">
      <c r="A183" s="14">
        <v>122</v>
      </c>
      <c r="B183" s="14" t="s">
        <v>336</v>
      </c>
      <c r="C183" s="113"/>
      <c r="D183" s="113"/>
      <c r="E183" s="114"/>
      <c r="F183" s="93" t="s">
        <v>9</v>
      </c>
      <c r="G183" s="14" t="s">
        <v>48</v>
      </c>
      <c r="H183" s="14" t="s">
        <v>59</v>
      </c>
      <c r="I183" s="14" t="str">
        <f t="shared" si="9"/>
        <v>GKSLIM182/188</v>
      </c>
      <c r="J183" s="14" t="s">
        <v>344</v>
      </c>
      <c r="K183" s="14"/>
      <c r="L183" s="14" t="s">
        <v>46</v>
      </c>
      <c r="M183" s="143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>
        <v>2</v>
      </c>
      <c r="X183" s="144">
        <v>1</v>
      </c>
      <c r="Y183" s="144">
        <v>2</v>
      </c>
      <c r="Z183" s="144"/>
      <c r="AA183" s="144"/>
      <c r="AB183" s="144"/>
      <c r="AC183" s="144"/>
      <c r="AD183" s="14"/>
      <c r="AE183" s="14"/>
      <c r="AF183" s="123" t="s">
        <v>333</v>
      </c>
      <c r="AG183" s="93">
        <f t="shared" si="11"/>
        <v>5</v>
      </c>
      <c r="AH183" s="14">
        <f t="shared" si="10"/>
        <v>10.169999999999998</v>
      </c>
      <c r="AI183" s="93"/>
      <c r="AJ183" s="93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</row>
    <row r="184" spans="1:90" s="74" customFormat="1" ht="47.25" customHeight="1">
      <c r="A184" s="14">
        <v>122</v>
      </c>
      <c r="B184" s="14" t="s">
        <v>337</v>
      </c>
      <c r="C184" s="113"/>
      <c r="D184" s="113"/>
      <c r="E184" s="114"/>
      <c r="F184" s="93" t="s">
        <v>9</v>
      </c>
      <c r="G184" s="14" t="s">
        <v>48</v>
      </c>
      <c r="H184" s="14" t="s">
        <v>59</v>
      </c>
      <c r="I184" s="14" t="str">
        <f t="shared" si="9"/>
        <v>GKSLIM182/188</v>
      </c>
      <c r="J184" s="14" t="s">
        <v>127</v>
      </c>
      <c r="K184" s="14">
        <v>1</v>
      </c>
      <c r="L184" s="14" t="s">
        <v>46</v>
      </c>
      <c r="M184" s="143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>
        <v>2</v>
      </c>
      <c r="X184" s="144">
        <v>1</v>
      </c>
      <c r="Y184" s="144">
        <v>2</v>
      </c>
      <c r="Z184" s="144"/>
      <c r="AA184" s="144"/>
      <c r="AB184" s="144"/>
      <c r="AC184" s="144"/>
      <c r="AD184" s="14"/>
      <c r="AE184" s="14"/>
      <c r="AF184" s="123" t="s">
        <v>333</v>
      </c>
      <c r="AG184" s="93">
        <f t="shared" si="11"/>
        <v>5</v>
      </c>
      <c r="AH184" s="14">
        <f t="shared" si="10"/>
        <v>10.169999999999998</v>
      </c>
      <c r="AI184" s="93"/>
      <c r="AJ184" s="93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</row>
    <row r="185" spans="1:90" s="74" customFormat="1" ht="47.25" customHeight="1">
      <c r="A185" s="14">
        <v>122</v>
      </c>
      <c r="B185" s="14" t="s">
        <v>338</v>
      </c>
      <c r="C185" s="113"/>
      <c r="D185" s="113"/>
      <c r="E185" s="114"/>
      <c r="F185" s="93" t="s">
        <v>9</v>
      </c>
      <c r="G185" s="14" t="s">
        <v>48</v>
      </c>
      <c r="H185" s="14" t="s">
        <v>59</v>
      </c>
      <c r="I185" s="14" t="str">
        <f t="shared" si="9"/>
        <v>GKSLIM182/188</v>
      </c>
      <c r="J185" s="14" t="s">
        <v>127</v>
      </c>
      <c r="K185" s="14">
        <v>1</v>
      </c>
      <c r="L185" s="14" t="s">
        <v>46</v>
      </c>
      <c r="M185" s="143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>
        <v>2</v>
      </c>
      <c r="X185" s="144">
        <v>1</v>
      </c>
      <c r="Y185" s="144">
        <v>2</v>
      </c>
      <c r="Z185" s="144"/>
      <c r="AA185" s="144"/>
      <c r="AB185" s="144"/>
      <c r="AC185" s="144"/>
      <c r="AD185" s="14"/>
      <c r="AE185" s="14"/>
      <c r="AF185" s="123" t="s">
        <v>333</v>
      </c>
      <c r="AG185" s="93">
        <f t="shared" si="11"/>
        <v>5</v>
      </c>
      <c r="AH185" s="14">
        <f t="shared" si="10"/>
        <v>10.169999999999998</v>
      </c>
      <c r="AI185" s="93"/>
      <c r="AJ185" s="93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</row>
    <row r="186" spans="1:90" s="74" customFormat="1" ht="47.25" customHeight="1">
      <c r="A186" s="14">
        <v>122</v>
      </c>
      <c r="B186" s="14" t="s">
        <v>339</v>
      </c>
      <c r="C186" s="113"/>
      <c r="D186" s="113"/>
      <c r="E186" s="114"/>
      <c r="F186" s="93" t="s">
        <v>9</v>
      </c>
      <c r="G186" s="14" t="s">
        <v>48</v>
      </c>
      <c r="H186" s="14" t="s">
        <v>328</v>
      </c>
      <c r="I186" s="14" t="str">
        <f t="shared" si="9"/>
        <v>GKSLIM192/194</v>
      </c>
      <c r="J186" s="14" t="s">
        <v>127</v>
      </c>
      <c r="K186" s="14">
        <v>1</v>
      </c>
      <c r="L186" s="14" t="s">
        <v>46</v>
      </c>
      <c r="M186" s="143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>
        <v>2</v>
      </c>
      <c r="X186" s="144">
        <v>1</v>
      </c>
      <c r="Y186" s="144">
        <v>2</v>
      </c>
      <c r="Z186" s="144"/>
      <c r="AA186" s="144"/>
      <c r="AB186" s="144"/>
      <c r="AC186" s="144"/>
      <c r="AD186" s="14"/>
      <c r="AE186" s="14"/>
      <c r="AF186" s="123" t="s">
        <v>333</v>
      </c>
      <c r="AG186" s="93">
        <f t="shared" si="11"/>
        <v>5</v>
      </c>
      <c r="AH186" s="14">
        <f t="shared" si="10"/>
        <v>10.169999999999998</v>
      </c>
      <c r="AI186" s="93"/>
      <c r="AJ186" s="93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</row>
    <row r="187" spans="1:90" s="74" customFormat="1" ht="47.25" customHeight="1">
      <c r="A187" s="14">
        <v>122</v>
      </c>
      <c r="B187" s="14" t="s">
        <v>340</v>
      </c>
      <c r="C187" s="113"/>
      <c r="D187" s="113"/>
      <c r="E187" s="114"/>
      <c r="F187" s="93" t="s">
        <v>9</v>
      </c>
      <c r="G187" s="14" t="s">
        <v>48</v>
      </c>
      <c r="H187" s="14" t="s">
        <v>328</v>
      </c>
      <c r="I187" s="14" t="str">
        <f t="shared" si="9"/>
        <v>GKSLIM192/194</v>
      </c>
      <c r="J187" s="14" t="s">
        <v>127</v>
      </c>
      <c r="K187" s="14">
        <v>1</v>
      </c>
      <c r="L187" s="14" t="s">
        <v>46</v>
      </c>
      <c r="M187" s="143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>
        <v>2</v>
      </c>
      <c r="X187" s="144">
        <v>1</v>
      </c>
      <c r="Y187" s="144">
        <v>2</v>
      </c>
      <c r="Z187" s="144"/>
      <c r="AA187" s="144"/>
      <c r="AB187" s="144"/>
      <c r="AC187" s="144"/>
      <c r="AD187" s="14"/>
      <c r="AE187" s="14"/>
      <c r="AF187" s="123" t="s">
        <v>333</v>
      </c>
      <c r="AG187" s="93">
        <f t="shared" si="11"/>
        <v>5</v>
      </c>
      <c r="AH187" s="14">
        <f t="shared" si="10"/>
        <v>10.169999999999998</v>
      </c>
      <c r="AI187" s="93"/>
      <c r="AJ187" s="93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</row>
    <row r="188" spans="1:90" s="74" customFormat="1" ht="47.25" customHeight="1">
      <c r="A188" s="14">
        <v>122</v>
      </c>
      <c r="B188" s="14" t="s">
        <v>341</v>
      </c>
      <c r="C188" s="113"/>
      <c r="D188" s="113"/>
      <c r="E188" s="114"/>
      <c r="F188" s="93" t="s">
        <v>9</v>
      </c>
      <c r="G188" s="14" t="s">
        <v>48</v>
      </c>
      <c r="H188" s="14" t="s">
        <v>328</v>
      </c>
      <c r="I188" s="14" t="str">
        <f t="shared" si="9"/>
        <v>GKSLIM192/194</v>
      </c>
      <c r="J188" s="14" t="s">
        <v>344</v>
      </c>
      <c r="K188" s="14"/>
      <c r="L188" s="14" t="s">
        <v>46</v>
      </c>
      <c r="M188" s="143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>
        <v>2</v>
      </c>
      <c r="X188" s="144">
        <v>1</v>
      </c>
      <c r="Y188" s="144">
        <v>2</v>
      </c>
      <c r="Z188" s="144"/>
      <c r="AA188" s="144"/>
      <c r="AB188" s="144"/>
      <c r="AC188" s="144"/>
      <c r="AD188" s="14"/>
      <c r="AE188" s="14"/>
      <c r="AF188" s="123" t="s">
        <v>333</v>
      </c>
      <c r="AG188" s="93">
        <f t="shared" si="11"/>
        <v>5</v>
      </c>
      <c r="AH188" s="14">
        <f t="shared" si="10"/>
        <v>10.169999999999998</v>
      </c>
      <c r="AI188" s="93"/>
      <c r="AJ188" s="93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</row>
    <row r="189" spans="1:90" s="74" customFormat="1" ht="47.25" customHeight="1">
      <c r="A189" s="14">
        <v>122</v>
      </c>
      <c r="B189" s="14" t="s">
        <v>342</v>
      </c>
      <c r="C189" s="113"/>
      <c r="D189" s="113"/>
      <c r="E189" s="114"/>
      <c r="F189" s="93" t="s">
        <v>9</v>
      </c>
      <c r="G189" s="14" t="s">
        <v>48</v>
      </c>
      <c r="H189" s="14" t="s">
        <v>328</v>
      </c>
      <c r="I189" s="14" t="str">
        <f t="shared" si="9"/>
        <v>GKSLIM192/194</v>
      </c>
      <c r="J189" s="14" t="s">
        <v>127</v>
      </c>
      <c r="K189" s="14">
        <v>1</v>
      </c>
      <c r="L189" s="14" t="s">
        <v>46</v>
      </c>
      <c r="M189" s="143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>
        <v>2</v>
      </c>
      <c r="X189" s="144">
        <v>1</v>
      </c>
      <c r="Y189" s="144">
        <v>2</v>
      </c>
      <c r="Z189" s="144"/>
      <c r="AA189" s="144"/>
      <c r="AB189" s="144"/>
      <c r="AC189" s="144"/>
      <c r="AD189" s="14"/>
      <c r="AE189" s="14"/>
      <c r="AF189" s="123" t="s">
        <v>333</v>
      </c>
      <c r="AG189" s="93">
        <f t="shared" si="11"/>
        <v>5</v>
      </c>
      <c r="AH189" s="14">
        <f t="shared" si="10"/>
        <v>10.169999999999998</v>
      </c>
      <c r="AI189" s="93"/>
      <c r="AJ189" s="93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</row>
    <row r="190" spans="1:90" s="74" customFormat="1" ht="47.25" customHeight="1">
      <c r="A190" s="14">
        <v>122</v>
      </c>
      <c r="B190" s="14" t="s">
        <v>343</v>
      </c>
      <c r="C190" s="113"/>
      <c r="D190" s="113"/>
      <c r="E190" s="114"/>
      <c r="F190" s="93" t="s">
        <v>9</v>
      </c>
      <c r="G190" s="14" t="s">
        <v>48</v>
      </c>
      <c r="H190" s="14" t="s">
        <v>328</v>
      </c>
      <c r="I190" s="14" t="str">
        <f t="shared" si="9"/>
        <v>GKSLIM192/194</v>
      </c>
      <c r="J190" s="14" t="s">
        <v>127</v>
      </c>
      <c r="K190" s="14">
        <v>1</v>
      </c>
      <c r="L190" s="14" t="s">
        <v>46</v>
      </c>
      <c r="M190" s="143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>
        <v>2</v>
      </c>
      <c r="X190" s="144">
        <v>1</v>
      </c>
      <c r="Y190" s="144">
        <v>2</v>
      </c>
      <c r="Z190" s="144"/>
      <c r="AA190" s="144"/>
      <c r="AB190" s="144"/>
      <c r="AC190" s="144"/>
      <c r="AD190" s="14"/>
      <c r="AE190" s="14"/>
      <c r="AF190" s="123" t="s">
        <v>333</v>
      </c>
      <c r="AG190" s="93">
        <f t="shared" si="11"/>
        <v>5</v>
      </c>
      <c r="AH190" s="14">
        <f t="shared" si="10"/>
        <v>10.169999999999998</v>
      </c>
      <c r="AI190" s="93"/>
      <c r="AJ190" s="93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</row>
    <row r="191" spans="1:90" s="74" customFormat="1" ht="47.25" customHeight="1">
      <c r="A191" s="14">
        <v>122</v>
      </c>
      <c r="B191" s="14" t="s">
        <v>345</v>
      </c>
      <c r="C191" s="113"/>
      <c r="D191" s="113"/>
      <c r="E191" s="114"/>
      <c r="F191" s="93" t="s">
        <v>9</v>
      </c>
      <c r="G191" s="14" t="s">
        <v>61</v>
      </c>
      <c r="H191" s="14" t="s">
        <v>5</v>
      </c>
      <c r="I191" s="14" t="str">
        <f t="shared" si="9"/>
        <v>GKKLASYKA176/182</v>
      </c>
      <c r="J191" s="14" t="s">
        <v>127</v>
      </c>
      <c r="K191" s="14">
        <v>1</v>
      </c>
      <c r="L191" s="14" t="s">
        <v>46</v>
      </c>
      <c r="M191" s="143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>
        <v>1</v>
      </c>
      <c r="Y191" s="144"/>
      <c r="Z191" s="144"/>
      <c r="AA191" s="144"/>
      <c r="AB191" s="144"/>
      <c r="AC191" s="144"/>
      <c r="AD191" s="14"/>
      <c r="AE191" s="14"/>
      <c r="AF191" s="123" t="s">
        <v>352</v>
      </c>
      <c r="AG191" s="93">
        <f t="shared" si="11"/>
        <v>1</v>
      </c>
      <c r="AH191" s="14">
        <f t="shared" si="10"/>
        <v>2.0699999999999998</v>
      </c>
      <c r="AI191" s="93"/>
      <c r="AJ191" s="150">
        <v>41905</v>
      </c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</row>
    <row r="192" spans="1:90" s="74" customFormat="1" ht="47.25" customHeight="1">
      <c r="A192" s="14">
        <v>122</v>
      </c>
      <c r="B192" s="14" t="s">
        <v>346</v>
      </c>
      <c r="C192" s="113"/>
      <c r="D192" s="113"/>
      <c r="E192" s="114"/>
      <c r="F192" s="93" t="s">
        <v>9</v>
      </c>
      <c r="G192" s="14" t="s">
        <v>61</v>
      </c>
      <c r="H192" s="14" t="s">
        <v>5</v>
      </c>
      <c r="I192" s="14" t="str">
        <f t="shared" si="9"/>
        <v>GKKLASYKA176/182</v>
      </c>
      <c r="J192" s="14" t="s">
        <v>127</v>
      </c>
      <c r="K192" s="14">
        <v>1</v>
      </c>
      <c r="L192" s="14" t="s">
        <v>46</v>
      </c>
      <c r="M192" s="143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>
        <v>1</v>
      </c>
      <c r="Y192" s="144"/>
      <c r="Z192" s="144"/>
      <c r="AA192" s="144"/>
      <c r="AB192" s="144"/>
      <c r="AC192" s="144"/>
      <c r="AD192" s="14"/>
      <c r="AE192" s="14"/>
      <c r="AF192" s="123" t="s">
        <v>352</v>
      </c>
      <c r="AG192" s="93">
        <f t="shared" si="11"/>
        <v>1</v>
      </c>
      <c r="AH192" s="14">
        <f t="shared" si="10"/>
        <v>2.0699999999999998</v>
      </c>
      <c r="AI192" s="93"/>
      <c r="AJ192" s="150">
        <v>41905</v>
      </c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</row>
    <row r="193" spans="1:90" s="74" customFormat="1" ht="47.25" customHeight="1">
      <c r="A193" s="14">
        <v>122</v>
      </c>
      <c r="B193" s="14" t="s">
        <v>347</v>
      </c>
      <c r="C193" s="113"/>
      <c r="D193" s="113"/>
      <c r="E193" s="114"/>
      <c r="F193" s="93" t="s">
        <v>9</v>
      </c>
      <c r="G193" s="14" t="s">
        <v>61</v>
      </c>
      <c r="H193" s="14" t="s">
        <v>5</v>
      </c>
      <c r="I193" s="14" t="str">
        <f t="shared" si="9"/>
        <v>GKKLASYKA176/182</v>
      </c>
      <c r="J193" s="14" t="s">
        <v>218</v>
      </c>
      <c r="K193" s="14"/>
      <c r="L193" s="14" t="s">
        <v>46</v>
      </c>
      <c r="M193" s="143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>
        <v>1</v>
      </c>
      <c r="Y193" s="144"/>
      <c r="Z193" s="144"/>
      <c r="AA193" s="144"/>
      <c r="AB193" s="144"/>
      <c r="AC193" s="144"/>
      <c r="AD193" s="14"/>
      <c r="AE193" s="14"/>
      <c r="AF193" s="123" t="s">
        <v>352</v>
      </c>
      <c r="AG193" s="93">
        <f t="shared" si="11"/>
        <v>1</v>
      </c>
      <c r="AH193" s="14">
        <f t="shared" si="10"/>
        <v>2.0699999999999998</v>
      </c>
      <c r="AI193" s="93"/>
      <c r="AJ193" s="150">
        <v>41905</v>
      </c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</row>
    <row r="194" spans="1:90" s="74" customFormat="1" ht="47.25" customHeight="1">
      <c r="A194" s="14">
        <v>122</v>
      </c>
      <c r="B194" s="14" t="s">
        <v>348</v>
      </c>
      <c r="C194" s="113"/>
      <c r="D194" s="113"/>
      <c r="E194" s="114"/>
      <c r="F194" s="93" t="s">
        <v>9</v>
      </c>
      <c r="G194" s="14" t="s">
        <v>61</v>
      </c>
      <c r="H194" s="14" t="s">
        <v>5</v>
      </c>
      <c r="I194" s="14" t="str">
        <f t="shared" si="9"/>
        <v>GKKLASYKA176/182</v>
      </c>
      <c r="J194" s="14" t="s">
        <v>344</v>
      </c>
      <c r="K194" s="14"/>
      <c r="L194" s="14" t="s">
        <v>46</v>
      </c>
      <c r="M194" s="143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>
        <v>1</v>
      </c>
      <c r="Y194" s="144"/>
      <c r="Z194" s="144"/>
      <c r="AA194" s="144"/>
      <c r="AB194" s="144"/>
      <c r="AC194" s="144"/>
      <c r="AD194" s="14"/>
      <c r="AE194" s="14"/>
      <c r="AF194" s="123" t="s">
        <v>352</v>
      </c>
      <c r="AG194" s="93">
        <f t="shared" si="11"/>
        <v>1</v>
      </c>
      <c r="AH194" s="14">
        <f t="shared" si="10"/>
        <v>2.0699999999999998</v>
      </c>
      <c r="AI194" s="93"/>
      <c r="AJ194" s="150">
        <v>41905</v>
      </c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</row>
    <row r="195" spans="1:90" s="74" customFormat="1" ht="47.25" customHeight="1">
      <c r="A195" s="14">
        <v>122</v>
      </c>
      <c r="B195" s="14" t="s">
        <v>349</v>
      </c>
      <c r="C195" s="113"/>
      <c r="D195" s="113"/>
      <c r="E195" s="114"/>
      <c r="F195" s="93" t="s">
        <v>9</v>
      </c>
      <c r="G195" s="14" t="s">
        <v>61</v>
      </c>
      <c r="H195" s="14" t="s">
        <v>5</v>
      </c>
      <c r="I195" s="14" t="str">
        <f t="shared" si="9"/>
        <v>GKKLASYKA176/182</v>
      </c>
      <c r="J195" s="14" t="s">
        <v>344</v>
      </c>
      <c r="K195" s="14"/>
      <c r="L195" s="14" t="s">
        <v>46</v>
      </c>
      <c r="M195" s="143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>
        <v>1</v>
      </c>
      <c r="Y195" s="144"/>
      <c r="Z195" s="144"/>
      <c r="AA195" s="144"/>
      <c r="AB195" s="144"/>
      <c r="AC195" s="144"/>
      <c r="AD195" s="14"/>
      <c r="AE195" s="14"/>
      <c r="AF195" s="123" t="s">
        <v>352</v>
      </c>
      <c r="AG195" s="93">
        <f t="shared" si="11"/>
        <v>1</v>
      </c>
      <c r="AH195" s="14">
        <f t="shared" si="10"/>
        <v>2.0699999999999998</v>
      </c>
      <c r="AI195" s="93"/>
      <c r="AJ195" s="150">
        <v>41905</v>
      </c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</row>
    <row r="196" spans="1:90" s="74" customFormat="1" ht="47.25" customHeight="1">
      <c r="A196" s="14">
        <v>122</v>
      </c>
      <c r="B196" s="14" t="s">
        <v>350</v>
      </c>
      <c r="C196" s="113"/>
      <c r="D196" s="113"/>
      <c r="E196" s="114"/>
      <c r="F196" s="93" t="s">
        <v>9</v>
      </c>
      <c r="G196" s="14" t="s">
        <v>61</v>
      </c>
      <c r="H196" s="14" t="s">
        <v>5</v>
      </c>
      <c r="I196" s="14" t="str">
        <f t="shared" si="9"/>
        <v>GKKLASYKA176/182</v>
      </c>
      <c r="J196" s="14" t="s">
        <v>344</v>
      </c>
      <c r="K196" s="14"/>
      <c r="L196" s="14" t="s">
        <v>46</v>
      </c>
      <c r="M196" s="143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>
        <v>1</v>
      </c>
      <c r="Y196" s="144"/>
      <c r="Z196" s="144"/>
      <c r="AA196" s="144"/>
      <c r="AB196" s="144"/>
      <c r="AC196" s="144"/>
      <c r="AD196" s="14"/>
      <c r="AE196" s="14"/>
      <c r="AF196" s="123" t="s">
        <v>352</v>
      </c>
      <c r="AG196" s="93">
        <f t="shared" si="11"/>
        <v>1</v>
      </c>
      <c r="AH196" s="14">
        <f t="shared" si="10"/>
        <v>2.0699999999999998</v>
      </c>
      <c r="AI196" s="93"/>
      <c r="AJ196" s="150">
        <v>41905</v>
      </c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</row>
    <row r="197" spans="1:90" s="74" customFormat="1" ht="47.25" customHeight="1">
      <c r="A197" s="14">
        <v>122</v>
      </c>
      <c r="B197" s="14" t="s">
        <v>351</v>
      </c>
      <c r="C197" s="113"/>
      <c r="D197" s="113"/>
      <c r="E197" s="114"/>
      <c r="F197" s="93" t="s">
        <v>9</v>
      </c>
      <c r="G197" s="14" t="s">
        <v>61</v>
      </c>
      <c r="H197" s="14" t="s">
        <v>5</v>
      </c>
      <c r="I197" s="14" t="str">
        <f t="shared" si="9"/>
        <v>GKKLASYKA176/182</v>
      </c>
      <c r="J197" s="14" t="s">
        <v>127</v>
      </c>
      <c r="K197" s="14">
        <v>1</v>
      </c>
      <c r="L197" s="14" t="s">
        <v>46</v>
      </c>
      <c r="M197" s="143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>
        <v>1</v>
      </c>
      <c r="Y197" s="144"/>
      <c r="Z197" s="144"/>
      <c r="AA197" s="144"/>
      <c r="AB197" s="144"/>
      <c r="AC197" s="144"/>
      <c r="AD197" s="14"/>
      <c r="AE197" s="14"/>
      <c r="AF197" s="123" t="s">
        <v>352</v>
      </c>
      <c r="AG197" s="93">
        <f t="shared" si="11"/>
        <v>1</v>
      </c>
      <c r="AH197" s="14">
        <f t="shared" si="10"/>
        <v>2.0699999999999998</v>
      </c>
      <c r="AI197" s="93"/>
      <c r="AJ197" s="150">
        <v>41905</v>
      </c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</row>
    <row r="198" spans="1:90" s="74" customFormat="1" ht="47.25" customHeight="1">
      <c r="A198" s="23">
        <v>129</v>
      </c>
      <c r="B198" s="36" t="s">
        <v>221</v>
      </c>
      <c r="C198" s="38">
        <v>41897</v>
      </c>
      <c r="D198" s="38">
        <v>41905</v>
      </c>
      <c r="E198" s="39">
        <v>41897.75</v>
      </c>
      <c r="F198" s="36" t="s">
        <v>2</v>
      </c>
      <c r="G198" s="36" t="s">
        <v>48</v>
      </c>
      <c r="H198" s="36" t="s">
        <v>5</v>
      </c>
      <c r="I198" s="36" t="str">
        <f t="shared" si="9"/>
        <v>KSLIM176/182</v>
      </c>
      <c r="J198" s="36" t="s">
        <v>127</v>
      </c>
      <c r="K198" s="36">
        <v>1</v>
      </c>
      <c r="L198" s="36" t="s">
        <v>46</v>
      </c>
      <c r="M198" s="134"/>
      <c r="N198" s="135" t="s">
        <v>517</v>
      </c>
      <c r="O198" s="135">
        <v>2</v>
      </c>
      <c r="P198" s="135" t="s">
        <v>517</v>
      </c>
      <c r="Q198" s="135">
        <v>5</v>
      </c>
      <c r="R198" s="135" t="s">
        <v>517</v>
      </c>
      <c r="S198" s="135">
        <v>6</v>
      </c>
      <c r="T198" s="135" t="s">
        <v>517</v>
      </c>
      <c r="U198" s="135">
        <v>4</v>
      </c>
      <c r="V198" s="135" t="s">
        <v>517</v>
      </c>
      <c r="W198" s="135">
        <v>2</v>
      </c>
      <c r="X198" s="135" t="s">
        <v>517</v>
      </c>
      <c r="Y198" s="135" t="s">
        <v>517</v>
      </c>
      <c r="Z198" s="135"/>
      <c r="AA198" s="135"/>
      <c r="AB198" s="135"/>
      <c r="AC198" s="135"/>
      <c r="AD198" s="36" t="s">
        <v>121</v>
      </c>
      <c r="AE198" s="41" t="s">
        <v>128</v>
      </c>
      <c r="AF198" s="41" t="s">
        <v>73</v>
      </c>
      <c r="AG198" s="36">
        <f>SUM(N198:Y198)</f>
        <v>19</v>
      </c>
      <c r="AH198" s="14" t="e">
        <f t="shared" si="10"/>
        <v>#VALUE!</v>
      </c>
      <c r="AI198" s="36"/>
      <c r="AJ198" s="36">
        <v>20</v>
      </c>
      <c r="AK198" s="38"/>
      <c r="AL198" s="36"/>
      <c r="AM198" s="36"/>
      <c r="AN198" s="36"/>
      <c r="AO198" s="36"/>
      <c r="AP198" s="36"/>
      <c r="AQ198" s="23"/>
      <c r="AR198" s="23"/>
      <c r="AS198" s="23"/>
      <c r="AT198" s="23"/>
      <c r="AU198" s="23"/>
      <c r="AV198" s="23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</row>
    <row r="199" spans="1:90" s="74" customFormat="1" ht="47.25" customHeight="1">
      <c r="A199" s="14">
        <v>1009</v>
      </c>
      <c r="B199" s="14" t="s">
        <v>204</v>
      </c>
      <c r="C199" s="113">
        <v>41884</v>
      </c>
      <c r="D199" s="113">
        <v>41891</v>
      </c>
      <c r="E199" s="121">
        <v>41891.75</v>
      </c>
      <c r="F199" s="14" t="s">
        <v>7</v>
      </c>
      <c r="G199" s="14" t="s">
        <v>61</v>
      </c>
      <c r="H199" s="14" t="s">
        <v>5</v>
      </c>
      <c r="I199" s="14" t="str">
        <f t="shared" si="9"/>
        <v>GKLASYKA176/182</v>
      </c>
      <c r="J199" s="14" t="s">
        <v>127</v>
      </c>
      <c r="K199" s="14">
        <v>4</v>
      </c>
      <c r="L199" s="14" t="s">
        <v>46</v>
      </c>
      <c r="M199" s="151"/>
      <c r="N199" s="144"/>
      <c r="O199" s="144"/>
      <c r="P199" s="144"/>
      <c r="Q199" s="144">
        <v>5</v>
      </c>
      <c r="R199" s="144">
        <v>7</v>
      </c>
      <c r="S199" s="144">
        <v>10</v>
      </c>
      <c r="T199" s="144">
        <v>10</v>
      </c>
      <c r="U199" s="144">
        <v>10</v>
      </c>
      <c r="V199" s="144"/>
      <c r="W199" s="144"/>
      <c r="X199" s="144"/>
      <c r="Y199" s="144"/>
      <c r="Z199" s="144"/>
      <c r="AA199" s="144"/>
      <c r="AB199" s="144"/>
      <c r="AC199" s="144"/>
      <c r="AD199" s="14" t="s">
        <v>209</v>
      </c>
      <c r="AE199" s="14" t="s">
        <v>76</v>
      </c>
      <c r="AF199" s="93"/>
      <c r="AG199" s="93">
        <f t="shared" ref="AG199:AG205" si="13">SUM(M199:AC199)</f>
        <v>42</v>
      </c>
      <c r="AH199" s="14">
        <f t="shared" si="10"/>
        <v>64.2</v>
      </c>
      <c r="AI199" s="93"/>
      <c r="AJ199" s="93">
        <v>42</v>
      </c>
      <c r="AK199" s="142">
        <v>41885</v>
      </c>
      <c r="AL199" s="14"/>
      <c r="AM199" s="14"/>
      <c r="AN199" s="14"/>
      <c r="AO199" s="14"/>
      <c r="AP199" s="14" t="s">
        <v>181</v>
      </c>
      <c r="AQ199" s="14"/>
      <c r="AR199" s="14"/>
      <c r="AS199" s="14"/>
      <c r="AT199" s="14"/>
      <c r="AU199" s="142">
        <v>41891</v>
      </c>
      <c r="AV199" s="14"/>
    </row>
    <row r="200" spans="1:90" s="74" customFormat="1" ht="47.25" customHeight="1">
      <c r="A200" s="14">
        <v>1009</v>
      </c>
      <c r="B200" s="14" t="s">
        <v>205</v>
      </c>
      <c r="C200" s="113">
        <v>41884</v>
      </c>
      <c r="D200" s="113">
        <v>41891</v>
      </c>
      <c r="E200" s="121">
        <v>41891.75</v>
      </c>
      <c r="F200" s="14" t="s">
        <v>7</v>
      </c>
      <c r="G200" s="14" t="s">
        <v>48</v>
      </c>
      <c r="H200" s="14" t="s">
        <v>4</v>
      </c>
      <c r="I200" s="14" t="str">
        <f t="shared" ref="I200:I263" si="14">CONCATENATE(F200,G200,H200)</f>
        <v>GSLIM170/176</v>
      </c>
      <c r="J200" s="14" t="s">
        <v>127</v>
      </c>
      <c r="K200" s="14">
        <v>1</v>
      </c>
      <c r="L200" s="14" t="s">
        <v>46</v>
      </c>
      <c r="M200" s="151"/>
      <c r="N200" s="144">
        <v>7</v>
      </c>
      <c r="O200" s="144">
        <v>7</v>
      </c>
      <c r="P200" s="144">
        <v>7</v>
      </c>
      <c r="Q200" s="144">
        <v>7</v>
      </c>
      <c r="R200" s="144">
        <v>4</v>
      </c>
      <c r="S200" s="144">
        <v>4</v>
      </c>
      <c r="T200" s="144">
        <v>4</v>
      </c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" t="s">
        <v>121</v>
      </c>
      <c r="AE200" s="14" t="s">
        <v>87</v>
      </c>
      <c r="AF200" s="93"/>
      <c r="AG200" s="93">
        <f t="shared" si="13"/>
        <v>40</v>
      </c>
      <c r="AH200" s="14">
        <f t="shared" ref="AH200:AH239" si="15">IF(L200="DŁ",(M200*$M$2)+(N200*$N$2)+(O200*$O$2)+(P200*$P$2)+(Q200*$Q$2)+(R200*$R$2)+(S200*$S$2)+(T200*$T$2)+(U200*$U$2)+(V200*$V$2)+(W200*$W$2)+(X200*$X$2)+(Y200*$Y$2)+(Z200*$Z$2)+(AA200*$AA$2)+(AB200*$AB$2)+(AC200*$AC$2),(M200*$M$3)+(N200*$N$3)+(O200*$O$3)+(P200*$P$3)+(Q200*$Q$3)+(R200*$R$3)+(S200*$S$3)+(T200*$T$3)+(U200*$U$3)+(V200*$V$3)+(W200*$W$3)+(X200*$X$3)+(Y200*$Y$3)+(Z200*$Z$3)+(AA200*$AA$3)+(AB200*$AB$3)+(AC200*$AC$3))</f>
        <v>56.68</v>
      </c>
      <c r="AI200" s="93"/>
      <c r="AJ200" s="93">
        <v>40</v>
      </c>
      <c r="AK200" s="142">
        <v>41884</v>
      </c>
      <c r="AL200" s="14"/>
      <c r="AM200" s="14"/>
      <c r="AN200" s="14"/>
      <c r="AO200" s="14"/>
      <c r="AP200" s="14" t="s">
        <v>311</v>
      </c>
      <c r="AQ200" s="14"/>
      <c r="AR200" s="14"/>
      <c r="AS200" s="14"/>
      <c r="AT200" s="14"/>
      <c r="AU200" s="142">
        <v>41891</v>
      </c>
      <c r="AV200" s="14"/>
    </row>
    <row r="201" spans="1:90" s="74" customFormat="1" ht="47.25" customHeight="1">
      <c r="A201" s="14">
        <v>1009</v>
      </c>
      <c r="B201" s="14" t="s">
        <v>206</v>
      </c>
      <c r="C201" s="113">
        <v>41884</v>
      </c>
      <c r="D201" s="113">
        <v>41891</v>
      </c>
      <c r="E201" s="121">
        <v>41891.75</v>
      </c>
      <c r="F201" s="14" t="s">
        <v>7</v>
      </c>
      <c r="G201" s="14" t="s">
        <v>48</v>
      </c>
      <c r="H201" s="14" t="s">
        <v>5</v>
      </c>
      <c r="I201" s="14" t="str">
        <f t="shared" si="14"/>
        <v>GSLIM176/182</v>
      </c>
      <c r="J201" s="14" t="s">
        <v>127</v>
      </c>
      <c r="K201" s="14">
        <v>1</v>
      </c>
      <c r="L201" s="14" t="s">
        <v>46</v>
      </c>
      <c r="M201" s="151"/>
      <c r="N201" s="144">
        <v>15</v>
      </c>
      <c r="O201" s="144">
        <v>15</v>
      </c>
      <c r="P201" s="144">
        <v>15</v>
      </c>
      <c r="Q201" s="144">
        <v>15</v>
      </c>
      <c r="R201" s="144">
        <v>10</v>
      </c>
      <c r="S201" s="144">
        <v>5</v>
      </c>
      <c r="T201" s="144">
        <v>5</v>
      </c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" t="s">
        <v>121</v>
      </c>
      <c r="AE201" s="14" t="s">
        <v>87</v>
      </c>
      <c r="AF201" s="93"/>
      <c r="AG201" s="93">
        <f t="shared" si="13"/>
        <v>80</v>
      </c>
      <c r="AH201" s="14">
        <f t="shared" si="15"/>
        <v>112.85</v>
      </c>
      <c r="AI201" s="93"/>
      <c r="AJ201" s="93">
        <v>80</v>
      </c>
      <c r="AK201" s="142">
        <v>41884</v>
      </c>
      <c r="AL201" s="14"/>
      <c r="AM201" s="14"/>
      <c r="AN201" s="14"/>
      <c r="AO201" s="14"/>
      <c r="AP201" s="14" t="s">
        <v>312</v>
      </c>
      <c r="AQ201" s="14"/>
      <c r="AR201" s="14"/>
      <c r="AS201" s="14"/>
      <c r="AT201" s="14"/>
      <c r="AU201" s="142">
        <v>41891</v>
      </c>
      <c r="AV201" s="14"/>
    </row>
    <row r="202" spans="1:90" s="74" customFormat="1" ht="47.25" customHeight="1">
      <c r="A202" s="14">
        <v>1009</v>
      </c>
      <c r="B202" s="14" t="s">
        <v>208</v>
      </c>
      <c r="C202" s="113">
        <v>41884</v>
      </c>
      <c r="D202" s="113">
        <v>41891</v>
      </c>
      <c r="E202" s="121">
        <v>41891.75</v>
      </c>
      <c r="F202" s="14" t="s">
        <v>7</v>
      </c>
      <c r="G202" s="14" t="s">
        <v>61</v>
      </c>
      <c r="H202" s="14" t="s">
        <v>5</v>
      </c>
      <c r="I202" s="14" t="str">
        <f t="shared" si="14"/>
        <v>GKLASYKA176/182</v>
      </c>
      <c r="J202" s="14" t="s">
        <v>127</v>
      </c>
      <c r="K202" s="14">
        <v>1</v>
      </c>
      <c r="L202" s="14" t="s">
        <v>46</v>
      </c>
      <c r="M202" s="151"/>
      <c r="N202" s="144"/>
      <c r="O202" s="144"/>
      <c r="P202" s="144"/>
      <c r="Q202" s="144">
        <v>4</v>
      </c>
      <c r="R202" s="144">
        <v>5</v>
      </c>
      <c r="S202" s="144">
        <v>7</v>
      </c>
      <c r="T202" s="144">
        <v>7</v>
      </c>
      <c r="U202" s="144">
        <v>7</v>
      </c>
      <c r="V202" s="144"/>
      <c r="W202" s="144"/>
      <c r="X202" s="144"/>
      <c r="Y202" s="144"/>
      <c r="Z202" s="144"/>
      <c r="AA202" s="144"/>
      <c r="AB202" s="144"/>
      <c r="AC202" s="144"/>
      <c r="AD202" s="14" t="s">
        <v>121</v>
      </c>
      <c r="AE202" s="14" t="s">
        <v>87</v>
      </c>
      <c r="AF202" s="93"/>
      <c r="AG202" s="93">
        <f t="shared" si="13"/>
        <v>30</v>
      </c>
      <c r="AH202" s="14">
        <f t="shared" si="15"/>
        <v>45.78</v>
      </c>
      <c r="AI202" s="93"/>
      <c r="AJ202" s="93">
        <v>30</v>
      </c>
      <c r="AK202" s="142">
        <v>41885</v>
      </c>
      <c r="AL202" s="14"/>
      <c r="AM202" s="14"/>
      <c r="AN202" s="14"/>
      <c r="AO202" s="14"/>
      <c r="AP202" s="14" t="s">
        <v>314</v>
      </c>
      <c r="AQ202" s="14"/>
      <c r="AR202" s="14"/>
      <c r="AS202" s="14"/>
      <c r="AT202" s="14"/>
      <c r="AU202" s="142">
        <v>41891</v>
      </c>
      <c r="AV202" s="14"/>
    </row>
    <row r="203" spans="1:90" s="74" customFormat="1" ht="47.25" customHeight="1">
      <c r="A203" s="14">
        <v>1009</v>
      </c>
      <c r="B203" s="14" t="s">
        <v>210</v>
      </c>
      <c r="C203" s="113">
        <v>41884</v>
      </c>
      <c r="D203" s="113">
        <v>41891</v>
      </c>
      <c r="E203" s="121">
        <v>41891.75</v>
      </c>
      <c r="F203" s="14" t="s">
        <v>7</v>
      </c>
      <c r="G203" s="14" t="s">
        <v>48</v>
      </c>
      <c r="H203" s="14" t="s">
        <v>5</v>
      </c>
      <c r="I203" s="14" t="str">
        <f t="shared" si="14"/>
        <v>GSLIM176/182</v>
      </c>
      <c r="J203" s="14" t="s">
        <v>127</v>
      </c>
      <c r="K203" s="14">
        <v>4</v>
      </c>
      <c r="L203" s="14" t="s">
        <v>46</v>
      </c>
      <c r="M203" s="151"/>
      <c r="N203" s="144">
        <v>7</v>
      </c>
      <c r="O203" s="144">
        <v>10</v>
      </c>
      <c r="P203" s="144">
        <v>10</v>
      </c>
      <c r="Q203" s="144">
        <v>10</v>
      </c>
      <c r="R203" s="144">
        <v>10</v>
      </c>
      <c r="S203" s="144">
        <v>10</v>
      </c>
      <c r="T203" s="144">
        <v>7</v>
      </c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" t="s">
        <v>218</v>
      </c>
      <c r="AE203" s="14" t="s">
        <v>72</v>
      </c>
      <c r="AF203" s="152" t="s">
        <v>219</v>
      </c>
      <c r="AG203" s="93">
        <f t="shared" si="13"/>
        <v>64</v>
      </c>
      <c r="AH203" s="14">
        <f t="shared" si="15"/>
        <v>90.789999999999992</v>
      </c>
      <c r="AI203" s="93"/>
      <c r="AJ203" s="93">
        <v>64</v>
      </c>
      <c r="AK203" s="142">
        <v>41884</v>
      </c>
      <c r="AL203" s="14"/>
      <c r="AM203" s="14"/>
      <c r="AN203" s="14"/>
      <c r="AO203" s="14"/>
      <c r="AP203" s="14" t="s">
        <v>315</v>
      </c>
      <c r="AQ203" s="14"/>
      <c r="AR203" s="14"/>
      <c r="AS203" s="14"/>
      <c r="AT203" s="14"/>
      <c r="AU203" s="142">
        <v>41891</v>
      </c>
      <c r="AV203" s="14"/>
    </row>
    <row r="204" spans="1:90" s="74" customFormat="1" ht="47.25" customHeight="1">
      <c r="A204" s="14">
        <v>1009</v>
      </c>
      <c r="B204" s="14" t="s">
        <v>215</v>
      </c>
      <c r="C204" s="113">
        <v>41884</v>
      </c>
      <c r="D204" s="113">
        <v>41891</v>
      </c>
      <c r="E204" s="121">
        <v>41891.75</v>
      </c>
      <c r="F204" s="14" t="s">
        <v>7</v>
      </c>
      <c r="G204" s="14" t="s">
        <v>48</v>
      </c>
      <c r="H204" s="14" t="s">
        <v>4</v>
      </c>
      <c r="I204" s="14" t="str">
        <f t="shared" si="14"/>
        <v>GSLIM170/176</v>
      </c>
      <c r="J204" s="14" t="s">
        <v>127</v>
      </c>
      <c r="K204" s="14">
        <v>4</v>
      </c>
      <c r="L204" s="14" t="s">
        <v>46</v>
      </c>
      <c r="M204" s="151"/>
      <c r="N204" s="144">
        <v>5</v>
      </c>
      <c r="O204" s="144">
        <v>7</v>
      </c>
      <c r="P204" s="144">
        <v>7</v>
      </c>
      <c r="Q204" s="144">
        <v>7</v>
      </c>
      <c r="R204" s="144">
        <v>7</v>
      </c>
      <c r="S204" s="144">
        <v>7</v>
      </c>
      <c r="T204" s="144">
        <v>5</v>
      </c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" t="s">
        <v>200</v>
      </c>
      <c r="AE204" s="14" t="s">
        <v>72</v>
      </c>
      <c r="AF204" s="152" t="s">
        <v>219</v>
      </c>
      <c r="AG204" s="93">
        <f t="shared" si="13"/>
        <v>45</v>
      </c>
      <c r="AH204" s="14">
        <f t="shared" si="15"/>
        <v>63.849999999999987</v>
      </c>
      <c r="AI204" s="93"/>
      <c r="AJ204" s="14">
        <v>45</v>
      </c>
      <c r="AK204" s="142">
        <v>41886</v>
      </c>
      <c r="AL204" s="14"/>
      <c r="AM204" s="14"/>
      <c r="AN204" s="14"/>
      <c r="AO204" s="14"/>
      <c r="AP204" s="14" t="s">
        <v>319</v>
      </c>
      <c r="AQ204" s="14"/>
      <c r="AR204" s="14"/>
      <c r="AS204" s="14"/>
      <c r="AT204" s="14"/>
      <c r="AU204" s="142">
        <v>41891</v>
      </c>
      <c r="AV204" s="14"/>
    </row>
    <row r="205" spans="1:90" s="74" customFormat="1" ht="47.25" customHeight="1">
      <c r="A205" s="14">
        <v>1009</v>
      </c>
      <c r="B205" s="14" t="s">
        <v>216</v>
      </c>
      <c r="C205" s="113">
        <v>41884</v>
      </c>
      <c r="D205" s="113">
        <v>41891</v>
      </c>
      <c r="E205" s="121">
        <v>41891.75</v>
      </c>
      <c r="F205" s="14" t="s">
        <v>7</v>
      </c>
      <c r="G205" s="14" t="s">
        <v>48</v>
      </c>
      <c r="H205" s="14" t="s">
        <v>59</v>
      </c>
      <c r="I205" s="14" t="str">
        <f t="shared" si="14"/>
        <v>GSLIM182/188</v>
      </c>
      <c r="J205" s="14" t="s">
        <v>127</v>
      </c>
      <c r="K205" s="14">
        <v>4</v>
      </c>
      <c r="L205" s="14" t="s">
        <v>46</v>
      </c>
      <c r="M205" s="151"/>
      <c r="N205" s="144"/>
      <c r="O205" s="144">
        <v>5</v>
      </c>
      <c r="P205" s="144">
        <v>7</v>
      </c>
      <c r="Q205" s="144">
        <v>7</v>
      </c>
      <c r="R205" s="144">
        <v>7</v>
      </c>
      <c r="S205" s="144">
        <v>7</v>
      </c>
      <c r="T205" s="144">
        <v>7</v>
      </c>
      <c r="U205" s="144">
        <v>5</v>
      </c>
      <c r="V205" s="144"/>
      <c r="W205" s="144"/>
      <c r="X205" s="144"/>
      <c r="Y205" s="144"/>
      <c r="Z205" s="144"/>
      <c r="AA205" s="144"/>
      <c r="AB205" s="144"/>
      <c r="AC205" s="144"/>
      <c r="AD205" s="14" t="s">
        <v>200</v>
      </c>
      <c r="AE205" s="14" t="s">
        <v>72</v>
      </c>
      <c r="AF205" s="152" t="s">
        <v>219</v>
      </c>
      <c r="AG205" s="93">
        <f t="shared" si="13"/>
        <v>45</v>
      </c>
      <c r="AH205" s="14">
        <f t="shared" si="15"/>
        <v>66.039999999999992</v>
      </c>
      <c r="AI205" s="93"/>
      <c r="AJ205" s="14">
        <v>45</v>
      </c>
      <c r="AK205" s="142">
        <v>41886</v>
      </c>
      <c r="AL205" s="14"/>
      <c r="AM205" s="14"/>
      <c r="AN205" s="14"/>
      <c r="AO205" s="14"/>
      <c r="AP205" s="14">
        <v>88</v>
      </c>
      <c r="AQ205" s="14"/>
      <c r="AR205" s="14"/>
      <c r="AS205" s="14"/>
      <c r="AT205" s="14"/>
      <c r="AU205" s="142">
        <v>41891</v>
      </c>
      <c r="AV205" s="14"/>
    </row>
    <row r="206" spans="1:90" s="74" customFormat="1" ht="47.25" customHeight="1">
      <c r="A206" s="14">
        <v>1015</v>
      </c>
      <c r="B206" s="14" t="s">
        <v>74</v>
      </c>
      <c r="C206" s="113">
        <v>41889</v>
      </c>
      <c r="D206" s="113">
        <v>41897</v>
      </c>
      <c r="E206" s="114">
        <v>41897.75</v>
      </c>
      <c r="F206" s="14" t="s">
        <v>2</v>
      </c>
      <c r="G206" s="14" t="s">
        <v>48</v>
      </c>
      <c r="H206" s="14" t="s">
        <v>5</v>
      </c>
      <c r="I206" s="14" t="str">
        <f t="shared" si="14"/>
        <v>KSLIM176/182</v>
      </c>
      <c r="J206" s="14" t="s">
        <v>66</v>
      </c>
      <c r="K206" s="14">
        <v>1</v>
      </c>
      <c r="L206" s="14" t="s">
        <v>46</v>
      </c>
      <c r="M206" s="143"/>
      <c r="N206" s="144"/>
      <c r="O206" s="144">
        <v>2</v>
      </c>
      <c r="P206" s="144"/>
      <c r="Q206" s="144">
        <v>5</v>
      </c>
      <c r="R206" s="144"/>
      <c r="S206" s="144">
        <v>6</v>
      </c>
      <c r="T206" s="144"/>
      <c r="U206" s="144">
        <v>4</v>
      </c>
      <c r="V206" s="144"/>
      <c r="W206" s="144">
        <v>2</v>
      </c>
      <c r="X206" s="144"/>
      <c r="Y206" s="144"/>
      <c r="Z206" s="144"/>
      <c r="AA206" s="144"/>
      <c r="AB206" s="144"/>
      <c r="AC206" s="144"/>
      <c r="AD206" s="14" t="s">
        <v>75</v>
      </c>
      <c r="AE206" s="14" t="s">
        <v>76</v>
      </c>
      <c r="AF206" s="116" t="s">
        <v>73</v>
      </c>
      <c r="AG206" s="14">
        <f t="shared" ref="AG206:AG239" si="16">SUM(N206:Y206)</f>
        <v>19</v>
      </c>
      <c r="AH206" s="14">
        <f t="shared" si="15"/>
        <v>29.240000000000002</v>
      </c>
      <c r="AI206" s="14"/>
      <c r="AJ206" s="14">
        <v>20</v>
      </c>
      <c r="AK206" s="113">
        <v>41891</v>
      </c>
      <c r="AL206" s="14"/>
      <c r="AM206" s="14"/>
      <c r="AN206" s="14"/>
      <c r="AO206" s="14"/>
      <c r="AP206" s="14" t="s">
        <v>165</v>
      </c>
      <c r="AQ206" s="14"/>
      <c r="AR206" s="14"/>
      <c r="AS206" s="14"/>
      <c r="AT206" s="14"/>
      <c r="AU206" s="142">
        <v>41897</v>
      </c>
      <c r="AV206" s="142">
        <v>41897</v>
      </c>
    </row>
    <row r="207" spans="1:90" s="74" customFormat="1" ht="47.25" customHeight="1">
      <c r="A207" s="14">
        <v>1015</v>
      </c>
      <c r="B207" s="14" t="s">
        <v>77</v>
      </c>
      <c r="C207" s="113">
        <v>41889</v>
      </c>
      <c r="D207" s="113">
        <v>41897</v>
      </c>
      <c r="E207" s="114">
        <v>41897.75</v>
      </c>
      <c r="F207" s="14" t="s">
        <v>2</v>
      </c>
      <c r="G207" s="14" t="s">
        <v>48</v>
      </c>
      <c r="H207" s="14" t="s">
        <v>5</v>
      </c>
      <c r="I207" s="14" t="str">
        <f t="shared" si="14"/>
        <v>KSLIM176/182</v>
      </c>
      <c r="J207" s="14" t="s">
        <v>66</v>
      </c>
      <c r="K207" s="14">
        <v>1</v>
      </c>
      <c r="L207" s="14" t="s">
        <v>46</v>
      </c>
      <c r="M207" s="143"/>
      <c r="N207" s="144"/>
      <c r="O207" s="144">
        <v>2</v>
      </c>
      <c r="P207" s="144"/>
      <c r="Q207" s="144">
        <v>5</v>
      </c>
      <c r="R207" s="144"/>
      <c r="S207" s="144">
        <v>6</v>
      </c>
      <c r="T207" s="144"/>
      <c r="U207" s="144">
        <v>4</v>
      </c>
      <c r="V207" s="144"/>
      <c r="W207" s="144">
        <v>2</v>
      </c>
      <c r="X207" s="144"/>
      <c r="Y207" s="144"/>
      <c r="Z207" s="144"/>
      <c r="AA207" s="144"/>
      <c r="AB207" s="144"/>
      <c r="AC207" s="144"/>
      <c r="AD207" s="14" t="s">
        <v>83</v>
      </c>
      <c r="AE207" s="14" t="s">
        <v>76</v>
      </c>
      <c r="AF207" s="116" t="s">
        <v>73</v>
      </c>
      <c r="AG207" s="14">
        <f t="shared" si="16"/>
        <v>19</v>
      </c>
      <c r="AH207" s="14">
        <f t="shared" si="15"/>
        <v>29.240000000000002</v>
      </c>
      <c r="AI207" s="14"/>
      <c r="AJ207" s="14">
        <v>20</v>
      </c>
      <c r="AK207" s="113">
        <v>41891</v>
      </c>
      <c r="AL207" s="14"/>
      <c r="AM207" s="14"/>
      <c r="AN207" s="14"/>
      <c r="AO207" s="14"/>
      <c r="AP207" s="14" t="s">
        <v>164</v>
      </c>
      <c r="AQ207" s="14"/>
      <c r="AR207" s="14"/>
      <c r="AS207" s="14"/>
      <c r="AT207" s="14"/>
      <c r="AU207" s="142">
        <v>41897</v>
      </c>
      <c r="AV207" s="14"/>
    </row>
    <row r="208" spans="1:90" s="74" customFormat="1" ht="47.25" customHeight="1">
      <c r="A208" s="14">
        <v>1015</v>
      </c>
      <c r="B208" s="14" t="s">
        <v>80</v>
      </c>
      <c r="C208" s="113">
        <v>41889</v>
      </c>
      <c r="D208" s="113">
        <v>41897</v>
      </c>
      <c r="E208" s="114">
        <v>41897.75</v>
      </c>
      <c r="F208" s="14" t="s">
        <v>2</v>
      </c>
      <c r="G208" s="14" t="s">
        <v>48</v>
      </c>
      <c r="H208" s="14" t="s">
        <v>5</v>
      </c>
      <c r="I208" s="14" t="str">
        <f t="shared" si="14"/>
        <v>KSLIM176/182</v>
      </c>
      <c r="J208" s="14" t="s">
        <v>66</v>
      </c>
      <c r="K208" s="14">
        <v>1</v>
      </c>
      <c r="L208" s="14" t="s">
        <v>46</v>
      </c>
      <c r="M208" s="143"/>
      <c r="N208" s="144" t="s">
        <v>517</v>
      </c>
      <c r="O208" s="144">
        <v>2</v>
      </c>
      <c r="P208" s="144" t="s">
        <v>517</v>
      </c>
      <c r="Q208" s="144">
        <v>5</v>
      </c>
      <c r="R208" s="144" t="s">
        <v>517</v>
      </c>
      <c r="S208" s="144">
        <v>6</v>
      </c>
      <c r="T208" s="144" t="s">
        <v>517</v>
      </c>
      <c r="U208" s="144">
        <v>4</v>
      </c>
      <c r="V208" s="144" t="s">
        <v>517</v>
      </c>
      <c r="W208" s="144">
        <v>2</v>
      </c>
      <c r="X208" s="144" t="s">
        <v>517</v>
      </c>
      <c r="Y208" s="144" t="s">
        <v>517</v>
      </c>
      <c r="Z208" s="144"/>
      <c r="AA208" s="144"/>
      <c r="AB208" s="144"/>
      <c r="AC208" s="144"/>
      <c r="AD208" s="14" t="s">
        <v>86</v>
      </c>
      <c r="AE208" s="14" t="s">
        <v>87</v>
      </c>
      <c r="AF208" s="116" t="s">
        <v>73</v>
      </c>
      <c r="AG208" s="14">
        <f t="shared" si="16"/>
        <v>19</v>
      </c>
      <c r="AH208" s="14" t="e">
        <f t="shared" si="15"/>
        <v>#VALUE!</v>
      </c>
      <c r="AI208" s="14"/>
      <c r="AJ208" s="14">
        <v>20</v>
      </c>
      <c r="AK208" s="113">
        <v>41891</v>
      </c>
      <c r="AL208" s="14"/>
      <c r="AM208" s="14"/>
      <c r="AN208" s="14"/>
      <c r="AO208" s="14"/>
      <c r="AP208" s="14" t="s">
        <v>166</v>
      </c>
      <c r="AQ208" s="14"/>
      <c r="AR208" s="14"/>
      <c r="AS208" s="14"/>
      <c r="AT208" s="14"/>
      <c r="AU208" s="14">
        <v>41897</v>
      </c>
      <c r="AV208" s="14"/>
    </row>
    <row r="209" spans="1:48" s="74" customFormat="1" ht="47.25" customHeight="1">
      <c r="A209" s="14">
        <v>1015</v>
      </c>
      <c r="B209" s="14" t="s">
        <v>81</v>
      </c>
      <c r="C209" s="113">
        <v>41889</v>
      </c>
      <c r="D209" s="113">
        <v>41897</v>
      </c>
      <c r="E209" s="114">
        <v>41897.75</v>
      </c>
      <c r="F209" s="14" t="s">
        <v>2</v>
      </c>
      <c r="G209" s="14" t="s">
        <v>48</v>
      </c>
      <c r="H209" s="14" t="s">
        <v>5</v>
      </c>
      <c r="I209" s="14" t="str">
        <f t="shared" si="14"/>
        <v>KSLIM176/182</v>
      </c>
      <c r="J209" s="14" t="s">
        <v>66</v>
      </c>
      <c r="K209" s="14">
        <v>1</v>
      </c>
      <c r="L209" s="14" t="s">
        <v>46</v>
      </c>
      <c r="M209" s="143"/>
      <c r="N209" s="144" t="s">
        <v>517</v>
      </c>
      <c r="O209" s="144">
        <v>2</v>
      </c>
      <c r="P209" s="144" t="s">
        <v>517</v>
      </c>
      <c r="Q209" s="144">
        <v>5</v>
      </c>
      <c r="R209" s="144" t="s">
        <v>517</v>
      </c>
      <c r="S209" s="144">
        <v>6</v>
      </c>
      <c r="T209" s="144" t="s">
        <v>517</v>
      </c>
      <c r="U209" s="144">
        <v>4</v>
      </c>
      <c r="V209" s="144" t="s">
        <v>517</v>
      </c>
      <c r="W209" s="144">
        <v>2</v>
      </c>
      <c r="X209" s="144" t="s">
        <v>517</v>
      </c>
      <c r="Y209" s="144" t="s">
        <v>517</v>
      </c>
      <c r="Z209" s="144"/>
      <c r="AA209" s="144"/>
      <c r="AB209" s="144"/>
      <c r="AC209" s="144"/>
      <c r="AD209" s="14" t="s">
        <v>88</v>
      </c>
      <c r="AE209" s="14" t="s">
        <v>116</v>
      </c>
      <c r="AF209" s="116" t="s">
        <v>73</v>
      </c>
      <c r="AG209" s="14">
        <f t="shared" si="16"/>
        <v>19</v>
      </c>
      <c r="AH209" s="14" t="e">
        <f t="shared" si="15"/>
        <v>#VALUE!</v>
      </c>
      <c r="AI209" s="14"/>
      <c r="AJ209" s="14">
        <v>20</v>
      </c>
      <c r="AK209" s="113">
        <v>41891</v>
      </c>
      <c r="AL209" s="14"/>
      <c r="AM209" s="14"/>
      <c r="AN209" s="14"/>
      <c r="AO209" s="14"/>
      <c r="AP209" s="14" t="s">
        <v>167</v>
      </c>
      <c r="AQ209" s="14"/>
      <c r="AR209" s="14"/>
      <c r="AS209" s="14"/>
      <c r="AT209" s="14"/>
      <c r="AU209" s="14">
        <v>41897</v>
      </c>
      <c r="AV209" s="14"/>
    </row>
    <row r="210" spans="1:48" s="74" customFormat="1" ht="47.25" customHeight="1">
      <c r="A210" s="14">
        <v>1015</v>
      </c>
      <c r="B210" s="14" t="s">
        <v>90</v>
      </c>
      <c r="C210" s="113">
        <v>41889</v>
      </c>
      <c r="D210" s="113">
        <v>41897</v>
      </c>
      <c r="E210" s="114">
        <v>41897.75</v>
      </c>
      <c r="F210" s="14" t="s">
        <v>2</v>
      </c>
      <c r="G210" s="14" t="s">
        <v>48</v>
      </c>
      <c r="H210" s="14" t="s">
        <v>5</v>
      </c>
      <c r="I210" s="14" t="str">
        <f t="shared" si="14"/>
        <v>KSLIM176/182</v>
      </c>
      <c r="J210" s="14" t="s">
        <v>66</v>
      </c>
      <c r="K210" s="14">
        <v>1</v>
      </c>
      <c r="L210" s="14" t="s">
        <v>46</v>
      </c>
      <c r="M210" s="143"/>
      <c r="N210" s="144" t="s">
        <v>517</v>
      </c>
      <c r="O210" s="144">
        <v>2</v>
      </c>
      <c r="P210" s="144" t="s">
        <v>517</v>
      </c>
      <c r="Q210" s="144">
        <v>5</v>
      </c>
      <c r="R210" s="144" t="s">
        <v>517</v>
      </c>
      <c r="S210" s="144">
        <v>6</v>
      </c>
      <c r="T210" s="144" t="s">
        <v>517</v>
      </c>
      <c r="U210" s="144">
        <v>4</v>
      </c>
      <c r="V210" s="144" t="s">
        <v>517</v>
      </c>
      <c r="W210" s="144">
        <v>2</v>
      </c>
      <c r="X210" s="144" t="s">
        <v>517</v>
      </c>
      <c r="Y210" s="144" t="s">
        <v>517</v>
      </c>
      <c r="Z210" s="144"/>
      <c r="AA210" s="144"/>
      <c r="AB210" s="144"/>
      <c r="AC210" s="144"/>
      <c r="AD210" s="14" t="s">
        <v>94</v>
      </c>
      <c r="AE210" s="116" t="s">
        <v>95</v>
      </c>
      <c r="AF210" s="116" t="s">
        <v>73</v>
      </c>
      <c r="AG210" s="14">
        <f t="shared" si="16"/>
        <v>19</v>
      </c>
      <c r="AH210" s="14" t="e">
        <f t="shared" si="15"/>
        <v>#VALUE!</v>
      </c>
      <c r="AI210" s="14"/>
      <c r="AJ210" s="14">
        <v>20</v>
      </c>
      <c r="AK210" s="113">
        <v>41891</v>
      </c>
      <c r="AL210" s="14"/>
      <c r="AM210" s="14"/>
      <c r="AN210" s="14"/>
      <c r="AO210" s="14"/>
      <c r="AP210" s="14" t="s">
        <v>168</v>
      </c>
      <c r="AQ210" s="14"/>
      <c r="AR210" s="14"/>
      <c r="AS210" s="14"/>
      <c r="AT210" s="14"/>
      <c r="AU210" s="142">
        <v>41897</v>
      </c>
      <c r="AV210" s="14"/>
    </row>
    <row r="211" spans="1:48" s="74" customFormat="1" ht="47.25" customHeight="1">
      <c r="A211" s="14">
        <v>1015</v>
      </c>
      <c r="B211" s="14" t="s">
        <v>91</v>
      </c>
      <c r="C211" s="113">
        <v>41889</v>
      </c>
      <c r="D211" s="113">
        <v>41897</v>
      </c>
      <c r="E211" s="114">
        <v>41897.75</v>
      </c>
      <c r="F211" s="14" t="s">
        <v>2</v>
      </c>
      <c r="G211" s="14" t="s">
        <v>48</v>
      </c>
      <c r="H211" s="14" t="s">
        <v>5</v>
      </c>
      <c r="I211" s="14" t="str">
        <f t="shared" si="14"/>
        <v>KSLIM176/182</v>
      </c>
      <c r="J211" s="14" t="s">
        <v>66</v>
      </c>
      <c r="K211" s="14">
        <v>1</v>
      </c>
      <c r="L211" s="14" t="s">
        <v>46</v>
      </c>
      <c r="M211" s="143"/>
      <c r="N211" s="144" t="s">
        <v>517</v>
      </c>
      <c r="O211" s="144">
        <v>2</v>
      </c>
      <c r="P211" s="144" t="s">
        <v>517</v>
      </c>
      <c r="Q211" s="144">
        <v>5</v>
      </c>
      <c r="R211" s="144" t="s">
        <v>517</v>
      </c>
      <c r="S211" s="144">
        <v>6</v>
      </c>
      <c r="T211" s="144" t="s">
        <v>517</v>
      </c>
      <c r="U211" s="144">
        <v>4</v>
      </c>
      <c r="V211" s="144" t="s">
        <v>517</v>
      </c>
      <c r="W211" s="144">
        <v>2</v>
      </c>
      <c r="X211" s="144" t="s">
        <v>517</v>
      </c>
      <c r="Y211" s="144" t="s">
        <v>517</v>
      </c>
      <c r="Z211" s="144"/>
      <c r="AA211" s="144"/>
      <c r="AB211" s="144"/>
      <c r="AC211" s="144"/>
      <c r="AD211" s="14" t="s">
        <v>96</v>
      </c>
      <c r="AE211" s="116" t="s">
        <v>95</v>
      </c>
      <c r="AF211" s="116" t="s">
        <v>73</v>
      </c>
      <c r="AG211" s="14">
        <f t="shared" si="16"/>
        <v>19</v>
      </c>
      <c r="AH211" s="14" t="e">
        <f t="shared" si="15"/>
        <v>#VALUE!</v>
      </c>
      <c r="AI211" s="14"/>
      <c r="AJ211" s="14">
        <v>20</v>
      </c>
      <c r="AK211" s="113">
        <v>41891</v>
      </c>
      <c r="AL211" s="14"/>
      <c r="AM211" s="14"/>
      <c r="AN211" s="14"/>
      <c r="AO211" s="14"/>
      <c r="AP211" s="14" t="s">
        <v>169</v>
      </c>
      <c r="AQ211" s="14"/>
      <c r="AR211" s="14"/>
      <c r="AS211" s="14"/>
      <c r="AT211" s="14"/>
      <c r="AU211" s="113">
        <v>41894</v>
      </c>
      <c r="AV211" s="14"/>
    </row>
    <row r="212" spans="1:48" s="74" customFormat="1" ht="47.25" customHeight="1">
      <c r="A212" s="14">
        <v>1015</v>
      </c>
      <c r="B212" s="14" t="s">
        <v>92</v>
      </c>
      <c r="C212" s="113">
        <v>41889</v>
      </c>
      <c r="D212" s="113">
        <v>41897</v>
      </c>
      <c r="E212" s="114">
        <v>41897.75</v>
      </c>
      <c r="F212" s="14" t="s">
        <v>2</v>
      </c>
      <c r="G212" s="14" t="s">
        <v>48</v>
      </c>
      <c r="H212" s="14" t="s">
        <v>5</v>
      </c>
      <c r="I212" s="14" t="str">
        <f t="shared" si="14"/>
        <v>KSLIM176/182</v>
      </c>
      <c r="J212" s="14" t="s">
        <v>66</v>
      </c>
      <c r="K212" s="14">
        <v>1</v>
      </c>
      <c r="L212" s="14" t="s">
        <v>46</v>
      </c>
      <c r="M212" s="143"/>
      <c r="N212" s="144" t="s">
        <v>517</v>
      </c>
      <c r="O212" s="144">
        <v>2</v>
      </c>
      <c r="P212" s="144" t="s">
        <v>517</v>
      </c>
      <c r="Q212" s="144">
        <v>5</v>
      </c>
      <c r="R212" s="144" t="s">
        <v>517</v>
      </c>
      <c r="S212" s="144">
        <v>6</v>
      </c>
      <c r="T212" s="144" t="s">
        <v>517</v>
      </c>
      <c r="U212" s="144">
        <v>4</v>
      </c>
      <c r="V212" s="144" t="s">
        <v>517</v>
      </c>
      <c r="W212" s="144">
        <v>2</v>
      </c>
      <c r="X212" s="144" t="s">
        <v>517</v>
      </c>
      <c r="Y212" s="144" t="s">
        <v>517</v>
      </c>
      <c r="Z212" s="144"/>
      <c r="AA212" s="144"/>
      <c r="AB212" s="144"/>
      <c r="AC212" s="144"/>
      <c r="AD212" s="14" t="s">
        <v>97</v>
      </c>
      <c r="AE212" s="14" t="s">
        <v>72</v>
      </c>
      <c r="AF212" s="14"/>
      <c r="AG212" s="14">
        <f t="shared" si="16"/>
        <v>19</v>
      </c>
      <c r="AH212" s="14" t="e">
        <f t="shared" si="15"/>
        <v>#VALUE!</v>
      </c>
      <c r="AI212" s="14"/>
      <c r="AJ212" s="14">
        <v>20</v>
      </c>
      <c r="AK212" s="113">
        <v>41891</v>
      </c>
      <c r="AL212" s="14"/>
      <c r="AM212" s="14"/>
      <c r="AN212" s="14"/>
      <c r="AO212" s="14"/>
      <c r="AP212" s="14" t="s">
        <v>170</v>
      </c>
      <c r="AQ212" s="14"/>
      <c r="AR212" s="14"/>
      <c r="AS212" s="14"/>
      <c r="AT212" s="14"/>
      <c r="AU212" s="142">
        <v>41895</v>
      </c>
      <c r="AV212" s="14"/>
    </row>
    <row r="213" spans="1:48" s="74" customFormat="1" ht="47.25" customHeight="1">
      <c r="A213" s="14">
        <v>1015</v>
      </c>
      <c r="B213" s="14" t="s">
        <v>93</v>
      </c>
      <c r="C213" s="113">
        <v>41889</v>
      </c>
      <c r="D213" s="113">
        <v>41897</v>
      </c>
      <c r="E213" s="114">
        <v>41897.75</v>
      </c>
      <c r="F213" s="14" t="s">
        <v>2</v>
      </c>
      <c r="G213" s="14" t="s">
        <v>48</v>
      </c>
      <c r="H213" s="14" t="s">
        <v>5</v>
      </c>
      <c r="I213" s="14" t="str">
        <f t="shared" si="14"/>
        <v>KSLIM176/182</v>
      </c>
      <c r="J213" s="14" t="s">
        <v>66</v>
      </c>
      <c r="K213" s="14">
        <v>1</v>
      </c>
      <c r="L213" s="14" t="s">
        <v>46</v>
      </c>
      <c r="M213" s="143"/>
      <c r="N213" s="144" t="s">
        <v>517</v>
      </c>
      <c r="O213" s="144">
        <v>2</v>
      </c>
      <c r="P213" s="144" t="s">
        <v>517</v>
      </c>
      <c r="Q213" s="144">
        <v>5</v>
      </c>
      <c r="R213" s="144" t="s">
        <v>517</v>
      </c>
      <c r="S213" s="144">
        <v>6</v>
      </c>
      <c r="T213" s="144" t="s">
        <v>517</v>
      </c>
      <c r="U213" s="144">
        <v>4</v>
      </c>
      <c r="V213" s="144" t="s">
        <v>517</v>
      </c>
      <c r="W213" s="144">
        <v>2</v>
      </c>
      <c r="X213" s="144" t="s">
        <v>517</v>
      </c>
      <c r="Y213" s="144" t="s">
        <v>517</v>
      </c>
      <c r="Z213" s="144"/>
      <c r="AA213" s="144"/>
      <c r="AB213" s="144"/>
      <c r="AC213" s="144"/>
      <c r="AD213" s="14" t="s">
        <v>97</v>
      </c>
      <c r="AE213" s="14" t="s">
        <v>72</v>
      </c>
      <c r="AF213" s="14"/>
      <c r="AG213" s="14">
        <f t="shared" si="16"/>
        <v>19</v>
      </c>
      <c r="AH213" s="14" t="e">
        <f t="shared" si="15"/>
        <v>#VALUE!</v>
      </c>
      <c r="AI213" s="14"/>
      <c r="AJ213" s="14">
        <v>20</v>
      </c>
      <c r="AK213" s="113">
        <v>41891</v>
      </c>
      <c r="AL213" s="14"/>
      <c r="AM213" s="14"/>
      <c r="AN213" s="14"/>
      <c r="AO213" s="14"/>
      <c r="AP213" s="14" t="s">
        <v>171</v>
      </c>
      <c r="AQ213" s="14"/>
      <c r="AR213" s="14"/>
      <c r="AS213" s="14"/>
      <c r="AT213" s="14"/>
      <c r="AU213" s="142">
        <v>41895</v>
      </c>
      <c r="AV213" s="14"/>
    </row>
    <row r="214" spans="1:48" s="74" customFormat="1" ht="47.25" customHeight="1">
      <c r="A214" s="14">
        <v>1015</v>
      </c>
      <c r="B214" s="14" t="s">
        <v>98</v>
      </c>
      <c r="C214" s="113">
        <v>41889</v>
      </c>
      <c r="D214" s="113">
        <v>41897</v>
      </c>
      <c r="E214" s="114">
        <v>41897.75</v>
      </c>
      <c r="F214" s="14" t="s">
        <v>2</v>
      </c>
      <c r="G214" s="14" t="s">
        <v>48</v>
      </c>
      <c r="H214" s="14" t="s">
        <v>5</v>
      </c>
      <c r="I214" s="14" t="str">
        <f t="shared" si="14"/>
        <v>KSLIM176/182</v>
      </c>
      <c r="J214" s="14" t="s">
        <v>66</v>
      </c>
      <c r="K214" s="14">
        <v>1</v>
      </c>
      <c r="L214" s="14" t="s">
        <v>46</v>
      </c>
      <c r="M214" s="143"/>
      <c r="N214" s="144" t="s">
        <v>517</v>
      </c>
      <c r="O214" s="144">
        <v>2</v>
      </c>
      <c r="P214" s="144" t="s">
        <v>517</v>
      </c>
      <c r="Q214" s="144">
        <v>5</v>
      </c>
      <c r="R214" s="144" t="s">
        <v>517</v>
      </c>
      <c r="S214" s="144">
        <v>6</v>
      </c>
      <c r="T214" s="144" t="s">
        <v>517</v>
      </c>
      <c r="U214" s="144">
        <v>4</v>
      </c>
      <c r="V214" s="144" t="s">
        <v>517</v>
      </c>
      <c r="W214" s="144">
        <v>2</v>
      </c>
      <c r="X214" s="144" t="s">
        <v>517</v>
      </c>
      <c r="Y214" s="144" t="s">
        <v>517</v>
      </c>
      <c r="Z214" s="144"/>
      <c r="AA214" s="144"/>
      <c r="AB214" s="144"/>
      <c r="AC214" s="144"/>
      <c r="AD214" s="116" t="s">
        <v>87</v>
      </c>
      <c r="AE214" s="116" t="s">
        <v>95</v>
      </c>
      <c r="AF214" s="14"/>
      <c r="AG214" s="14">
        <f t="shared" si="16"/>
        <v>19</v>
      </c>
      <c r="AH214" s="14" t="e">
        <f t="shared" si="15"/>
        <v>#VALUE!</v>
      </c>
      <c r="AI214" s="14"/>
      <c r="AJ214" s="14">
        <v>20</v>
      </c>
      <c r="AK214" s="113">
        <v>41891</v>
      </c>
      <c r="AL214" s="14"/>
      <c r="AM214" s="14"/>
      <c r="AN214" s="14"/>
      <c r="AO214" s="14"/>
      <c r="AP214" s="14" t="s">
        <v>172</v>
      </c>
      <c r="AQ214" s="14"/>
      <c r="AR214" s="14"/>
      <c r="AS214" s="14"/>
      <c r="AT214" s="14"/>
      <c r="AU214" s="142">
        <v>41894</v>
      </c>
      <c r="AV214" s="14"/>
    </row>
    <row r="215" spans="1:48" s="74" customFormat="1" ht="47.25" customHeight="1">
      <c r="A215" s="14">
        <v>1015</v>
      </c>
      <c r="B215" s="14" t="s">
        <v>99</v>
      </c>
      <c r="C215" s="113">
        <v>41889</v>
      </c>
      <c r="D215" s="113">
        <v>41897</v>
      </c>
      <c r="E215" s="114">
        <v>41897.75</v>
      </c>
      <c r="F215" s="14" t="s">
        <v>2</v>
      </c>
      <c r="G215" s="14" t="s">
        <v>48</v>
      </c>
      <c r="H215" s="14" t="s">
        <v>5</v>
      </c>
      <c r="I215" s="14" t="str">
        <f t="shared" si="14"/>
        <v>KSLIM176/182</v>
      </c>
      <c r="J215" s="14" t="s">
        <v>66</v>
      </c>
      <c r="K215" s="14">
        <v>1</v>
      </c>
      <c r="L215" s="14" t="s">
        <v>46</v>
      </c>
      <c r="M215" s="143"/>
      <c r="N215" s="144" t="s">
        <v>517</v>
      </c>
      <c r="O215" s="144">
        <v>2</v>
      </c>
      <c r="P215" s="144" t="s">
        <v>517</v>
      </c>
      <c r="Q215" s="144">
        <v>5</v>
      </c>
      <c r="R215" s="144" t="s">
        <v>517</v>
      </c>
      <c r="S215" s="144">
        <v>6</v>
      </c>
      <c r="T215" s="144" t="s">
        <v>517</v>
      </c>
      <c r="U215" s="144">
        <v>4</v>
      </c>
      <c r="V215" s="144" t="s">
        <v>517</v>
      </c>
      <c r="W215" s="144">
        <v>2</v>
      </c>
      <c r="X215" s="144" t="s">
        <v>517</v>
      </c>
      <c r="Y215" s="144" t="s">
        <v>517</v>
      </c>
      <c r="Z215" s="144"/>
      <c r="AA215" s="144"/>
      <c r="AB215" s="144"/>
      <c r="AC215" s="144"/>
      <c r="AD215" s="116" t="s">
        <v>95</v>
      </c>
      <c r="AE215" s="116" t="s">
        <v>87</v>
      </c>
      <c r="AF215" s="14"/>
      <c r="AG215" s="14">
        <f t="shared" si="16"/>
        <v>19</v>
      </c>
      <c r="AH215" s="14" t="e">
        <f t="shared" si="15"/>
        <v>#VALUE!</v>
      </c>
      <c r="AI215" s="14"/>
      <c r="AJ215" s="14">
        <v>20</v>
      </c>
      <c r="AK215" s="113">
        <v>41891</v>
      </c>
      <c r="AL215" s="14"/>
      <c r="AM215" s="14"/>
      <c r="AN215" s="14"/>
      <c r="AO215" s="14"/>
      <c r="AP215" s="142" t="s">
        <v>173</v>
      </c>
      <c r="AQ215" s="14"/>
      <c r="AR215" s="14"/>
      <c r="AS215" s="14"/>
      <c r="AT215" s="14"/>
      <c r="AU215" s="142">
        <v>41894</v>
      </c>
      <c r="AV215" s="14"/>
    </row>
    <row r="216" spans="1:48" s="74" customFormat="1" ht="47.25" customHeight="1">
      <c r="A216" s="14">
        <v>1015</v>
      </c>
      <c r="B216" s="14" t="s">
        <v>100</v>
      </c>
      <c r="C216" s="113">
        <v>41889</v>
      </c>
      <c r="D216" s="113">
        <v>41897</v>
      </c>
      <c r="E216" s="114">
        <v>41897.75</v>
      </c>
      <c r="F216" s="14" t="s">
        <v>2</v>
      </c>
      <c r="G216" s="14" t="s">
        <v>48</v>
      </c>
      <c r="H216" s="14" t="s">
        <v>5</v>
      </c>
      <c r="I216" s="14" t="str">
        <f t="shared" si="14"/>
        <v>KSLIM176/182</v>
      </c>
      <c r="J216" s="14" t="s">
        <v>113</v>
      </c>
      <c r="K216" s="14">
        <v>6</v>
      </c>
      <c r="L216" s="14" t="s">
        <v>46</v>
      </c>
      <c r="M216" s="143"/>
      <c r="N216" s="144" t="s">
        <v>517</v>
      </c>
      <c r="O216" s="144">
        <v>2</v>
      </c>
      <c r="P216" s="144" t="s">
        <v>517</v>
      </c>
      <c r="Q216" s="144">
        <v>5</v>
      </c>
      <c r="R216" s="144" t="s">
        <v>517</v>
      </c>
      <c r="S216" s="144">
        <v>6</v>
      </c>
      <c r="T216" s="144" t="s">
        <v>517</v>
      </c>
      <c r="U216" s="144">
        <v>4</v>
      </c>
      <c r="V216" s="144" t="s">
        <v>517</v>
      </c>
      <c r="W216" s="144">
        <v>2</v>
      </c>
      <c r="X216" s="144" t="s">
        <v>517</v>
      </c>
      <c r="Y216" s="144" t="s">
        <v>517</v>
      </c>
      <c r="Z216" s="144"/>
      <c r="AA216" s="144"/>
      <c r="AB216" s="144"/>
      <c r="AC216" s="144"/>
      <c r="AD216" s="14" t="s">
        <v>85</v>
      </c>
      <c r="AE216" s="116" t="s">
        <v>76</v>
      </c>
      <c r="AF216" s="116" t="s">
        <v>73</v>
      </c>
      <c r="AG216" s="14">
        <f t="shared" si="16"/>
        <v>19</v>
      </c>
      <c r="AH216" s="14" t="e">
        <f t="shared" si="15"/>
        <v>#VALUE!</v>
      </c>
      <c r="AI216" s="14"/>
      <c r="AJ216" s="14">
        <v>20</v>
      </c>
      <c r="AK216" s="113">
        <v>41891</v>
      </c>
      <c r="AL216" s="14"/>
      <c r="AM216" s="14"/>
      <c r="AN216" s="14"/>
      <c r="AO216" s="14"/>
      <c r="AP216" s="14" t="s">
        <v>174</v>
      </c>
      <c r="AQ216" s="14"/>
      <c r="AR216" s="14"/>
      <c r="AS216" s="14"/>
      <c r="AT216" s="14"/>
      <c r="AU216" s="142">
        <v>41895</v>
      </c>
      <c r="AV216" s="14"/>
    </row>
    <row r="217" spans="1:48" s="74" customFormat="1" ht="47.25" customHeight="1">
      <c r="A217" s="14">
        <v>1015</v>
      </c>
      <c r="B217" s="14" t="s">
        <v>104</v>
      </c>
      <c r="C217" s="113">
        <v>41889</v>
      </c>
      <c r="D217" s="113">
        <v>41897</v>
      </c>
      <c r="E217" s="114">
        <v>41897.75</v>
      </c>
      <c r="F217" s="14" t="s">
        <v>2</v>
      </c>
      <c r="G217" s="14" t="s">
        <v>48</v>
      </c>
      <c r="H217" s="14" t="s">
        <v>5</v>
      </c>
      <c r="I217" s="14" t="str">
        <f t="shared" si="14"/>
        <v>KSLIM176/182</v>
      </c>
      <c r="J217" s="14" t="s">
        <v>66</v>
      </c>
      <c r="K217" s="14">
        <v>2</v>
      </c>
      <c r="L217" s="14" t="s">
        <v>46</v>
      </c>
      <c r="M217" s="143"/>
      <c r="N217" s="144" t="s">
        <v>517</v>
      </c>
      <c r="O217" s="144">
        <v>2</v>
      </c>
      <c r="P217" s="144" t="s">
        <v>517</v>
      </c>
      <c r="Q217" s="144">
        <v>5</v>
      </c>
      <c r="R217" s="144" t="s">
        <v>517</v>
      </c>
      <c r="S217" s="144">
        <v>6</v>
      </c>
      <c r="T217" s="144" t="s">
        <v>517</v>
      </c>
      <c r="U217" s="144">
        <v>4</v>
      </c>
      <c r="V217" s="144" t="s">
        <v>517</v>
      </c>
      <c r="W217" s="144">
        <v>2</v>
      </c>
      <c r="X217" s="144" t="s">
        <v>517</v>
      </c>
      <c r="Y217" s="144" t="s">
        <v>517</v>
      </c>
      <c r="Z217" s="144"/>
      <c r="AA217" s="144"/>
      <c r="AB217" s="144"/>
      <c r="AC217" s="144"/>
      <c r="AD217" s="116" t="s">
        <v>116</v>
      </c>
      <c r="AE217" s="116" t="s">
        <v>72</v>
      </c>
      <c r="AF217" s="116"/>
      <c r="AG217" s="14">
        <f t="shared" si="16"/>
        <v>19</v>
      </c>
      <c r="AH217" s="14" t="e">
        <f t="shared" si="15"/>
        <v>#VALUE!</v>
      </c>
      <c r="AI217" s="14"/>
      <c r="AJ217" s="14">
        <v>20</v>
      </c>
      <c r="AK217" s="113">
        <v>41891</v>
      </c>
      <c r="AL217" s="14"/>
      <c r="AM217" s="14"/>
      <c r="AN217" s="14"/>
      <c r="AO217" s="14"/>
      <c r="AP217" s="14" t="s">
        <v>175</v>
      </c>
      <c r="AQ217" s="14"/>
      <c r="AR217" s="14"/>
      <c r="AS217" s="14"/>
      <c r="AT217" s="14"/>
      <c r="AU217" s="142">
        <v>41895</v>
      </c>
      <c r="AV217" s="14"/>
    </row>
    <row r="218" spans="1:48" s="74" customFormat="1" ht="47.25" customHeight="1">
      <c r="A218" s="14">
        <v>1015</v>
      </c>
      <c r="B218" s="14" t="s">
        <v>105</v>
      </c>
      <c r="C218" s="113">
        <v>41889</v>
      </c>
      <c r="D218" s="113">
        <v>41897</v>
      </c>
      <c r="E218" s="114">
        <v>41897.75</v>
      </c>
      <c r="F218" s="14" t="s">
        <v>2</v>
      </c>
      <c r="G218" s="14" t="s">
        <v>48</v>
      </c>
      <c r="H218" s="14" t="s">
        <v>5</v>
      </c>
      <c r="I218" s="14" t="str">
        <f t="shared" si="14"/>
        <v>KSLIM176/182</v>
      </c>
      <c r="J218" s="14" t="s">
        <v>118</v>
      </c>
      <c r="K218" s="14">
        <v>2</v>
      </c>
      <c r="L218" s="14" t="s">
        <v>46</v>
      </c>
      <c r="M218" s="143"/>
      <c r="N218" s="144" t="s">
        <v>517</v>
      </c>
      <c r="O218" s="144">
        <v>2</v>
      </c>
      <c r="P218" s="144" t="s">
        <v>517</v>
      </c>
      <c r="Q218" s="144">
        <v>5</v>
      </c>
      <c r="R218" s="144" t="s">
        <v>517</v>
      </c>
      <c r="S218" s="144">
        <v>6</v>
      </c>
      <c r="T218" s="144" t="s">
        <v>517</v>
      </c>
      <c r="U218" s="144">
        <v>4</v>
      </c>
      <c r="V218" s="144" t="s">
        <v>517</v>
      </c>
      <c r="W218" s="144">
        <v>2</v>
      </c>
      <c r="X218" s="144" t="s">
        <v>517</v>
      </c>
      <c r="Y218" s="144" t="s">
        <v>517</v>
      </c>
      <c r="Z218" s="144"/>
      <c r="AA218" s="144"/>
      <c r="AB218" s="144"/>
      <c r="AC218" s="144"/>
      <c r="AD218" s="14" t="s">
        <v>119</v>
      </c>
      <c r="AE218" s="119" t="s">
        <v>120</v>
      </c>
      <c r="AF218" s="116" t="s">
        <v>73</v>
      </c>
      <c r="AG218" s="14">
        <f t="shared" si="16"/>
        <v>19</v>
      </c>
      <c r="AH218" s="14" t="e">
        <f t="shared" si="15"/>
        <v>#VALUE!</v>
      </c>
      <c r="AI218" s="14"/>
      <c r="AJ218" s="14">
        <v>20</v>
      </c>
      <c r="AK218" s="113">
        <v>41891</v>
      </c>
      <c r="AL218" s="14"/>
      <c r="AM218" s="14"/>
      <c r="AN218" s="14"/>
      <c r="AO218" s="14"/>
      <c r="AP218" s="14" t="s">
        <v>176</v>
      </c>
      <c r="AQ218" s="14"/>
      <c r="AR218" s="14"/>
      <c r="AS218" s="14"/>
      <c r="AT218" s="14"/>
      <c r="AU218" s="142">
        <v>41894</v>
      </c>
      <c r="AV218" s="14"/>
    </row>
    <row r="219" spans="1:48" s="74" customFormat="1" ht="47.25" customHeight="1">
      <c r="A219" s="14">
        <v>1015</v>
      </c>
      <c r="B219" s="14" t="s">
        <v>106</v>
      </c>
      <c r="C219" s="113">
        <v>41889</v>
      </c>
      <c r="D219" s="113">
        <v>41897</v>
      </c>
      <c r="E219" s="114">
        <v>41897.75</v>
      </c>
      <c r="F219" s="14" t="s">
        <v>2</v>
      </c>
      <c r="G219" s="14" t="s">
        <v>48</v>
      </c>
      <c r="H219" s="14" t="s">
        <v>5</v>
      </c>
      <c r="I219" s="14" t="str">
        <f t="shared" si="14"/>
        <v>KSLIM176/182</v>
      </c>
      <c r="J219" s="14" t="s">
        <v>66</v>
      </c>
      <c r="K219" s="14">
        <v>1</v>
      </c>
      <c r="L219" s="14" t="s">
        <v>46</v>
      </c>
      <c r="M219" s="143"/>
      <c r="N219" s="144" t="s">
        <v>517</v>
      </c>
      <c r="O219" s="144">
        <v>2</v>
      </c>
      <c r="P219" s="144" t="s">
        <v>517</v>
      </c>
      <c r="Q219" s="144">
        <v>4</v>
      </c>
      <c r="R219" s="144" t="s">
        <v>517</v>
      </c>
      <c r="S219" s="144">
        <v>6</v>
      </c>
      <c r="T219" s="144" t="s">
        <v>517</v>
      </c>
      <c r="U219" s="144">
        <v>5</v>
      </c>
      <c r="V219" s="144" t="s">
        <v>517</v>
      </c>
      <c r="W219" s="144">
        <v>3</v>
      </c>
      <c r="X219" s="144" t="s">
        <v>517</v>
      </c>
      <c r="Y219" s="144" t="s">
        <v>517</v>
      </c>
      <c r="Z219" s="144"/>
      <c r="AA219" s="144"/>
      <c r="AB219" s="144"/>
      <c r="AC219" s="144"/>
      <c r="AD219" s="14" t="s">
        <v>121</v>
      </c>
      <c r="AE219" s="116" t="s">
        <v>87</v>
      </c>
      <c r="AF219" s="116"/>
      <c r="AG219" s="14">
        <f t="shared" si="16"/>
        <v>20</v>
      </c>
      <c r="AH219" s="14" t="e">
        <f t="shared" si="15"/>
        <v>#VALUE!</v>
      </c>
      <c r="AI219" s="14"/>
      <c r="AJ219" s="14">
        <v>20</v>
      </c>
      <c r="AK219" s="113">
        <v>41891</v>
      </c>
      <c r="AL219" s="14"/>
      <c r="AM219" s="14"/>
      <c r="AN219" s="14"/>
      <c r="AO219" s="14"/>
      <c r="AP219" s="14" t="s">
        <v>177</v>
      </c>
      <c r="AQ219" s="14"/>
      <c r="AR219" s="14"/>
      <c r="AS219" s="14"/>
      <c r="AT219" s="14"/>
      <c r="AU219" s="142">
        <v>41894</v>
      </c>
      <c r="AV219" s="14"/>
    </row>
    <row r="220" spans="1:48" s="74" customFormat="1" ht="47.25" customHeight="1">
      <c r="A220" s="14">
        <v>1015</v>
      </c>
      <c r="B220" s="14" t="s">
        <v>107</v>
      </c>
      <c r="C220" s="113">
        <v>41889</v>
      </c>
      <c r="D220" s="113">
        <v>41897</v>
      </c>
      <c r="E220" s="114">
        <v>41897.75</v>
      </c>
      <c r="F220" s="14" t="s">
        <v>2</v>
      </c>
      <c r="G220" s="14" t="s">
        <v>48</v>
      </c>
      <c r="H220" s="14" t="s">
        <v>5</v>
      </c>
      <c r="I220" s="14" t="str">
        <f t="shared" si="14"/>
        <v>KSLIM176/182</v>
      </c>
      <c r="J220" s="14" t="s">
        <v>66</v>
      </c>
      <c r="K220" s="14">
        <v>1</v>
      </c>
      <c r="L220" s="14" t="s">
        <v>46</v>
      </c>
      <c r="M220" s="143"/>
      <c r="N220" s="144" t="s">
        <v>517</v>
      </c>
      <c r="O220" s="144">
        <v>2</v>
      </c>
      <c r="P220" s="144" t="s">
        <v>517</v>
      </c>
      <c r="Q220" s="144">
        <v>4</v>
      </c>
      <c r="R220" s="144" t="s">
        <v>517</v>
      </c>
      <c r="S220" s="144">
        <v>6</v>
      </c>
      <c r="T220" s="144" t="s">
        <v>517</v>
      </c>
      <c r="U220" s="144">
        <v>5</v>
      </c>
      <c r="V220" s="144" t="s">
        <v>517</v>
      </c>
      <c r="W220" s="144">
        <v>3</v>
      </c>
      <c r="X220" s="144" t="s">
        <v>517</v>
      </c>
      <c r="Y220" s="144" t="s">
        <v>517</v>
      </c>
      <c r="Z220" s="144"/>
      <c r="AA220" s="144"/>
      <c r="AB220" s="144"/>
      <c r="AC220" s="144"/>
      <c r="AD220" s="14" t="s">
        <v>121</v>
      </c>
      <c r="AE220" s="116" t="s">
        <v>87</v>
      </c>
      <c r="AF220" s="116"/>
      <c r="AG220" s="14">
        <f t="shared" si="16"/>
        <v>20</v>
      </c>
      <c r="AH220" s="14" t="e">
        <f t="shared" si="15"/>
        <v>#VALUE!</v>
      </c>
      <c r="AI220" s="14"/>
      <c r="AJ220" s="14">
        <v>20</v>
      </c>
      <c r="AK220" s="113">
        <v>41891</v>
      </c>
      <c r="AL220" s="14"/>
      <c r="AM220" s="14"/>
      <c r="AN220" s="14"/>
      <c r="AO220" s="14"/>
      <c r="AP220" s="14" t="s">
        <v>178</v>
      </c>
      <c r="AQ220" s="14"/>
      <c r="AR220" s="14"/>
      <c r="AS220" s="14"/>
      <c r="AT220" s="14"/>
      <c r="AU220" s="142">
        <v>41895</v>
      </c>
      <c r="AV220" s="14"/>
    </row>
    <row r="221" spans="1:48" s="74" customFormat="1" ht="47.25" customHeight="1">
      <c r="A221" s="14">
        <v>1015</v>
      </c>
      <c r="B221" s="14" t="s">
        <v>108</v>
      </c>
      <c r="C221" s="113">
        <v>41889</v>
      </c>
      <c r="D221" s="113">
        <v>41897</v>
      </c>
      <c r="E221" s="114">
        <v>41897.75</v>
      </c>
      <c r="F221" s="14" t="s">
        <v>2</v>
      </c>
      <c r="G221" s="14" t="s">
        <v>48</v>
      </c>
      <c r="H221" s="14" t="s">
        <v>5</v>
      </c>
      <c r="I221" s="14" t="str">
        <f t="shared" si="14"/>
        <v>KSLIM176/182</v>
      </c>
      <c r="J221" s="14" t="s">
        <v>66</v>
      </c>
      <c r="K221" s="14">
        <v>1</v>
      </c>
      <c r="L221" s="14" t="s">
        <v>46</v>
      </c>
      <c r="M221" s="143"/>
      <c r="N221" s="144" t="s">
        <v>517</v>
      </c>
      <c r="O221" s="144">
        <v>2</v>
      </c>
      <c r="P221" s="144" t="s">
        <v>517</v>
      </c>
      <c r="Q221" s="144">
        <v>4</v>
      </c>
      <c r="R221" s="144" t="s">
        <v>517</v>
      </c>
      <c r="S221" s="144">
        <v>6</v>
      </c>
      <c r="T221" s="144" t="s">
        <v>517</v>
      </c>
      <c r="U221" s="144">
        <v>5</v>
      </c>
      <c r="V221" s="144" t="s">
        <v>517</v>
      </c>
      <c r="W221" s="144">
        <v>3</v>
      </c>
      <c r="X221" s="144" t="s">
        <v>517</v>
      </c>
      <c r="Y221" s="144" t="s">
        <v>517</v>
      </c>
      <c r="Z221" s="144"/>
      <c r="AA221" s="144"/>
      <c r="AB221" s="144"/>
      <c r="AC221" s="144"/>
      <c r="AD221" s="14" t="s">
        <v>121</v>
      </c>
      <c r="AE221" s="116" t="s">
        <v>72</v>
      </c>
      <c r="AF221" s="116"/>
      <c r="AG221" s="14">
        <f t="shared" si="16"/>
        <v>20</v>
      </c>
      <c r="AH221" s="14" t="e">
        <f t="shared" si="15"/>
        <v>#VALUE!</v>
      </c>
      <c r="AI221" s="14"/>
      <c r="AJ221" s="14">
        <v>20</v>
      </c>
      <c r="AK221" s="113">
        <v>41891</v>
      </c>
      <c r="AL221" s="14"/>
      <c r="AM221" s="14"/>
      <c r="AN221" s="14"/>
      <c r="AO221" s="14"/>
      <c r="AP221" s="14" t="s">
        <v>179</v>
      </c>
      <c r="AQ221" s="14"/>
      <c r="AR221" s="14"/>
      <c r="AS221" s="14"/>
      <c r="AT221" s="14"/>
      <c r="AU221" s="142">
        <v>41897</v>
      </c>
      <c r="AV221" s="14"/>
    </row>
    <row r="222" spans="1:48" s="74" customFormat="1" ht="47.25" customHeight="1">
      <c r="A222" s="14">
        <v>1015</v>
      </c>
      <c r="B222" s="14" t="s">
        <v>111</v>
      </c>
      <c r="C222" s="113">
        <v>41889</v>
      </c>
      <c r="D222" s="113">
        <v>41897</v>
      </c>
      <c r="E222" s="114">
        <v>41897.75</v>
      </c>
      <c r="F222" s="14" t="s">
        <v>2</v>
      </c>
      <c r="G222" s="14" t="s">
        <v>61</v>
      </c>
      <c r="H222" s="14" t="s">
        <v>59</v>
      </c>
      <c r="I222" s="14" t="str">
        <f t="shared" si="14"/>
        <v>KKLASYKA182/188</v>
      </c>
      <c r="J222" s="14" t="s">
        <v>125</v>
      </c>
      <c r="K222" s="14"/>
      <c r="L222" s="14" t="s">
        <v>46</v>
      </c>
      <c r="M222" s="143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>
        <v>2</v>
      </c>
      <c r="Z222" s="144"/>
      <c r="AA222" s="144"/>
      <c r="AB222" s="144"/>
      <c r="AC222" s="144"/>
      <c r="AD222" s="14" t="s">
        <v>121</v>
      </c>
      <c r="AE222" s="116"/>
      <c r="AF222" s="116" t="s">
        <v>126</v>
      </c>
      <c r="AG222" s="14">
        <f t="shared" si="16"/>
        <v>2</v>
      </c>
      <c r="AH222" s="14">
        <f t="shared" si="15"/>
        <v>4.1399999999999997</v>
      </c>
      <c r="AI222" s="14"/>
      <c r="AJ222" s="14">
        <v>2</v>
      </c>
      <c r="AK222" s="113">
        <v>41892</v>
      </c>
      <c r="AL222" s="14"/>
      <c r="AM222" s="14"/>
      <c r="AN222" s="14"/>
      <c r="AO222" s="14"/>
      <c r="AP222" s="14" t="s">
        <v>181</v>
      </c>
      <c r="AQ222" s="14"/>
      <c r="AR222" s="14"/>
      <c r="AS222" s="14"/>
      <c r="AT222" s="14"/>
      <c r="AU222" s="142">
        <v>41897</v>
      </c>
      <c r="AV222" s="14"/>
    </row>
    <row r="223" spans="1:48" s="74" customFormat="1" ht="51" customHeight="1">
      <c r="A223" s="14">
        <v>1015</v>
      </c>
      <c r="B223" s="14" t="s">
        <v>112</v>
      </c>
      <c r="C223" s="113">
        <v>41889</v>
      </c>
      <c r="D223" s="113">
        <v>41897</v>
      </c>
      <c r="E223" s="114">
        <v>41897.75</v>
      </c>
      <c r="F223" s="14" t="s">
        <v>2</v>
      </c>
      <c r="G223" s="14" t="s">
        <v>48</v>
      </c>
      <c r="H223" s="14" t="s">
        <v>5</v>
      </c>
      <c r="I223" s="14" t="str">
        <f t="shared" si="14"/>
        <v>KSLIM176/182</v>
      </c>
      <c r="J223" s="14" t="s">
        <v>127</v>
      </c>
      <c r="K223" s="14">
        <v>1</v>
      </c>
      <c r="L223" s="14" t="s">
        <v>46</v>
      </c>
      <c r="M223" s="143"/>
      <c r="N223" s="144" t="s">
        <v>517</v>
      </c>
      <c r="O223" s="144">
        <v>2</v>
      </c>
      <c r="P223" s="144" t="s">
        <v>517</v>
      </c>
      <c r="Q223" s="144">
        <v>5</v>
      </c>
      <c r="R223" s="144" t="s">
        <v>517</v>
      </c>
      <c r="S223" s="144">
        <v>6</v>
      </c>
      <c r="T223" s="144" t="s">
        <v>517</v>
      </c>
      <c r="U223" s="144">
        <v>5</v>
      </c>
      <c r="V223" s="144" t="s">
        <v>517</v>
      </c>
      <c r="W223" s="144">
        <v>3</v>
      </c>
      <c r="X223" s="144" t="s">
        <v>517</v>
      </c>
      <c r="Y223" s="144" t="s">
        <v>517</v>
      </c>
      <c r="Z223" s="144"/>
      <c r="AA223" s="144"/>
      <c r="AB223" s="144"/>
      <c r="AC223" s="144"/>
      <c r="AD223" s="14" t="s">
        <v>121</v>
      </c>
      <c r="AE223" s="116" t="s">
        <v>76</v>
      </c>
      <c r="AF223" s="116"/>
      <c r="AG223" s="14">
        <f t="shared" si="16"/>
        <v>21</v>
      </c>
      <c r="AH223" s="14" t="e">
        <f t="shared" si="15"/>
        <v>#VALUE!</v>
      </c>
      <c r="AI223" s="14"/>
      <c r="AJ223" s="14">
        <v>20</v>
      </c>
      <c r="AK223" s="113">
        <v>41891</v>
      </c>
      <c r="AL223" s="14"/>
      <c r="AM223" s="14"/>
      <c r="AN223" s="14"/>
      <c r="AO223" s="14"/>
      <c r="AP223" s="14" t="s">
        <v>182</v>
      </c>
      <c r="AQ223" s="14"/>
      <c r="AR223" s="14"/>
      <c r="AS223" s="14"/>
      <c r="AT223" s="14"/>
      <c r="AU223" s="142">
        <v>41897</v>
      </c>
      <c r="AV223" s="14"/>
    </row>
    <row r="224" spans="1:48" s="74" customFormat="1" ht="47.25" customHeight="1">
      <c r="A224" s="14">
        <v>1015</v>
      </c>
      <c r="B224" s="93" t="s">
        <v>124</v>
      </c>
      <c r="C224" s="120">
        <v>41889</v>
      </c>
      <c r="D224" s="120">
        <v>41897</v>
      </c>
      <c r="E224" s="121">
        <v>41897.75</v>
      </c>
      <c r="F224" s="93" t="s">
        <v>2</v>
      </c>
      <c r="G224" s="93" t="s">
        <v>48</v>
      </c>
      <c r="H224" s="93" t="s">
        <v>5</v>
      </c>
      <c r="I224" s="93" t="str">
        <f t="shared" si="14"/>
        <v>KSLIM176/182</v>
      </c>
      <c r="J224" s="93" t="s">
        <v>127</v>
      </c>
      <c r="K224" s="93">
        <v>1</v>
      </c>
      <c r="L224" s="93" t="s">
        <v>46</v>
      </c>
      <c r="M224" s="146"/>
      <c r="N224" s="147" t="s">
        <v>517</v>
      </c>
      <c r="O224" s="147">
        <v>2</v>
      </c>
      <c r="P224" s="147" t="s">
        <v>517</v>
      </c>
      <c r="Q224" s="147">
        <v>5</v>
      </c>
      <c r="R224" s="147" t="s">
        <v>517</v>
      </c>
      <c r="S224" s="147">
        <v>6</v>
      </c>
      <c r="T224" s="147" t="s">
        <v>517</v>
      </c>
      <c r="U224" s="147">
        <v>4</v>
      </c>
      <c r="V224" s="147" t="s">
        <v>517</v>
      </c>
      <c r="W224" s="147">
        <v>2</v>
      </c>
      <c r="X224" s="147" t="s">
        <v>517</v>
      </c>
      <c r="Y224" s="147" t="s">
        <v>517</v>
      </c>
      <c r="Z224" s="147"/>
      <c r="AA224" s="147"/>
      <c r="AB224" s="147"/>
      <c r="AC224" s="147"/>
      <c r="AD224" s="93" t="s">
        <v>121</v>
      </c>
      <c r="AE224" s="148">
        <v>30</v>
      </c>
      <c r="AF224" s="148" t="s">
        <v>73</v>
      </c>
      <c r="AG224" s="93">
        <f t="shared" si="16"/>
        <v>19</v>
      </c>
      <c r="AH224" s="14" t="e">
        <f t="shared" si="15"/>
        <v>#VALUE!</v>
      </c>
      <c r="AI224" s="93"/>
      <c r="AJ224" s="93">
        <v>20</v>
      </c>
      <c r="AK224" s="120">
        <v>41891</v>
      </c>
      <c r="AL224" s="93"/>
      <c r="AM224" s="93"/>
      <c r="AN224" s="93"/>
      <c r="AO224" s="93"/>
      <c r="AP224" s="93" t="s">
        <v>198</v>
      </c>
      <c r="AQ224" s="149"/>
      <c r="AR224" s="14"/>
      <c r="AS224" s="14"/>
      <c r="AT224" s="14"/>
      <c r="AU224" s="142">
        <v>41897</v>
      </c>
      <c r="AV224" s="14"/>
    </row>
    <row r="225" spans="1:48" s="74" customFormat="1" ht="47.25" customHeight="1">
      <c r="A225" s="14">
        <v>1015</v>
      </c>
      <c r="B225" s="14" t="s">
        <v>131</v>
      </c>
      <c r="C225" s="113">
        <v>41889</v>
      </c>
      <c r="D225" s="113">
        <v>41897</v>
      </c>
      <c r="E225" s="114">
        <v>41897.75</v>
      </c>
      <c r="F225" s="14" t="s">
        <v>2</v>
      </c>
      <c r="G225" s="14" t="s">
        <v>61</v>
      </c>
      <c r="H225" s="14" t="s">
        <v>5</v>
      </c>
      <c r="I225" s="14" t="str">
        <f t="shared" si="14"/>
        <v>KKLASYKA176/182</v>
      </c>
      <c r="J225" s="14" t="s">
        <v>122</v>
      </c>
      <c r="K225" s="14"/>
      <c r="L225" s="14" t="s">
        <v>46</v>
      </c>
      <c r="M225" s="143"/>
      <c r="N225" s="144" t="s">
        <v>517</v>
      </c>
      <c r="O225" s="144" t="s">
        <v>517</v>
      </c>
      <c r="P225" s="144">
        <v>1</v>
      </c>
      <c r="Q225" s="144">
        <v>2</v>
      </c>
      <c r="R225" s="144">
        <v>3</v>
      </c>
      <c r="S225" s="144">
        <v>4</v>
      </c>
      <c r="T225" s="144">
        <v>4</v>
      </c>
      <c r="U225" s="144">
        <v>3</v>
      </c>
      <c r="V225" s="144">
        <v>1</v>
      </c>
      <c r="W225" s="144">
        <v>1</v>
      </c>
      <c r="X225" s="144" t="s">
        <v>517</v>
      </c>
      <c r="Y225" s="144" t="s">
        <v>517</v>
      </c>
      <c r="Z225" s="144"/>
      <c r="AA225" s="144"/>
      <c r="AB225" s="144"/>
      <c r="AC225" s="144"/>
      <c r="AD225" s="14" t="s">
        <v>94</v>
      </c>
      <c r="AE225" s="14" t="s">
        <v>72</v>
      </c>
      <c r="AF225" s="116" t="s">
        <v>73</v>
      </c>
      <c r="AG225" s="14">
        <f t="shared" si="16"/>
        <v>19</v>
      </c>
      <c r="AH225" s="14" t="e">
        <f t="shared" si="15"/>
        <v>#VALUE!</v>
      </c>
      <c r="AI225" s="14"/>
      <c r="AJ225" s="14">
        <v>19</v>
      </c>
      <c r="AK225" s="113">
        <v>41892</v>
      </c>
      <c r="AL225" s="14"/>
      <c r="AM225" s="14"/>
      <c r="AN225" s="14"/>
      <c r="AO225" s="14"/>
      <c r="AP225" s="14" t="s">
        <v>195</v>
      </c>
      <c r="AQ225" s="14"/>
      <c r="AR225" s="14"/>
      <c r="AS225" s="14"/>
      <c r="AT225" s="14"/>
      <c r="AU225" s="142">
        <v>41899</v>
      </c>
      <c r="AV225" s="14"/>
    </row>
    <row r="226" spans="1:48" s="74" customFormat="1" ht="47.25" customHeight="1">
      <c r="A226" s="14">
        <v>1015</v>
      </c>
      <c r="B226" s="14" t="s">
        <v>132</v>
      </c>
      <c r="C226" s="113">
        <v>41889</v>
      </c>
      <c r="D226" s="113">
        <v>41897</v>
      </c>
      <c r="E226" s="114">
        <v>41897.75</v>
      </c>
      <c r="F226" s="14" t="s">
        <v>2</v>
      </c>
      <c r="G226" s="14" t="s">
        <v>61</v>
      </c>
      <c r="H226" s="14" t="s">
        <v>5</v>
      </c>
      <c r="I226" s="14" t="str">
        <f t="shared" si="14"/>
        <v>KKLASYKA176/182</v>
      </c>
      <c r="J226" s="14" t="s">
        <v>122</v>
      </c>
      <c r="K226" s="14"/>
      <c r="L226" s="14" t="s">
        <v>46</v>
      </c>
      <c r="M226" s="143"/>
      <c r="N226" s="144" t="s">
        <v>517</v>
      </c>
      <c r="O226" s="144" t="s">
        <v>517</v>
      </c>
      <c r="P226" s="144">
        <v>1</v>
      </c>
      <c r="Q226" s="144">
        <v>2</v>
      </c>
      <c r="R226" s="144">
        <v>3</v>
      </c>
      <c r="S226" s="144">
        <v>4</v>
      </c>
      <c r="T226" s="144">
        <v>4</v>
      </c>
      <c r="U226" s="144">
        <v>3</v>
      </c>
      <c r="V226" s="144">
        <v>1</v>
      </c>
      <c r="W226" s="144">
        <v>1</v>
      </c>
      <c r="X226" s="144" t="s">
        <v>517</v>
      </c>
      <c r="Y226" s="144" t="s">
        <v>517</v>
      </c>
      <c r="Z226" s="144"/>
      <c r="AA226" s="144"/>
      <c r="AB226" s="144"/>
      <c r="AC226" s="144"/>
      <c r="AD226" s="14" t="s">
        <v>96</v>
      </c>
      <c r="AE226" s="14" t="s">
        <v>87</v>
      </c>
      <c r="AF226" s="116" t="s">
        <v>73</v>
      </c>
      <c r="AG226" s="14">
        <f t="shared" si="16"/>
        <v>19</v>
      </c>
      <c r="AH226" s="14" t="e">
        <f t="shared" si="15"/>
        <v>#VALUE!</v>
      </c>
      <c r="AI226" s="14"/>
      <c r="AJ226" s="14">
        <v>19</v>
      </c>
      <c r="AK226" s="113">
        <v>41892</v>
      </c>
      <c r="AL226" s="14"/>
      <c r="AM226" s="14"/>
      <c r="AN226" s="14"/>
      <c r="AO226" s="14"/>
      <c r="AP226" s="14" t="s">
        <v>194</v>
      </c>
      <c r="AQ226" s="14"/>
      <c r="AR226" s="14"/>
      <c r="AS226" s="14"/>
      <c r="AT226" s="14"/>
      <c r="AU226" s="142">
        <v>41899</v>
      </c>
      <c r="AV226" s="14"/>
    </row>
    <row r="227" spans="1:48" s="74" customFormat="1" ht="47.25" customHeight="1">
      <c r="A227" s="14">
        <v>1015</v>
      </c>
      <c r="B227" s="14" t="s">
        <v>133</v>
      </c>
      <c r="C227" s="113">
        <v>41889</v>
      </c>
      <c r="D227" s="113">
        <v>41897</v>
      </c>
      <c r="E227" s="114">
        <v>41897.75</v>
      </c>
      <c r="F227" s="14" t="s">
        <v>2</v>
      </c>
      <c r="G227" s="14" t="s">
        <v>61</v>
      </c>
      <c r="H227" s="14" t="s">
        <v>5</v>
      </c>
      <c r="I227" s="14" t="str">
        <f t="shared" si="14"/>
        <v>KKLASYKA176/182</v>
      </c>
      <c r="J227" s="14" t="s">
        <v>122</v>
      </c>
      <c r="K227" s="14"/>
      <c r="L227" s="14" t="s">
        <v>46</v>
      </c>
      <c r="M227" s="143"/>
      <c r="N227" s="144" t="s">
        <v>517</v>
      </c>
      <c r="O227" s="144" t="s">
        <v>517</v>
      </c>
      <c r="P227" s="144">
        <v>1</v>
      </c>
      <c r="Q227" s="144">
        <v>2</v>
      </c>
      <c r="R227" s="144">
        <v>3</v>
      </c>
      <c r="S227" s="144">
        <v>4</v>
      </c>
      <c r="T227" s="144">
        <v>4</v>
      </c>
      <c r="U227" s="144">
        <v>3</v>
      </c>
      <c r="V227" s="144">
        <v>1</v>
      </c>
      <c r="W227" s="144">
        <v>1</v>
      </c>
      <c r="X227" s="144" t="s">
        <v>517</v>
      </c>
      <c r="Y227" s="144" t="s">
        <v>517</v>
      </c>
      <c r="Z227" s="144"/>
      <c r="AA227" s="144"/>
      <c r="AB227" s="144"/>
      <c r="AC227" s="144"/>
      <c r="AD227" s="116" t="s">
        <v>115</v>
      </c>
      <c r="AE227" s="14" t="s">
        <v>76</v>
      </c>
      <c r="AF227" s="116"/>
      <c r="AG227" s="14">
        <f t="shared" si="16"/>
        <v>19</v>
      </c>
      <c r="AH227" s="14" t="e">
        <f t="shared" si="15"/>
        <v>#VALUE!</v>
      </c>
      <c r="AI227" s="14"/>
      <c r="AJ227" s="14">
        <v>19</v>
      </c>
      <c r="AK227" s="113">
        <v>41892</v>
      </c>
      <c r="AL227" s="14"/>
      <c r="AM227" s="14"/>
      <c r="AN227" s="14"/>
      <c r="AO227" s="14"/>
      <c r="AP227" s="14" t="s">
        <v>193</v>
      </c>
      <c r="AQ227" s="14"/>
      <c r="AR227" s="14"/>
      <c r="AS227" s="14"/>
      <c r="AT227" s="14"/>
      <c r="AU227" s="142">
        <v>41899</v>
      </c>
      <c r="AV227" s="14"/>
    </row>
    <row r="228" spans="1:48" s="74" customFormat="1" ht="47.25" customHeight="1">
      <c r="A228" s="14">
        <v>1015</v>
      </c>
      <c r="B228" s="14" t="s">
        <v>135</v>
      </c>
      <c r="C228" s="113">
        <v>41889</v>
      </c>
      <c r="D228" s="113">
        <v>41897</v>
      </c>
      <c r="E228" s="114">
        <v>41897.75</v>
      </c>
      <c r="F228" s="14" t="s">
        <v>2</v>
      </c>
      <c r="G228" s="14" t="s">
        <v>61</v>
      </c>
      <c r="H228" s="14" t="s">
        <v>5</v>
      </c>
      <c r="I228" s="14" t="str">
        <f t="shared" si="14"/>
        <v>KKLASYKA176/182</v>
      </c>
      <c r="J228" s="14" t="s">
        <v>122</v>
      </c>
      <c r="K228" s="14"/>
      <c r="L228" s="14" t="s">
        <v>46</v>
      </c>
      <c r="M228" s="143"/>
      <c r="N228" s="144" t="s">
        <v>517</v>
      </c>
      <c r="O228" s="144" t="s">
        <v>517</v>
      </c>
      <c r="P228" s="144">
        <v>1</v>
      </c>
      <c r="Q228" s="144">
        <v>2</v>
      </c>
      <c r="R228" s="144">
        <v>3</v>
      </c>
      <c r="S228" s="144">
        <v>4</v>
      </c>
      <c r="T228" s="144">
        <v>4</v>
      </c>
      <c r="U228" s="144">
        <v>3</v>
      </c>
      <c r="V228" s="144">
        <v>1</v>
      </c>
      <c r="W228" s="144">
        <v>1</v>
      </c>
      <c r="X228" s="144" t="s">
        <v>517</v>
      </c>
      <c r="Y228" s="144" t="s">
        <v>517</v>
      </c>
      <c r="Z228" s="144"/>
      <c r="AA228" s="144"/>
      <c r="AB228" s="144"/>
      <c r="AC228" s="144"/>
      <c r="AD228" s="14" t="s">
        <v>75</v>
      </c>
      <c r="AE228" s="14" t="s">
        <v>76</v>
      </c>
      <c r="AF228" s="116" t="s">
        <v>73</v>
      </c>
      <c r="AG228" s="14">
        <f t="shared" si="16"/>
        <v>19</v>
      </c>
      <c r="AH228" s="14" t="e">
        <f t="shared" si="15"/>
        <v>#VALUE!</v>
      </c>
      <c r="AI228" s="14"/>
      <c r="AJ228" s="14">
        <v>20</v>
      </c>
      <c r="AK228" s="113">
        <v>41892</v>
      </c>
      <c r="AL228" s="14"/>
      <c r="AM228" s="14"/>
      <c r="AN228" s="14"/>
      <c r="AO228" s="14"/>
      <c r="AP228" s="14" t="s">
        <v>191</v>
      </c>
      <c r="AQ228" s="14"/>
      <c r="AR228" s="14"/>
      <c r="AS228" s="14"/>
      <c r="AT228" s="14"/>
      <c r="AU228" s="142">
        <v>41899</v>
      </c>
      <c r="AV228" s="14"/>
    </row>
    <row r="229" spans="1:48" s="74" customFormat="1" ht="47.25" customHeight="1">
      <c r="A229" s="14">
        <v>1015</v>
      </c>
      <c r="B229" s="14" t="s">
        <v>136</v>
      </c>
      <c r="C229" s="113">
        <v>41889</v>
      </c>
      <c r="D229" s="113">
        <v>41897</v>
      </c>
      <c r="E229" s="114">
        <v>41897.75</v>
      </c>
      <c r="F229" s="14" t="s">
        <v>2</v>
      </c>
      <c r="G229" s="14" t="s">
        <v>61</v>
      </c>
      <c r="H229" s="14" t="s">
        <v>5</v>
      </c>
      <c r="I229" s="14" t="str">
        <f t="shared" si="14"/>
        <v>KKLASYKA176/182</v>
      </c>
      <c r="J229" s="14" t="s">
        <v>122</v>
      </c>
      <c r="K229" s="14"/>
      <c r="L229" s="14" t="s">
        <v>46</v>
      </c>
      <c r="M229" s="143"/>
      <c r="N229" s="144" t="s">
        <v>517</v>
      </c>
      <c r="O229" s="144" t="s">
        <v>517</v>
      </c>
      <c r="P229" s="144">
        <v>1</v>
      </c>
      <c r="Q229" s="144">
        <v>2</v>
      </c>
      <c r="R229" s="144">
        <v>3</v>
      </c>
      <c r="S229" s="144">
        <v>4</v>
      </c>
      <c r="T229" s="144">
        <v>4</v>
      </c>
      <c r="U229" s="144">
        <v>3</v>
      </c>
      <c r="V229" s="144">
        <v>1</v>
      </c>
      <c r="W229" s="144">
        <v>1</v>
      </c>
      <c r="X229" s="144" t="s">
        <v>517</v>
      </c>
      <c r="Y229" s="144" t="s">
        <v>517</v>
      </c>
      <c r="Z229" s="144"/>
      <c r="AA229" s="144"/>
      <c r="AB229" s="144"/>
      <c r="AC229" s="144"/>
      <c r="AD229" s="14" t="s">
        <v>114</v>
      </c>
      <c r="AE229" s="116" t="s">
        <v>141</v>
      </c>
      <c r="AF229" s="116" t="s">
        <v>73</v>
      </c>
      <c r="AG229" s="14">
        <f t="shared" si="16"/>
        <v>19</v>
      </c>
      <c r="AH229" s="14" t="e">
        <f t="shared" si="15"/>
        <v>#VALUE!</v>
      </c>
      <c r="AI229" s="14"/>
      <c r="AJ229" s="14">
        <v>19</v>
      </c>
      <c r="AK229" s="113">
        <v>41892</v>
      </c>
      <c r="AL229" s="14"/>
      <c r="AM229" s="14"/>
      <c r="AN229" s="14"/>
      <c r="AO229" s="14"/>
      <c r="AP229" s="14" t="s">
        <v>192</v>
      </c>
      <c r="AQ229" s="14"/>
      <c r="AR229" s="14"/>
      <c r="AS229" s="14"/>
      <c r="AT229" s="14"/>
      <c r="AU229" s="142">
        <v>41899</v>
      </c>
      <c r="AV229" s="14"/>
    </row>
    <row r="230" spans="1:48" s="74" customFormat="1" ht="47.25" customHeight="1">
      <c r="A230" s="14">
        <v>1015</v>
      </c>
      <c r="B230" s="14" t="s">
        <v>142</v>
      </c>
      <c r="C230" s="113">
        <v>41889</v>
      </c>
      <c r="D230" s="113">
        <v>41897</v>
      </c>
      <c r="E230" s="114">
        <v>41897.75</v>
      </c>
      <c r="F230" s="14" t="s">
        <v>2</v>
      </c>
      <c r="G230" s="14" t="s">
        <v>61</v>
      </c>
      <c r="H230" s="14" t="s">
        <v>4</v>
      </c>
      <c r="I230" s="14" t="str">
        <f t="shared" si="14"/>
        <v>KKLASYKA170/176</v>
      </c>
      <c r="J230" s="14" t="s">
        <v>122</v>
      </c>
      <c r="K230" s="14"/>
      <c r="L230" s="14" t="s">
        <v>46</v>
      </c>
      <c r="M230" s="143"/>
      <c r="N230" s="144" t="s">
        <v>517</v>
      </c>
      <c r="O230" s="144" t="s">
        <v>517</v>
      </c>
      <c r="P230" s="144">
        <v>2</v>
      </c>
      <c r="Q230" s="144">
        <v>2</v>
      </c>
      <c r="R230" s="144">
        <v>4</v>
      </c>
      <c r="S230" s="144">
        <v>4</v>
      </c>
      <c r="T230" s="144">
        <v>4</v>
      </c>
      <c r="U230" s="144">
        <v>2</v>
      </c>
      <c r="V230" s="144" t="s">
        <v>517</v>
      </c>
      <c r="W230" s="144" t="s">
        <v>517</v>
      </c>
      <c r="X230" s="144" t="s">
        <v>517</v>
      </c>
      <c r="Y230" s="144" t="s">
        <v>517</v>
      </c>
      <c r="Z230" s="144"/>
      <c r="AA230" s="144"/>
      <c r="AB230" s="144"/>
      <c r="AC230" s="144"/>
      <c r="AD230" s="14" t="s">
        <v>94</v>
      </c>
      <c r="AE230" s="14" t="s">
        <v>72</v>
      </c>
      <c r="AF230" s="116" t="s">
        <v>73</v>
      </c>
      <c r="AG230" s="14">
        <f t="shared" si="16"/>
        <v>18</v>
      </c>
      <c r="AH230" s="14" t="e">
        <f t="shared" si="15"/>
        <v>#VALUE!</v>
      </c>
      <c r="AI230" s="14"/>
      <c r="AJ230" s="14">
        <v>19</v>
      </c>
      <c r="AK230" s="113">
        <v>41892</v>
      </c>
      <c r="AL230" s="14"/>
      <c r="AM230" s="14"/>
      <c r="AN230" s="14"/>
      <c r="AO230" s="14"/>
      <c r="AP230" s="14" t="s">
        <v>190</v>
      </c>
      <c r="AQ230" s="14"/>
      <c r="AR230" s="14"/>
      <c r="AS230" s="14"/>
      <c r="AT230" s="14"/>
      <c r="AU230" s="142">
        <v>41899</v>
      </c>
      <c r="AV230" s="14"/>
    </row>
    <row r="231" spans="1:48" s="74" customFormat="1" ht="47.25" customHeight="1">
      <c r="A231" s="14">
        <v>1015</v>
      </c>
      <c r="B231" s="14" t="s">
        <v>143</v>
      </c>
      <c r="C231" s="113">
        <v>41889</v>
      </c>
      <c r="D231" s="113">
        <v>41897</v>
      </c>
      <c r="E231" s="114">
        <v>41897.75</v>
      </c>
      <c r="F231" s="14" t="s">
        <v>2</v>
      </c>
      <c r="G231" s="14" t="s">
        <v>61</v>
      </c>
      <c r="H231" s="14" t="s">
        <v>4</v>
      </c>
      <c r="I231" s="14" t="str">
        <f t="shared" si="14"/>
        <v>KKLASYKA170/176</v>
      </c>
      <c r="J231" s="14" t="s">
        <v>122</v>
      </c>
      <c r="K231" s="14"/>
      <c r="L231" s="14" t="s">
        <v>46</v>
      </c>
      <c r="M231" s="143"/>
      <c r="N231" s="144" t="s">
        <v>517</v>
      </c>
      <c r="O231" s="144" t="s">
        <v>517</v>
      </c>
      <c r="P231" s="144">
        <v>2</v>
      </c>
      <c r="Q231" s="144">
        <v>2</v>
      </c>
      <c r="R231" s="144">
        <v>4</v>
      </c>
      <c r="S231" s="144">
        <v>4</v>
      </c>
      <c r="T231" s="144">
        <v>4</v>
      </c>
      <c r="U231" s="144">
        <v>2</v>
      </c>
      <c r="V231" s="144" t="s">
        <v>517</v>
      </c>
      <c r="W231" s="144" t="s">
        <v>517</v>
      </c>
      <c r="X231" s="144" t="s">
        <v>517</v>
      </c>
      <c r="Y231" s="144" t="s">
        <v>517</v>
      </c>
      <c r="Z231" s="144"/>
      <c r="AA231" s="144"/>
      <c r="AB231" s="144"/>
      <c r="AC231" s="144"/>
      <c r="AD231" s="14" t="s">
        <v>96</v>
      </c>
      <c r="AE231" s="14" t="s">
        <v>87</v>
      </c>
      <c r="AF231" s="116" t="s">
        <v>73</v>
      </c>
      <c r="AG231" s="14">
        <f t="shared" si="16"/>
        <v>18</v>
      </c>
      <c r="AH231" s="14" t="e">
        <f t="shared" si="15"/>
        <v>#VALUE!</v>
      </c>
      <c r="AI231" s="14"/>
      <c r="AJ231" s="14">
        <v>19</v>
      </c>
      <c r="AK231" s="113">
        <v>41892</v>
      </c>
      <c r="AL231" s="14"/>
      <c r="AM231" s="14"/>
      <c r="AN231" s="14"/>
      <c r="AO231" s="14"/>
      <c r="AP231" s="14" t="s">
        <v>186</v>
      </c>
      <c r="AQ231" s="14"/>
      <c r="AR231" s="14"/>
      <c r="AS231" s="14"/>
      <c r="AT231" s="14"/>
      <c r="AU231" s="142">
        <v>41899</v>
      </c>
      <c r="AV231" s="14"/>
    </row>
    <row r="232" spans="1:48" s="74" customFormat="1" ht="47.25" customHeight="1">
      <c r="A232" s="14">
        <v>1015</v>
      </c>
      <c r="B232" s="14" t="s">
        <v>144</v>
      </c>
      <c r="C232" s="113">
        <v>41889</v>
      </c>
      <c r="D232" s="113">
        <v>41897</v>
      </c>
      <c r="E232" s="114">
        <v>41897.75</v>
      </c>
      <c r="F232" s="14" t="s">
        <v>2</v>
      </c>
      <c r="G232" s="14" t="s">
        <v>61</v>
      </c>
      <c r="H232" s="14" t="s">
        <v>4</v>
      </c>
      <c r="I232" s="14" t="str">
        <f t="shared" si="14"/>
        <v>KKLASYKA170/176</v>
      </c>
      <c r="J232" s="14" t="s">
        <v>122</v>
      </c>
      <c r="K232" s="14"/>
      <c r="L232" s="14" t="s">
        <v>46</v>
      </c>
      <c r="M232" s="143"/>
      <c r="N232" s="144" t="s">
        <v>517</v>
      </c>
      <c r="O232" s="144" t="s">
        <v>517</v>
      </c>
      <c r="P232" s="144">
        <v>2</v>
      </c>
      <c r="Q232" s="144">
        <v>2</v>
      </c>
      <c r="R232" s="144">
        <v>4</v>
      </c>
      <c r="S232" s="144">
        <v>4</v>
      </c>
      <c r="T232" s="144">
        <v>4</v>
      </c>
      <c r="U232" s="144">
        <v>2</v>
      </c>
      <c r="V232" s="144" t="s">
        <v>517</v>
      </c>
      <c r="W232" s="144" t="s">
        <v>517</v>
      </c>
      <c r="X232" s="144" t="s">
        <v>517</v>
      </c>
      <c r="Y232" s="144" t="s">
        <v>517</v>
      </c>
      <c r="Z232" s="144"/>
      <c r="AA232" s="144"/>
      <c r="AB232" s="144"/>
      <c r="AC232" s="144"/>
      <c r="AD232" s="116" t="s">
        <v>115</v>
      </c>
      <c r="AE232" s="14" t="s">
        <v>150</v>
      </c>
      <c r="AF232" s="14"/>
      <c r="AG232" s="14">
        <f t="shared" si="16"/>
        <v>18</v>
      </c>
      <c r="AH232" s="14" t="e">
        <f t="shared" si="15"/>
        <v>#VALUE!</v>
      </c>
      <c r="AI232" s="14"/>
      <c r="AJ232" s="14">
        <v>19</v>
      </c>
      <c r="AK232" s="113">
        <v>41892</v>
      </c>
      <c r="AL232" s="14"/>
      <c r="AM232" s="14"/>
      <c r="AN232" s="14"/>
      <c r="AO232" s="14"/>
      <c r="AP232" s="14" t="s">
        <v>187</v>
      </c>
      <c r="AQ232" s="14"/>
      <c r="AR232" s="14"/>
      <c r="AS232" s="14"/>
      <c r="AT232" s="14"/>
      <c r="AU232" s="142">
        <v>41899</v>
      </c>
      <c r="AV232" s="14"/>
    </row>
    <row r="233" spans="1:48" s="74" customFormat="1" ht="47.25" customHeight="1">
      <c r="A233" s="14">
        <v>1015</v>
      </c>
      <c r="B233" s="14" t="s">
        <v>145</v>
      </c>
      <c r="C233" s="113">
        <v>41889</v>
      </c>
      <c r="D233" s="113">
        <v>41897</v>
      </c>
      <c r="E233" s="114">
        <v>41897.75</v>
      </c>
      <c r="F233" s="14" t="s">
        <v>2</v>
      </c>
      <c r="G233" s="14" t="s">
        <v>61</v>
      </c>
      <c r="H233" s="14" t="s">
        <v>4</v>
      </c>
      <c r="I233" s="14" t="str">
        <f t="shared" si="14"/>
        <v>KKLASYKA170/176</v>
      </c>
      <c r="J233" s="14" t="s">
        <v>122</v>
      </c>
      <c r="K233" s="14"/>
      <c r="L233" s="14" t="s">
        <v>46</v>
      </c>
      <c r="M233" s="143"/>
      <c r="N233" s="144" t="s">
        <v>517</v>
      </c>
      <c r="O233" s="144" t="s">
        <v>517</v>
      </c>
      <c r="P233" s="144">
        <v>2</v>
      </c>
      <c r="Q233" s="144">
        <v>2</v>
      </c>
      <c r="R233" s="144">
        <v>4</v>
      </c>
      <c r="S233" s="144">
        <v>4</v>
      </c>
      <c r="T233" s="144">
        <v>4</v>
      </c>
      <c r="U233" s="144">
        <v>2</v>
      </c>
      <c r="V233" s="144" t="s">
        <v>517</v>
      </c>
      <c r="W233" s="144" t="s">
        <v>517</v>
      </c>
      <c r="X233" s="144" t="s">
        <v>517</v>
      </c>
      <c r="Y233" s="144" t="s">
        <v>517</v>
      </c>
      <c r="Z233" s="144"/>
      <c r="AA233" s="144"/>
      <c r="AB233" s="144"/>
      <c r="AC233" s="144"/>
      <c r="AD233" s="14" t="s">
        <v>75</v>
      </c>
      <c r="AE233" s="14" t="s">
        <v>150</v>
      </c>
      <c r="AF233" s="116" t="s">
        <v>73</v>
      </c>
      <c r="AG233" s="14">
        <f t="shared" si="16"/>
        <v>18</v>
      </c>
      <c r="AH233" s="14" t="e">
        <f t="shared" si="15"/>
        <v>#VALUE!</v>
      </c>
      <c r="AI233" s="14"/>
      <c r="AJ233" s="14">
        <v>19</v>
      </c>
      <c r="AK233" s="113">
        <v>41892</v>
      </c>
      <c r="AL233" s="14"/>
      <c r="AM233" s="14"/>
      <c r="AN233" s="14"/>
      <c r="AO233" s="14"/>
      <c r="AP233" s="14" t="s">
        <v>188</v>
      </c>
      <c r="AQ233" s="14"/>
      <c r="AR233" s="14"/>
      <c r="AS233" s="14"/>
      <c r="AT233" s="14"/>
      <c r="AU233" s="142">
        <v>41899</v>
      </c>
      <c r="AV233" s="14"/>
    </row>
    <row r="234" spans="1:48" s="74" customFormat="1" ht="47.25" customHeight="1">
      <c r="A234" s="14">
        <v>1015</v>
      </c>
      <c r="B234" s="14" t="s">
        <v>146</v>
      </c>
      <c r="C234" s="113">
        <v>41889</v>
      </c>
      <c r="D234" s="113">
        <v>41897</v>
      </c>
      <c r="E234" s="114">
        <v>41897.75</v>
      </c>
      <c r="F234" s="14" t="s">
        <v>2</v>
      </c>
      <c r="G234" s="14" t="s">
        <v>61</v>
      </c>
      <c r="H234" s="14" t="s">
        <v>4</v>
      </c>
      <c r="I234" s="14" t="str">
        <f t="shared" si="14"/>
        <v>KKLASYKA170/176</v>
      </c>
      <c r="J234" s="14" t="s">
        <v>122</v>
      </c>
      <c r="K234" s="14"/>
      <c r="L234" s="14" t="s">
        <v>46</v>
      </c>
      <c r="M234" s="143"/>
      <c r="N234" s="144" t="s">
        <v>517</v>
      </c>
      <c r="O234" s="144" t="s">
        <v>517</v>
      </c>
      <c r="P234" s="144">
        <v>2</v>
      </c>
      <c r="Q234" s="144">
        <v>2</v>
      </c>
      <c r="R234" s="144">
        <v>4</v>
      </c>
      <c r="S234" s="144">
        <v>4</v>
      </c>
      <c r="T234" s="144">
        <v>4</v>
      </c>
      <c r="U234" s="144">
        <v>2</v>
      </c>
      <c r="V234" s="144" t="s">
        <v>517</v>
      </c>
      <c r="W234" s="144" t="s">
        <v>517</v>
      </c>
      <c r="X234" s="144" t="s">
        <v>517</v>
      </c>
      <c r="Y234" s="144" t="s">
        <v>517</v>
      </c>
      <c r="Z234" s="144"/>
      <c r="AA234" s="144"/>
      <c r="AB234" s="144"/>
      <c r="AC234" s="144"/>
      <c r="AD234" s="14" t="s">
        <v>114</v>
      </c>
      <c r="AE234" s="116" t="s">
        <v>151</v>
      </c>
      <c r="AF234" s="116" t="s">
        <v>73</v>
      </c>
      <c r="AG234" s="14">
        <f t="shared" si="16"/>
        <v>18</v>
      </c>
      <c r="AH234" s="14" t="e">
        <f t="shared" si="15"/>
        <v>#VALUE!</v>
      </c>
      <c r="AI234" s="14"/>
      <c r="AJ234" s="14">
        <v>19</v>
      </c>
      <c r="AK234" s="113">
        <v>41892</v>
      </c>
      <c r="AL234" s="14"/>
      <c r="AM234" s="14"/>
      <c r="AN234" s="14"/>
      <c r="AO234" s="14"/>
      <c r="AP234" s="14" t="s">
        <v>189</v>
      </c>
      <c r="AQ234" s="14"/>
      <c r="AR234" s="14"/>
      <c r="AS234" s="14"/>
      <c r="AT234" s="14"/>
      <c r="AU234" s="142">
        <v>41899</v>
      </c>
      <c r="AV234" s="14"/>
    </row>
    <row r="235" spans="1:48" s="74" customFormat="1" ht="47.25" customHeight="1">
      <c r="A235" s="14">
        <v>1015</v>
      </c>
      <c r="B235" s="14" t="s">
        <v>147</v>
      </c>
      <c r="C235" s="113">
        <v>41889</v>
      </c>
      <c r="D235" s="113">
        <v>41897</v>
      </c>
      <c r="E235" s="114">
        <v>41897.75</v>
      </c>
      <c r="F235" s="14" t="s">
        <v>2</v>
      </c>
      <c r="G235" s="14" t="s">
        <v>61</v>
      </c>
      <c r="H235" s="14" t="s">
        <v>4</v>
      </c>
      <c r="I235" s="14" t="str">
        <f t="shared" si="14"/>
        <v>KKLASYKA170/176</v>
      </c>
      <c r="J235" s="14" t="s">
        <v>122</v>
      </c>
      <c r="K235" s="14"/>
      <c r="L235" s="14" t="s">
        <v>46</v>
      </c>
      <c r="M235" s="143"/>
      <c r="N235" s="144" t="s">
        <v>517</v>
      </c>
      <c r="O235" s="144" t="s">
        <v>517</v>
      </c>
      <c r="P235" s="144">
        <v>2</v>
      </c>
      <c r="Q235" s="144">
        <v>2</v>
      </c>
      <c r="R235" s="144">
        <v>4</v>
      </c>
      <c r="S235" s="144">
        <v>4</v>
      </c>
      <c r="T235" s="144">
        <v>4</v>
      </c>
      <c r="U235" s="144">
        <v>2</v>
      </c>
      <c r="V235" s="144" t="s">
        <v>517</v>
      </c>
      <c r="W235" s="144" t="s">
        <v>517</v>
      </c>
      <c r="X235" s="144" t="s">
        <v>517</v>
      </c>
      <c r="Y235" s="144" t="s">
        <v>517</v>
      </c>
      <c r="Z235" s="144"/>
      <c r="AA235" s="144"/>
      <c r="AB235" s="144"/>
      <c r="AC235" s="144"/>
      <c r="AD235" s="14" t="s">
        <v>183</v>
      </c>
      <c r="AE235" s="14" t="s">
        <v>72</v>
      </c>
      <c r="AF235" s="116" t="s">
        <v>73</v>
      </c>
      <c r="AG235" s="14">
        <f t="shared" si="16"/>
        <v>18</v>
      </c>
      <c r="AH235" s="14" t="e">
        <f t="shared" si="15"/>
        <v>#VALUE!</v>
      </c>
      <c r="AI235" s="14"/>
      <c r="AJ235" s="14">
        <v>19</v>
      </c>
      <c r="AK235" s="113">
        <v>41892</v>
      </c>
      <c r="AL235" s="14"/>
      <c r="AM235" s="14"/>
      <c r="AN235" s="14"/>
      <c r="AO235" s="14"/>
      <c r="AP235" s="14" t="s">
        <v>185</v>
      </c>
      <c r="AQ235" s="14"/>
      <c r="AR235" s="14"/>
      <c r="AS235" s="14"/>
      <c r="AT235" s="14"/>
      <c r="AU235" s="142">
        <v>41899</v>
      </c>
      <c r="AV235" s="14"/>
    </row>
    <row r="236" spans="1:48" s="74" customFormat="1" ht="47.25" customHeight="1">
      <c r="A236" s="14">
        <v>1015</v>
      </c>
      <c r="B236" s="93" t="s">
        <v>220</v>
      </c>
      <c r="C236" s="120">
        <v>41889</v>
      </c>
      <c r="D236" s="120">
        <v>41897</v>
      </c>
      <c r="E236" s="121">
        <v>41897.75</v>
      </c>
      <c r="F236" s="93" t="s">
        <v>2</v>
      </c>
      <c r="G236" s="93" t="s">
        <v>48</v>
      </c>
      <c r="H236" s="93" t="s">
        <v>5</v>
      </c>
      <c r="I236" s="93" t="str">
        <f t="shared" si="14"/>
        <v>KSLIM176/182</v>
      </c>
      <c r="J236" s="93" t="s">
        <v>66</v>
      </c>
      <c r="K236" s="93">
        <v>1</v>
      </c>
      <c r="L236" s="93" t="s">
        <v>46</v>
      </c>
      <c r="M236" s="146"/>
      <c r="N236" s="147" t="s">
        <v>517</v>
      </c>
      <c r="O236" s="147">
        <v>2</v>
      </c>
      <c r="P236" s="147" t="s">
        <v>517</v>
      </c>
      <c r="Q236" s="147">
        <v>4</v>
      </c>
      <c r="R236" s="147" t="s">
        <v>517</v>
      </c>
      <c r="S236" s="147">
        <v>6</v>
      </c>
      <c r="T236" s="147" t="s">
        <v>517</v>
      </c>
      <c r="U236" s="147">
        <v>5</v>
      </c>
      <c r="V236" s="147" t="s">
        <v>517</v>
      </c>
      <c r="W236" s="147">
        <v>3</v>
      </c>
      <c r="X236" s="147" t="s">
        <v>517</v>
      </c>
      <c r="Y236" s="147" t="s">
        <v>517</v>
      </c>
      <c r="Z236" s="147"/>
      <c r="AA236" s="147"/>
      <c r="AB236" s="147"/>
      <c r="AC236" s="147"/>
      <c r="AD236" s="93" t="s">
        <v>121</v>
      </c>
      <c r="AE236" s="148" t="s">
        <v>72</v>
      </c>
      <c r="AF236" s="148"/>
      <c r="AG236" s="93">
        <f t="shared" si="16"/>
        <v>20</v>
      </c>
      <c r="AH236" s="14" t="e">
        <f t="shared" si="15"/>
        <v>#VALUE!</v>
      </c>
      <c r="AI236" s="93"/>
      <c r="AJ236" s="93">
        <v>20</v>
      </c>
      <c r="AK236" s="120">
        <v>41891</v>
      </c>
      <c r="AL236" s="93"/>
      <c r="AM236" s="93"/>
      <c r="AN236" s="93"/>
      <c r="AO236" s="93"/>
      <c r="AP236" s="93" t="s">
        <v>180</v>
      </c>
      <c r="AQ236" s="93"/>
      <c r="AR236" s="93"/>
      <c r="AS236" s="93"/>
      <c r="AT236" s="93"/>
      <c r="AU236" s="150">
        <v>41894</v>
      </c>
      <c r="AV236" s="93"/>
    </row>
    <row r="237" spans="1:48" s="74" customFormat="1" ht="47.25" customHeight="1">
      <c r="A237" s="14">
        <v>1017</v>
      </c>
      <c r="B237" s="14" t="s">
        <v>101</v>
      </c>
      <c r="C237" s="113">
        <v>41889</v>
      </c>
      <c r="D237" s="113">
        <v>41897</v>
      </c>
      <c r="E237" s="114">
        <v>41897.75</v>
      </c>
      <c r="F237" s="14" t="s">
        <v>2</v>
      </c>
      <c r="G237" s="14" t="s">
        <v>48</v>
      </c>
      <c r="H237" s="14" t="s">
        <v>5</v>
      </c>
      <c r="I237" s="14" t="str">
        <f t="shared" si="14"/>
        <v>KSLIM176/182</v>
      </c>
      <c r="J237" s="14" t="s">
        <v>113</v>
      </c>
      <c r="K237" s="14">
        <v>6</v>
      </c>
      <c r="L237" s="14" t="s">
        <v>46</v>
      </c>
      <c r="M237" s="143"/>
      <c r="N237" s="144" t="s">
        <v>517</v>
      </c>
      <c r="O237" s="144">
        <v>2</v>
      </c>
      <c r="P237" s="144" t="s">
        <v>517</v>
      </c>
      <c r="Q237" s="144">
        <v>5</v>
      </c>
      <c r="R237" s="144" t="s">
        <v>517</v>
      </c>
      <c r="S237" s="144">
        <v>6</v>
      </c>
      <c r="T237" s="144" t="s">
        <v>517</v>
      </c>
      <c r="U237" s="144">
        <v>4</v>
      </c>
      <c r="V237" s="144" t="s">
        <v>517</v>
      </c>
      <c r="W237" s="144">
        <v>2</v>
      </c>
      <c r="X237" s="144" t="s">
        <v>517</v>
      </c>
      <c r="Y237" s="144" t="s">
        <v>517</v>
      </c>
      <c r="Z237" s="144"/>
      <c r="AA237" s="144"/>
      <c r="AB237" s="144"/>
      <c r="AC237" s="144"/>
      <c r="AD237" s="14" t="s">
        <v>88</v>
      </c>
      <c r="AE237" s="116" t="s">
        <v>116</v>
      </c>
      <c r="AF237" s="116" t="s">
        <v>73</v>
      </c>
      <c r="AG237" s="14">
        <f t="shared" si="16"/>
        <v>19</v>
      </c>
      <c r="AH237" s="14" t="e">
        <f t="shared" si="15"/>
        <v>#VALUE!</v>
      </c>
      <c r="AI237" s="14"/>
      <c r="AJ237" s="14">
        <v>20</v>
      </c>
      <c r="AK237" s="113">
        <v>41891</v>
      </c>
      <c r="AL237" s="14"/>
      <c r="AM237" s="14"/>
      <c r="AN237" s="14"/>
      <c r="AO237" s="14"/>
      <c r="AP237" s="14" t="s">
        <v>196</v>
      </c>
      <c r="AQ237" s="14"/>
      <c r="AR237" s="14"/>
      <c r="AS237" s="14"/>
      <c r="AT237" s="14"/>
      <c r="AU237" s="142">
        <v>41899</v>
      </c>
      <c r="AV237" s="14"/>
    </row>
    <row r="238" spans="1:48" s="74" customFormat="1" ht="47.25" customHeight="1">
      <c r="A238" s="14" t="s">
        <v>526</v>
      </c>
      <c r="B238" s="14" t="s">
        <v>53</v>
      </c>
      <c r="C238" s="113">
        <v>41892</v>
      </c>
      <c r="D238" s="113">
        <v>41904</v>
      </c>
      <c r="E238" s="114">
        <v>41905.291666666664</v>
      </c>
      <c r="F238" s="14" t="s">
        <v>8</v>
      </c>
      <c r="G238" s="14" t="s">
        <v>48</v>
      </c>
      <c r="H238" s="14" t="s">
        <v>5</v>
      </c>
      <c r="I238" s="14" t="str">
        <f t="shared" si="14"/>
        <v>CSLIM176/182</v>
      </c>
      <c r="J238" s="14"/>
      <c r="K238" s="14"/>
      <c r="L238" s="14" t="s">
        <v>46</v>
      </c>
      <c r="M238" s="143"/>
      <c r="N238" s="144">
        <v>1</v>
      </c>
      <c r="O238" s="144">
        <v>2</v>
      </c>
      <c r="P238" s="144">
        <v>4</v>
      </c>
      <c r="Q238" s="144">
        <v>4</v>
      </c>
      <c r="R238" s="144">
        <v>4</v>
      </c>
      <c r="S238" s="144">
        <v>4</v>
      </c>
      <c r="T238" s="144">
        <v>2</v>
      </c>
      <c r="U238" s="144"/>
      <c r="V238" s="144"/>
      <c r="W238" s="144"/>
      <c r="X238" s="144"/>
      <c r="Y238" s="143"/>
      <c r="Z238" s="143"/>
      <c r="AA238" s="143"/>
      <c r="AB238" s="143"/>
      <c r="AC238" s="143"/>
      <c r="AD238" s="116" t="s">
        <v>54</v>
      </c>
      <c r="AE238" s="14"/>
      <c r="AF238" s="14"/>
      <c r="AG238" s="14">
        <f t="shared" si="16"/>
        <v>21</v>
      </c>
      <c r="AH238" s="14">
        <f t="shared" si="15"/>
        <v>29.740000000000002</v>
      </c>
      <c r="AI238" s="14"/>
      <c r="AJ238" s="141">
        <v>21</v>
      </c>
      <c r="AK238" s="142">
        <v>41894</v>
      </c>
      <c r="AL238" s="14"/>
      <c r="AM238" s="14"/>
      <c r="AN238" s="14"/>
      <c r="AO238" s="14"/>
      <c r="AP238" s="14" t="s">
        <v>309</v>
      </c>
      <c r="AQ238" s="14"/>
      <c r="AR238" s="14"/>
      <c r="AS238" s="14"/>
      <c r="AT238" s="14"/>
      <c r="AU238" s="142">
        <v>41898</v>
      </c>
      <c r="AV238" s="142">
        <v>41898</v>
      </c>
    </row>
    <row r="239" spans="1:48" s="74" customFormat="1" ht="62.25" customHeight="1">
      <c r="A239" s="14">
        <v>0</v>
      </c>
      <c r="B239" s="14" t="s">
        <v>527</v>
      </c>
      <c r="C239" s="158"/>
      <c r="D239" s="158"/>
      <c r="E239" s="158"/>
      <c r="F239" s="14" t="s">
        <v>8</v>
      </c>
      <c r="G239" s="14" t="s">
        <v>48</v>
      </c>
      <c r="H239" s="14" t="s">
        <v>5</v>
      </c>
      <c r="I239" s="14" t="str">
        <f t="shared" si="14"/>
        <v>CSLIM176/182</v>
      </c>
      <c r="J239" s="14" t="s">
        <v>127</v>
      </c>
      <c r="K239" s="14">
        <v>1</v>
      </c>
      <c r="L239" s="14" t="s">
        <v>46</v>
      </c>
      <c r="M239" s="144" t="e">
        <f>IF(VLOOKUP($I239,Zużycie!$A$2:$P$8,5,FALSE)=0,"",VLOOKUP($I239,Zużycie!$A$2:$P$8,5,FALSE))</f>
        <v>#N/A</v>
      </c>
      <c r="N239" s="144" t="e">
        <f>IF(VLOOKUP($I239,Zużycie!$A$2:$P$8,6,FALSE)=0,"",VLOOKUP($I239,Zużycie!$A$2:$P$8,6,FALSE))</f>
        <v>#N/A</v>
      </c>
      <c r="O239" s="144" t="e">
        <f>IF(VLOOKUP($I239,Zużycie!$A$2:$P$8,7,FALSE)=0,"",VLOOKUP($I239,Zużycie!$A$2:$P$8,7,FALSE))</f>
        <v>#N/A</v>
      </c>
      <c r="P239" s="144" t="e">
        <f>IF(VLOOKUP($I239,Zużycie!$A$2:$P$8,8,FALSE)=0,"",VLOOKUP($I239,Zużycie!$A$2:$P$8,8,FALSE))</f>
        <v>#N/A</v>
      </c>
      <c r="Q239" s="144" t="e">
        <f>IF(VLOOKUP($I239,Zużycie!$A$2:$P$8,9,FALSE)=0,"",VLOOKUP($I239,Zużycie!$A$2:$P$8,9,FALSE))</f>
        <v>#N/A</v>
      </c>
      <c r="R239" s="144" t="e">
        <f>IF(VLOOKUP($I239,Zużycie!$A$2:$P$8,10,FALSE)=0,"",VLOOKUP($I239,Zużycie!$A$2:$P$8,10,FALSE))</f>
        <v>#N/A</v>
      </c>
      <c r="S239" s="144" t="e">
        <f>IF(VLOOKUP($I239,Zużycie!$A$2:$P$8,11,FALSE)=0,"",VLOOKUP($I239,Zużycie!$A$2:$P$8,11,FALSE))</f>
        <v>#N/A</v>
      </c>
      <c r="T239" s="144" t="e">
        <f>IF(VLOOKUP($I239,Zużycie!$A$2:$P$8,12,FALSE)=0,"",VLOOKUP($I239,Zużycie!$A$2:$P$8,12,FALSE))</f>
        <v>#N/A</v>
      </c>
      <c r="U239" s="144" t="e">
        <f>IF(VLOOKUP($I239,Zużycie!$A$2:$P$8,13,FALSE)=0,"",VLOOKUP($I239,Zużycie!$A$2:$P$8,13,FALSE))</f>
        <v>#N/A</v>
      </c>
      <c r="V239" s="144" t="e">
        <f>IF(VLOOKUP($I239,Zużycie!$A$2:$P$8,14,FALSE)=0,"",VLOOKUP($I239,Zużycie!$A$2:$P$8,14,FALSE))</f>
        <v>#N/A</v>
      </c>
      <c r="W239" s="144" t="e">
        <f>IF(VLOOKUP($I239,Zużycie!$A$2:$P$8,15,FALSE)=0,"",VLOOKUP($I239,Zużycie!$A$2:$P$8,15,FALSE))</f>
        <v>#N/A</v>
      </c>
      <c r="X239" s="144" t="e">
        <f>IF(VLOOKUP($I239,Zużycie!$A$2:$P$8,16,FALSE)=0,"",VLOOKUP($I239,Zużycie!$A$2:$P$8,16,FALSE))</f>
        <v>#N/A</v>
      </c>
      <c r="Y239" s="144" t="e">
        <f>IF(VLOOKUP($I239,Zużycie!$A$2:$P$8,17,FALSE)=0,"",VLOOKUP($I239,Zużycie!$A$2:$P$8,17,FALSE))</f>
        <v>#N/A</v>
      </c>
      <c r="Z239" s="144" t="e">
        <f>IF(VLOOKUP($I239,Zużycie!$A$2:$P$8,18,FALSE)=0,"",VLOOKUP($I239,Zużycie!$A$2:$P$8,18,FALSE))</f>
        <v>#N/A</v>
      </c>
      <c r="AA239" s="144" t="e">
        <f>IF(VLOOKUP($I239,Zużycie!$A$2:$P$8,19,FALSE)=0,"",VLOOKUP($I239,Zużycie!$A$2:$P$8,19,FALSE))</f>
        <v>#N/A</v>
      </c>
      <c r="AB239" s="144" t="e">
        <f>IF(VLOOKUP($I239,Zużycie!$A$2:$P$8,20,FALSE)=0,"",VLOOKUP($I239,Zużycie!$A$2:$P$8,20,FALSE))</f>
        <v>#N/A</v>
      </c>
      <c r="AC239" s="144" t="e">
        <f>IF(VLOOKUP($I239,Zużycie!$A$2:$P$8,21,FALSE)=0,"",VLOOKUP($I239,Zużycie!$A$2:$P$8,21,FALSE))</f>
        <v>#N/A</v>
      </c>
      <c r="AD239" s="14" t="s">
        <v>474</v>
      </c>
      <c r="AE239" s="14" t="s">
        <v>409</v>
      </c>
      <c r="AF239" s="14"/>
      <c r="AG239" s="14" t="e">
        <f t="shared" si="16"/>
        <v>#N/A</v>
      </c>
      <c r="AH239" s="14" t="e">
        <f t="shared" si="15"/>
        <v>#N/A</v>
      </c>
      <c r="AI239" s="14"/>
      <c r="AJ239" s="141">
        <v>20</v>
      </c>
      <c r="AK239" s="142">
        <v>41893</v>
      </c>
      <c r="AL239" s="14"/>
      <c r="AM239" s="14"/>
      <c r="AN239" s="14"/>
      <c r="AO239" s="14"/>
      <c r="AP239" s="14"/>
      <c r="AQ239" s="14"/>
      <c r="AR239" s="14"/>
      <c r="AS239" s="14"/>
      <c r="AT239" s="14"/>
      <c r="AU239" s="142">
        <v>41898</v>
      </c>
      <c r="AV239" s="142">
        <v>41898</v>
      </c>
    </row>
    <row r="240" spans="1:48" ht="47.25" customHeight="1">
      <c r="A240" s="14"/>
      <c r="B240" s="5"/>
      <c r="C240" s="6"/>
      <c r="D240" s="6"/>
      <c r="E240" s="7"/>
      <c r="F240" s="5"/>
      <c r="G240" s="5"/>
      <c r="H240" s="5"/>
      <c r="I240" s="5" t="str">
        <f t="shared" si="14"/>
        <v/>
      </c>
      <c r="J240" s="5"/>
      <c r="K240" s="5"/>
      <c r="L240" s="5"/>
      <c r="M240" s="130"/>
      <c r="N240" s="131" t="e">
        <f>IF(VLOOKUP($I240,Zużycie!$A$2:$P$8,5,FALSE)=0," ",VLOOKUP($I240,Zużycie!$A$2:$P$8,5,FALSE))</f>
        <v>#N/A</v>
      </c>
      <c r="O240" s="131" t="e">
        <f>IF(VLOOKUP($I240,Zużycie!$A$2:$P$8,6,FALSE)=0," ",VLOOKUP($I240,Zużycie!$A$2:$P$8,6,FALSE))</f>
        <v>#N/A</v>
      </c>
      <c r="P240" s="131" t="e">
        <f>IF(VLOOKUP($I240,Zużycie!$A$2:$P$8,7,FALSE)=0," ",VLOOKUP($I240,Zużycie!$A$2:$P$8,7,FALSE))</f>
        <v>#N/A</v>
      </c>
      <c r="Q240" s="131" t="e">
        <f>IF(VLOOKUP($I240,Zużycie!$A$2:$P$8,8,FALSE)=0," ",VLOOKUP($I240,Zużycie!$A$2:$P$8,8,FALSE))</f>
        <v>#N/A</v>
      </c>
      <c r="R240" s="131" t="e">
        <f>IF(VLOOKUP($I240,Zużycie!$A$2:$P$8,9,FALSE)=0," ",VLOOKUP($I240,Zużycie!$A$2:$P$8,9,FALSE))</f>
        <v>#N/A</v>
      </c>
      <c r="S240" s="131" t="e">
        <f>IF(VLOOKUP($I240,Zużycie!$A$2:$P$8,10,FALSE)=0," ",VLOOKUP($I240,Zużycie!$A$2:$P$8,10,FALSE))</f>
        <v>#N/A</v>
      </c>
      <c r="T240" s="131" t="e">
        <f>IF(VLOOKUP($I240,Zużycie!$A$2:$P$8,11,FALSE)=0," ",VLOOKUP($I240,Zużycie!$A$2:$P$8,11,FALSE))</f>
        <v>#N/A</v>
      </c>
      <c r="U240" s="131" t="e">
        <f>IF(VLOOKUP($I240,Zużycie!$A$2:$P$8,12,FALSE)=0," ",VLOOKUP($I240,Zużycie!$A$2:$P$8,12,FALSE))</f>
        <v>#N/A</v>
      </c>
      <c r="V240" s="131" t="e">
        <f>IF(VLOOKUP($I240,Zużycie!$A$2:$P$8,13,FALSE)=0," ",VLOOKUP($I240,Zużycie!$A$2:$P$2,100,FALSE))</f>
        <v>#N/A</v>
      </c>
      <c r="W240" s="131" t="e">
        <f>IF(VLOOKUP($I240,Zużycie!$A$2:$P$8,14,FALSE)=0," ",VLOOKUP($I240,Zużycie!$A$2:$P$8,14,FALSE))</f>
        <v>#N/A</v>
      </c>
      <c r="X240" s="131" t="e">
        <f>IF(VLOOKUP($I240,Zużycie!$A$2:$P$8,15,FALSE)=0," ",VLOOKUP($I240,Zużycie!$A$2:$P$8,15,FALSE))</f>
        <v>#N/A</v>
      </c>
      <c r="Y240" s="131" t="e">
        <f>IF(VLOOKUP($I240,Zużycie!$A$2:$P$8,16,FALSE)=0," ",VLOOKUP($I240,Zużycie!$A$2:$P$8,16,FALSE))</f>
        <v>#N/A</v>
      </c>
      <c r="Z240" s="131"/>
      <c r="AA240" s="131"/>
      <c r="AB240" s="131"/>
      <c r="AC240" s="131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ht="47.25" customHeight="1">
      <c r="A241" s="14"/>
      <c r="B241" s="5"/>
      <c r="C241" s="6"/>
      <c r="D241" s="6"/>
      <c r="E241" s="7"/>
      <c r="F241" s="5"/>
      <c r="G241" s="5"/>
      <c r="H241" s="5"/>
      <c r="I241" s="5" t="str">
        <f t="shared" si="14"/>
        <v/>
      </c>
      <c r="J241" s="5"/>
      <c r="K241" s="5"/>
      <c r="L241" s="5"/>
      <c r="M241" s="130"/>
      <c r="N241" s="131" t="e">
        <f>IF(VLOOKUP($I241,Zużycie!$A$2:$P$8,5,FALSE)=0," ",VLOOKUP($I241,Zużycie!$A$2:$P$8,5,FALSE))</f>
        <v>#N/A</v>
      </c>
      <c r="O241" s="131" t="e">
        <f>IF(VLOOKUP($I241,Zużycie!$A$2:$P$8,6,FALSE)=0," ",VLOOKUP($I241,Zużycie!$A$2:$P$8,6,FALSE))</f>
        <v>#N/A</v>
      </c>
      <c r="P241" s="131" t="e">
        <f>IF(VLOOKUP($I241,Zużycie!$A$2:$P$8,7,FALSE)=0," ",VLOOKUP($I241,Zużycie!$A$2:$P$8,7,FALSE))</f>
        <v>#N/A</v>
      </c>
      <c r="Q241" s="131" t="e">
        <f>IF(VLOOKUP($I241,Zużycie!$A$2:$P$8,8,FALSE)=0," ",VLOOKUP($I241,Zużycie!$A$2:$P$8,8,FALSE))</f>
        <v>#N/A</v>
      </c>
      <c r="R241" s="131" t="e">
        <f>IF(VLOOKUP($I241,Zużycie!$A$2:$P$8,9,FALSE)=0," ",VLOOKUP($I241,Zużycie!$A$2:$P$8,9,FALSE))</f>
        <v>#N/A</v>
      </c>
      <c r="S241" s="131" t="e">
        <f>IF(VLOOKUP($I241,Zużycie!$A$2:$P$8,10,FALSE)=0," ",VLOOKUP($I241,Zużycie!$A$2:$P$8,10,FALSE))</f>
        <v>#N/A</v>
      </c>
      <c r="T241" s="131" t="e">
        <f>IF(VLOOKUP($I241,Zużycie!$A$2:$P$8,11,FALSE)=0," ",VLOOKUP($I241,Zużycie!$A$2:$P$8,11,FALSE))</f>
        <v>#N/A</v>
      </c>
      <c r="U241" s="131" t="e">
        <f>IF(VLOOKUP($I241,Zużycie!$A$2:$P$8,12,FALSE)=0," ",VLOOKUP($I241,Zużycie!$A$2:$P$8,12,FALSE))</f>
        <v>#N/A</v>
      </c>
      <c r="V241" s="131" t="e">
        <f>IF(VLOOKUP($I241,Zużycie!$A$2:$P$8,13,FALSE)=0," ",VLOOKUP($I241,Zużycie!$A$2:$P$2,100,FALSE))</f>
        <v>#N/A</v>
      </c>
      <c r="W241" s="131" t="e">
        <f>IF(VLOOKUP($I241,Zużycie!$A$2:$P$8,14,FALSE)=0," ",VLOOKUP($I241,Zużycie!$A$2:$P$8,14,FALSE))</f>
        <v>#N/A</v>
      </c>
      <c r="X241" s="131" t="e">
        <f>IF(VLOOKUP($I241,Zużycie!$A$2:$P$8,15,FALSE)=0," ",VLOOKUP($I241,Zużycie!$A$2:$P$8,15,FALSE))</f>
        <v>#N/A</v>
      </c>
      <c r="Y241" s="131" t="e">
        <f>IF(VLOOKUP($I241,Zużycie!$A$2:$P$8,16,FALSE)=0," ",VLOOKUP($I241,Zużycie!$A$2:$P$8,16,FALSE))</f>
        <v>#N/A</v>
      </c>
      <c r="Z241" s="131"/>
      <c r="AA241" s="131"/>
      <c r="AB241" s="131"/>
      <c r="AC241" s="131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ht="47.25" customHeight="1">
      <c r="A242" s="14"/>
      <c r="B242" s="5"/>
      <c r="C242" s="6"/>
      <c r="D242" s="6"/>
      <c r="E242" s="7"/>
      <c r="F242" s="5"/>
      <c r="G242" s="5"/>
      <c r="H242" s="5"/>
      <c r="I242" s="5" t="str">
        <f t="shared" si="14"/>
        <v/>
      </c>
      <c r="J242" s="5"/>
      <c r="K242" s="5"/>
      <c r="L242" s="5"/>
      <c r="M242" s="130"/>
      <c r="N242" s="131" t="e">
        <f>IF(VLOOKUP($I242,Zużycie!$A$2:$P$8,5,FALSE)=0," ",VLOOKUP($I242,Zużycie!$A$2:$P$8,5,FALSE))</f>
        <v>#N/A</v>
      </c>
      <c r="O242" s="131" t="e">
        <f>IF(VLOOKUP($I242,Zużycie!$A$2:$P$8,6,FALSE)=0," ",VLOOKUP($I242,Zużycie!$A$2:$P$8,6,FALSE))</f>
        <v>#N/A</v>
      </c>
      <c r="P242" s="131" t="e">
        <f>IF(VLOOKUP($I242,Zużycie!$A$2:$P$8,7,FALSE)=0," ",VLOOKUP($I242,Zużycie!$A$2:$P$8,7,FALSE))</f>
        <v>#N/A</v>
      </c>
      <c r="Q242" s="131" t="e">
        <f>IF(VLOOKUP($I242,Zużycie!$A$2:$P$8,8,FALSE)=0," ",VLOOKUP($I242,Zużycie!$A$2:$P$8,8,FALSE))</f>
        <v>#N/A</v>
      </c>
      <c r="R242" s="131" t="e">
        <f>IF(VLOOKUP($I242,Zużycie!$A$2:$P$8,9,FALSE)=0," ",VLOOKUP($I242,Zużycie!$A$2:$P$8,9,FALSE))</f>
        <v>#N/A</v>
      </c>
      <c r="S242" s="131" t="e">
        <f>IF(VLOOKUP($I242,Zużycie!$A$2:$P$8,10,FALSE)=0," ",VLOOKUP($I242,Zużycie!$A$2:$P$8,10,FALSE))</f>
        <v>#N/A</v>
      </c>
      <c r="T242" s="131" t="e">
        <f>IF(VLOOKUP($I242,Zużycie!$A$2:$P$8,11,FALSE)=0," ",VLOOKUP($I242,Zużycie!$A$2:$P$8,11,FALSE))</f>
        <v>#N/A</v>
      </c>
      <c r="U242" s="131" t="e">
        <f>IF(VLOOKUP($I242,Zużycie!$A$2:$P$8,12,FALSE)=0," ",VLOOKUP($I242,Zużycie!$A$2:$P$8,12,FALSE))</f>
        <v>#N/A</v>
      </c>
      <c r="V242" s="131" t="e">
        <f>IF(VLOOKUP($I242,Zużycie!$A$2:$P$8,13,FALSE)=0," ",VLOOKUP($I242,Zużycie!$A$2:$P$2,100,FALSE))</f>
        <v>#N/A</v>
      </c>
      <c r="W242" s="131" t="e">
        <f>IF(VLOOKUP($I242,Zużycie!$A$2:$P$8,14,FALSE)=0," ",VLOOKUP($I242,Zużycie!$A$2:$P$8,14,FALSE))</f>
        <v>#N/A</v>
      </c>
      <c r="X242" s="131" t="e">
        <f>IF(VLOOKUP($I242,Zużycie!$A$2:$P$8,15,FALSE)=0," ",VLOOKUP($I242,Zużycie!$A$2:$P$8,15,FALSE))</f>
        <v>#N/A</v>
      </c>
      <c r="Y242" s="131" t="e">
        <f>IF(VLOOKUP($I242,Zużycie!$A$2:$P$8,16,FALSE)=0," ",VLOOKUP($I242,Zużycie!$A$2:$P$8,16,FALSE))</f>
        <v>#N/A</v>
      </c>
      <c r="Z242" s="131"/>
      <c r="AA242" s="131"/>
      <c r="AB242" s="131"/>
      <c r="AC242" s="131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 ht="47.25" customHeight="1">
      <c r="A243" s="14"/>
      <c r="B243" s="5"/>
      <c r="C243" s="6"/>
      <c r="D243" s="6"/>
      <c r="E243" s="7"/>
      <c r="F243" s="5"/>
      <c r="G243" s="5"/>
      <c r="H243" s="5"/>
      <c r="I243" s="5" t="str">
        <f t="shared" si="14"/>
        <v/>
      </c>
      <c r="J243" s="5"/>
      <c r="K243" s="5"/>
      <c r="L243" s="5"/>
      <c r="M243" s="130"/>
      <c r="N243" s="131" t="e">
        <f>IF(VLOOKUP($I243,Zużycie!$A$2:$P$8,5,FALSE)=0," ",VLOOKUP($I243,Zużycie!$A$2:$P$8,5,FALSE))</f>
        <v>#N/A</v>
      </c>
      <c r="O243" s="131" t="e">
        <f>IF(VLOOKUP($I243,Zużycie!$A$2:$P$8,6,FALSE)=0," ",VLOOKUP($I243,Zużycie!$A$2:$P$8,6,FALSE))</f>
        <v>#N/A</v>
      </c>
      <c r="P243" s="131" t="e">
        <f>IF(VLOOKUP($I243,Zużycie!$A$2:$P$8,7,FALSE)=0," ",VLOOKUP($I243,Zużycie!$A$2:$P$8,7,FALSE))</f>
        <v>#N/A</v>
      </c>
      <c r="Q243" s="131" t="e">
        <f>IF(VLOOKUP($I243,Zużycie!$A$2:$P$8,8,FALSE)=0," ",VLOOKUP($I243,Zużycie!$A$2:$P$8,8,FALSE))</f>
        <v>#N/A</v>
      </c>
      <c r="R243" s="131" t="e">
        <f>IF(VLOOKUP($I243,Zużycie!$A$2:$P$8,9,FALSE)=0," ",VLOOKUP($I243,Zużycie!$A$2:$P$8,9,FALSE))</f>
        <v>#N/A</v>
      </c>
      <c r="S243" s="131" t="e">
        <f>IF(VLOOKUP($I243,Zużycie!$A$2:$P$8,10,FALSE)=0," ",VLOOKUP($I243,Zużycie!$A$2:$P$8,10,FALSE))</f>
        <v>#N/A</v>
      </c>
      <c r="T243" s="131" t="e">
        <f>IF(VLOOKUP($I243,Zużycie!$A$2:$P$8,11,FALSE)=0," ",VLOOKUP($I243,Zużycie!$A$2:$P$8,11,FALSE))</f>
        <v>#N/A</v>
      </c>
      <c r="U243" s="131" t="e">
        <f>IF(VLOOKUP($I243,Zużycie!$A$2:$P$8,12,FALSE)=0," ",VLOOKUP($I243,Zużycie!$A$2:$P$8,12,FALSE))</f>
        <v>#N/A</v>
      </c>
      <c r="V243" s="131" t="e">
        <f>IF(VLOOKUP($I243,Zużycie!$A$2:$P$8,13,FALSE)=0," ",VLOOKUP($I243,Zużycie!$A$2:$P$2,100,FALSE))</f>
        <v>#N/A</v>
      </c>
      <c r="W243" s="131" t="e">
        <f>IF(VLOOKUP($I243,Zużycie!$A$2:$P$8,14,FALSE)=0," ",VLOOKUP($I243,Zużycie!$A$2:$P$8,14,FALSE))</f>
        <v>#N/A</v>
      </c>
      <c r="X243" s="131" t="e">
        <f>IF(VLOOKUP($I243,Zużycie!$A$2:$P$8,15,FALSE)=0," ",VLOOKUP($I243,Zużycie!$A$2:$P$8,15,FALSE))</f>
        <v>#N/A</v>
      </c>
      <c r="Y243" s="131" t="e">
        <f>IF(VLOOKUP($I243,Zużycie!$A$2:$P$8,16,FALSE)=0," ",VLOOKUP($I243,Zużycie!$A$2:$P$8,16,FALSE))</f>
        <v>#N/A</v>
      </c>
      <c r="Z243" s="131"/>
      <c r="AA243" s="131"/>
      <c r="AB243" s="131"/>
      <c r="AC243" s="131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 ht="47.25" customHeight="1">
      <c r="A244" s="14"/>
      <c r="B244" s="5"/>
      <c r="C244" s="6"/>
      <c r="D244" s="6"/>
      <c r="E244" s="7"/>
      <c r="F244" s="5"/>
      <c r="G244" s="5"/>
      <c r="H244" s="5"/>
      <c r="I244" s="5" t="str">
        <f t="shared" si="14"/>
        <v/>
      </c>
      <c r="J244" s="5"/>
      <c r="K244" s="5"/>
      <c r="L244" s="5"/>
      <c r="M244" s="130"/>
      <c r="N244" s="131" t="e">
        <f>IF(VLOOKUP($I244,Zużycie!$A$2:$P$8,5,FALSE)=0," ",VLOOKUP($I244,Zużycie!$A$2:$P$8,5,FALSE))</f>
        <v>#N/A</v>
      </c>
      <c r="O244" s="131" t="e">
        <f>IF(VLOOKUP($I244,Zużycie!$A$2:$P$8,6,FALSE)=0," ",VLOOKUP($I244,Zużycie!$A$2:$P$8,6,FALSE))</f>
        <v>#N/A</v>
      </c>
      <c r="P244" s="131" t="e">
        <f>IF(VLOOKUP($I244,Zużycie!$A$2:$P$8,7,FALSE)=0," ",VLOOKUP($I244,Zużycie!$A$2:$P$8,7,FALSE))</f>
        <v>#N/A</v>
      </c>
      <c r="Q244" s="131" t="e">
        <f>IF(VLOOKUP($I244,Zużycie!$A$2:$P$8,8,FALSE)=0," ",VLOOKUP($I244,Zużycie!$A$2:$P$8,8,FALSE))</f>
        <v>#N/A</v>
      </c>
      <c r="R244" s="131" t="e">
        <f>IF(VLOOKUP($I244,Zużycie!$A$2:$P$8,9,FALSE)=0," ",VLOOKUP($I244,Zużycie!$A$2:$P$8,9,FALSE))</f>
        <v>#N/A</v>
      </c>
      <c r="S244" s="131" t="e">
        <f>IF(VLOOKUP($I244,Zużycie!$A$2:$P$8,10,FALSE)=0," ",VLOOKUP($I244,Zużycie!$A$2:$P$8,10,FALSE))</f>
        <v>#N/A</v>
      </c>
      <c r="T244" s="131" t="e">
        <f>IF(VLOOKUP($I244,Zużycie!$A$2:$P$8,11,FALSE)=0," ",VLOOKUP($I244,Zużycie!$A$2:$P$8,11,FALSE))</f>
        <v>#N/A</v>
      </c>
      <c r="U244" s="131" t="e">
        <f>IF(VLOOKUP($I244,Zużycie!$A$2:$P$8,12,FALSE)=0," ",VLOOKUP($I244,Zużycie!$A$2:$P$8,12,FALSE))</f>
        <v>#N/A</v>
      </c>
      <c r="V244" s="131" t="e">
        <f>IF(VLOOKUP($I244,Zużycie!$A$2:$P$8,13,FALSE)=0," ",VLOOKUP($I244,Zużycie!$A$2:$P$2,100,FALSE))</f>
        <v>#N/A</v>
      </c>
      <c r="W244" s="131" t="e">
        <f>IF(VLOOKUP($I244,Zużycie!$A$2:$P$8,14,FALSE)=0," ",VLOOKUP($I244,Zużycie!$A$2:$P$8,14,FALSE))</f>
        <v>#N/A</v>
      </c>
      <c r="X244" s="131" t="e">
        <f>IF(VLOOKUP($I244,Zużycie!$A$2:$P$8,15,FALSE)=0," ",VLOOKUP($I244,Zużycie!$A$2:$P$8,15,FALSE))</f>
        <v>#N/A</v>
      </c>
      <c r="Y244" s="131" t="e">
        <f>IF(VLOOKUP($I244,Zużycie!$A$2:$P$8,16,FALSE)=0," ",VLOOKUP($I244,Zużycie!$A$2:$P$8,16,FALSE))</f>
        <v>#N/A</v>
      </c>
      <c r="Z244" s="131"/>
      <c r="AA244" s="131"/>
      <c r="AB244" s="131"/>
      <c r="AC244" s="131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 ht="47.25" customHeight="1">
      <c r="A245" s="14"/>
      <c r="B245" s="5"/>
      <c r="C245" s="6"/>
      <c r="D245" s="6"/>
      <c r="E245" s="7"/>
      <c r="F245" s="5"/>
      <c r="G245" s="5"/>
      <c r="H245" s="5"/>
      <c r="I245" s="5" t="str">
        <f t="shared" si="14"/>
        <v/>
      </c>
      <c r="J245" s="5"/>
      <c r="K245" s="5"/>
      <c r="L245" s="5"/>
      <c r="M245" s="130"/>
      <c r="N245" s="131" t="e">
        <f>IF(VLOOKUP($I245,Zużycie!$A$2:$P$8,5,FALSE)=0," ",VLOOKUP($I245,Zużycie!$A$2:$P$8,5,FALSE))</f>
        <v>#N/A</v>
      </c>
      <c r="O245" s="131" t="e">
        <f>IF(VLOOKUP($I245,Zużycie!$A$2:$P$8,6,FALSE)=0," ",VLOOKUP($I245,Zużycie!$A$2:$P$8,6,FALSE))</f>
        <v>#N/A</v>
      </c>
      <c r="P245" s="131" t="e">
        <f>IF(VLOOKUP($I245,Zużycie!$A$2:$P$8,7,FALSE)=0," ",VLOOKUP($I245,Zużycie!$A$2:$P$8,7,FALSE))</f>
        <v>#N/A</v>
      </c>
      <c r="Q245" s="131" t="e">
        <f>IF(VLOOKUP($I245,Zużycie!$A$2:$P$8,8,FALSE)=0," ",VLOOKUP($I245,Zużycie!$A$2:$P$8,8,FALSE))</f>
        <v>#N/A</v>
      </c>
      <c r="R245" s="131" t="e">
        <f>IF(VLOOKUP($I245,Zużycie!$A$2:$P$8,9,FALSE)=0," ",VLOOKUP($I245,Zużycie!$A$2:$P$8,9,FALSE))</f>
        <v>#N/A</v>
      </c>
      <c r="S245" s="131" t="e">
        <f>IF(VLOOKUP($I245,Zużycie!$A$2:$P$8,10,FALSE)=0," ",VLOOKUP($I245,Zużycie!$A$2:$P$8,10,FALSE))</f>
        <v>#N/A</v>
      </c>
      <c r="T245" s="131" t="e">
        <f>IF(VLOOKUP($I245,Zużycie!$A$2:$P$8,11,FALSE)=0," ",VLOOKUP($I245,Zużycie!$A$2:$P$8,11,FALSE))</f>
        <v>#N/A</v>
      </c>
      <c r="U245" s="131" t="e">
        <f>IF(VLOOKUP($I245,Zużycie!$A$2:$P$8,12,FALSE)=0," ",VLOOKUP($I245,Zużycie!$A$2:$P$8,12,FALSE))</f>
        <v>#N/A</v>
      </c>
      <c r="V245" s="131" t="e">
        <f>IF(VLOOKUP($I245,Zużycie!$A$2:$P$8,13,FALSE)=0," ",VLOOKUP($I245,Zużycie!$A$2:$P$2,100,FALSE))</f>
        <v>#N/A</v>
      </c>
      <c r="W245" s="131" t="e">
        <f>IF(VLOOKUP($I245,Zużycie!$A$2:$P$8,14,FALSE)=0," ",VLOOKUP($I245,Zużycie!$A$2:$P$8,14,FALSE))</f>
        <v>#N/A</v>
      </c>
      <c r="X245" s="131" t="e">
        <f>IF(VLOOKUP($I245,Zużycie!$A$2:$P$8,15,FALSE)=0," ",VLOOKUP($I245,Zużycie!$A$2:$P$8,15,FALSE))</f>
        <v>#N/A</v>
      </c>
      <c r="Y245" s="131" t="e">
        <f>IF(VLOOKUP($I245,Zużycie!$A$2:$P$8,16,FALSE)=0," ",VLOOKUP($I245,Zużycie!$A$2:$P$8,16,FALSE))</f>
        <v>#N/A</v>
      </c>
      <c r="Z245" s="131"/>
      <c r="AA245" s="131"/>
      <c r="AB245" s="131"/>
      <c r="AC245" s="131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 ht="47.25" customHeight="1">
      <c r="A246" s="14"/>
      <c r="B246" s="5"/>
      <c r="C246" s="6"/>
      <c r="D246" s="6"/>
      <c r="E246" s="7"/>
      <c r="F246" s="5"/>
      <c r="G246" s="5"/>
      <c r="H246" s="5"/>
      <c r="I246" s="5" t="str">
        <f t="shared" si="14"/>
        <v/>
      </c>
      <c r="J246" s="5"/>
      <c r="K246" s="5"/>
      <c r="L246" s="5"/>
      <c r="M246" s="130"/>
      <c r="N246" s="131" t="e">
        <f>IF(VLOOKUP($I246,Zużycie!$A$2:$P$8,5,FALSE)=0," ",VLOOKUP($I246,Zużycie!$A$2:$P$8,5,FALSE))</f>
        <v>#N/A</v>
      </c>
      <c r="O246" s="131" t="e">
        <f>IF(VLOOKUP($I246,Zużycie!$A$2:$P$8,6,FALSE)=0," ",VLOOKUP($I246,Zużycie!$A$2:$P$8,6,FALSE))</f>
        <v>#N/A</v>
      </c>
      <c r="P246" s="131" t="e">
        <f>IF(VLOOKUP($I246,Zużycie!$A$2:$P$8,7,FALSE)=0," ",VLOOKUP($I246,Zużycie!$A$2:$P$8,7,FALSE))</f>
        <v>#N/A</v>
      </c>
      <c r="Q246" s="131" t="e">
        <f>IF(VLOOKUP($I246,Zużycie!$A$2:$P$8,8,FALSE)=0," ",VLOOKUP($I246,Zużycie!$A$2:$P$8,8,FALSE))</f>
        <v>#N/A</v>
      </c>
      <c r="R246" s="131" t="e">
        <f>IF(VLOOKUP($I246,Zużycie!$A$2:$P$8,9,FALSE)=0," ",VLOOKUP($I246,Zużycie!$A$2:$P$8,9,FALSE))</f>
        <v>#N/A</v>
      </c>
      <c r="S246" s="131" t="e">
        <f>IF(VLOOKUP($I246,Zużycie!$A$2:$P$8,10,FALSE)=0," ",VLOOKUP($I246,Zużycie!$A$2:$P$8,10,FALSE))</f>
        <v>#N/A</v>
      </c>
      <c r="T246" s="131" t="e">
        <f>IF(VLOOKUP($I246,Zużycie!$A$2:$P$8,11,FALSE)=0," ",VLOOKUP($I246,Zużycie!$A$2:$P$8,11,FALSE))</f>
        <v>#N/A</v>
      </c>
      <c r="U246" s="131" t="e">
        <f>IF(VLOOKUP($I246,Zużycie!$A$2:$P$8,12,FALSE)=0," ",VLOOKUP($I246,Zużycie!$A$2:$P$8,12,FALSE))</f>
        <v>#N/A</v>
      </c>
      <c r="V246" s="131" t="e">
        <f>IF(VLOOKUP($I246,Zużycie!$A$2:$P$8,13,FALSE)=0," ",VLOOKUP($I246,Zużycie!$A$2:$P$2,100,FALSE))</f>
        <v>#N/A</v>
      </c>
      <c r="W246" s="131" t="e">
        <f>IF(VLOOKUP($I246,Zużycie!$A$2:$P$8,14,FALSE)=0," ",VLOOKUP($I246,Zużycie!$A$2:$P$8,14,FALSE))</f>
        <v>#N/A</v>
      </c>
      <c r="X246" s="131" t="e">
        <f>IF(VLOOKUP($I246,Zużycie!$A$2:$P$8,15,FALSE)=0," ",VLOOKUP($I246,Zużycie!$A$2:$P$8,15,FALSE))</f>
        <v>#N/A</v>
      </c>
      <c r="Y246" s="131" t="e">
        <f>IF(VLOOKUP($I246,Zużycie!$A$2:$P$8,16,FALSE)=0," ",VLOOKUP($I246,Zużycie!$A$2:$P$8,16,FALSE))</f>
        <v>#N/A</v>
      </c>
      <c r="Z246" s="131"/>
      <c r="AA246" s="131"/>
      <c r="AB246" s="131"/>
      <c r="AC246" s="131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 ht="47.25" customHeight="1">
      <c r="A247" s="14"/>
      <c r="B247" s="5"/>
      <c r="C247" s="6"/>
      <c r="D247" s="6"/>
      <c r="E247" s="7"/>
      <c r="F247" s="5"/>
      <c r="G247" s="5"/>
      <c r="H247" s="5"/>
      <c r="I247" s="5" t="str">
        <f t="shared" si="14"/>
        <v/>
      </c>
      <c r="J247" s="5"/>
      <c r="K247" s="5"/>
      <c r="L247" s="5"/>
      <c r="M247" s="130"/>
      <c r="N247" s="131" t="e">
        <f>IF(VLOOKUP($I247,Zużycie!$A$2:$P$8,5,FALSE)=0," ",VLOOKUP($I247,Zużycie!$A$2:$P$8,5,FALSE))</f>
        <v>#N/A</v>
      </c>
      <c r="O247" s="131" t="e">
        <f>IF(VLOOKUP($I247,Zużycie!$A$2:$P$8,6,FALSE)=0," ",VLOOKUP($I247,Zużycie!$A$2:$P$8,6,FALSE))</f>
        <v>#N/A</v>
      </c>
      <c r="P247" s="131" t="e">
        <f>IF(VLOOKUP($I247,Zużycie!$A$2:$P$8,7,FALSE)=0," ",VLOOKUP($I247,Zużycie!$A$2:$P$8,7,FALSE))</f>
        <v>#N/A</v>
      </c>
      <c r="Q247" s="131" t="e">
        <f>IF(VLOOKUP($I247,Zużycie!$A$2:$P$8,8,FALSE)=0," ",VLOOKUP($I247,Zużycie!$A$2:$P$8,8,FALSE))</f>
        <v>#N/A</v>
      </c>
      <c r="R247" s="131" t="e">
        <f>IF(VLOOKUP($I247,Zużycie!$A$2:$P$8,9,FALSE)=0," ",VLOOKUP($I247,Zużycie!$A$2:$P$8,9,FALSE))</f>
        <v>#N/A</v>
      </c>
      <c r="S247" s="131" t="e">
        <f>IF(VLOOKUP($I247,Zużycie!$A$2:$P$8,10,FALSE)=0," ",VLOOKUP($I247,Zużycie!$A$2:$P$8,10,FALSE))</f>
        <v>#N/A</v>
      </c>
      <c r="T247" s="131" t="e">
        <f>IF(VLOOKUP($I247,Zużycie!$A$2:$P$8,11,FALSE)=0," ",VLOOKUP($I247,Zużycie!$A$2:$P$8,11,FALSE))</f>
        <v>#N/A</v>
      </c>
      <c r="U247" s="131" t="e">
        <f>IF(VLOOKUP($I247,Zużycie!$A$2:$P$8,12,FALSE)=0," ",VLOOKUP($I247,Zużycie!$A$2:$P$8,12,FALSE))</f>
        <v>#N/A</v>
      </c>
      <c r="V247" s="131" t="e">
        <f>IF(VLOOKUP($I247,Zużycie!$A$2:$P$8,13,FALSE)=0," ",VLOOKUP($I247,Zużycie!$A$2:$P$2,100,FALSE))</f>
        <v>#N/A</v>
      </c>
      <c r="W247" s="131" t="e">
        <f>IF(VLOOKUP($I247,Zużycie!$A$2:$P$8,14,FALSE)=0," ",VLOOKUP($I247,Zużycie!$A$2:$P$8,14,FALSE))</f>
        <v>#N/A</v>
      </c>
      <c r="X247" s="131" t="e">
        <f>IF(VLOOKUP($I247,Zużycie!$A$2:$P$8,15,FALSE)=0," ",VLOOKUP($I247,Zużycie!$A$2:$P$8,15,FALSE))</f>
        <v>#N/A</v>
      </c>
      <c r="Y247" s="131" t="e">
        <f>IF(VLOOKUP($I247,Zużycie!$A$2:$P$8,16,FALSE)=0," ",VLOOKUP($I247,Zużycie!$A$2:$P$8,16,FALSE))</f>
        <v>#N/A</v>
      </c>
      <c r="Z247" s="131"/>
      <c r="AA247" s="131"/>
      <c r="AB247" s="131"/>
      <c r="AC247" s="131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 ht="47.25" customHeight="1">
      <c r="A248" s="14"/>
      <c r="B248" s="5"/>
      <c r="C248" s="6"/>
      <c r="D248" s="6"/>
      <c r="E248" s="7"/>
      <c r="F248" s="5"/>
      <c r="G248" s="5"/>
      <c r="H248" s="5"/>
      <c r="I248" s="5" t="str">
        <f t="shared" si="14"/>
        <v/>
      </c>
      <c r="J248" s="5"/>
      <c r="K248" s="5"/>
      <c r="L248" s="5"/>
      <c r="M248" s="130"/>
      <c r="N248" s="131" t="e">
        <f>IF(VLOOKUP($I248,Zużycie!$A$2:$P$8,5,FALSE)=0," ",VLOOKUP($I248,Zużycie!$A$2:$P$8,5,FALSE))</f>
        <v>#N/A</v>
      </c>
      <c r="O248" s="131" t="e">
        <f>IF(VLOOKUP($I248,Zużycie!$A$2:$P$8,6,FALSE)=0," ",VLOOKUP($I248,Zużycie!$A$2:$P$8,6,FALSE))</f>
        <v>#N/A</v>
      </c>
      <c r="P248" s="131" t="e">
        <f>IF(VLOOKUP($I248,Zużycie!$A$2:$P$8,7,FALSE)=0," ",VLOOKUP($I248,Zużycie!$A$2:$P$8,7,FALSE))</f>
        <v>#N/A</v>
      </c>
      <c r="Q248" s="131" t="e">
        <f>IF(VLOOKUP($I248,Zużycie!$A$2:$P$8,8,FALSE)=0," ",VLOOKUP($I248,Zużycie!$A$2:$P$8,8,FALSE))</f>
        <v>#N/A</v>
      </c>
      <c r="R248" s="131" t="e">
        <f>IF(VLOOKUP($I248,Zużycie!$A$2:$P$8,9,FALSE)=0," ",VLOOKUP($I248,Zużycie!$A$2:$P$8,9,FALSE))</f>
        <v>#N/A</v>
      </c>
      <c r="S248" s="131" t="e">
        <f>IF(VLOOKUP($I248,Zużycie!$A$2:$P$8,10,FALSE)=0," ",VLOOKUP($I248,Zużycie!$A$2:$P$8,10,FALSE))</f>
        <v>#N/A</v>
      </c>
      <c r="T248" s="131" t="e">
        <f>IF(VLOOKUP($I248,Zużycie!$A$2:$P$8,11,FALSE)=0," ",VLOOKUP($I248,Zużycie!$A$2:$P$8,11,FALSE))</f>
        <v>#N/A</v>
      </c>
      <c r="U248" s="131" t="e">
        <f>IF(VLOOKUP($I248,Zużycie!$A$2:$P$8,12,FALSE)=0," ",VLOOKUP($I248,Zużycie!$A$2:$P$8,12,FALSE))</f>
        <v>#N/A</v>
      </c>
      <c r="V248" s="131" t="e">
        <f>IF(VLOOKUP($I248,Zużycie!$A$2:$P$8,13,FALSE)=0," ",VLOOKUP($I248,Zużycie!$A$2:$P$2,100,FALSE))</f>
        <v>#N/A</v>
      </c>
      <c r="W248" s="131" t="e">
        <f>IF(VLOOKUP($I248,Zużycie!$A$2:$P$8,14,FALSE)=0," ",VLOOKUP($I248,Zużycie!$A$2:$P$8,14,FALSE))</f>
        <v>#N/A</v>
      </c>
      <c r="X248" s="131" t="e">
        <f>IF(VLOOKUP($I248,Zużycie!$A$2:$P$8,15,FALSE)=0," ",VLOOKUP($I248,Zużycie!$A$2:$P$8,15,FALSE))</f>
        <v>#N/A</v>
      </c>
      <c r="Y248" s="131" t="e">
        <f>IF(VLOOKUP($I248,Zużycie!$A$2:$P$8,16,FALSE)=0," ",VLOOKUP($I248,Zużycie!$A$2:$P$8,16,FALSE))</f>
        <v>#N/A</v>
      </c>
      <c r="Z248" s="131"/>
      <c r="AA248" s="131"/>
      <c r="AB248" s="131"/>
      <c r="AC248" s="131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 ht="47.25" customHeight="1">
      <c r="A249" s="14"/>
      <c r="B249" s="5"/>
      <c r="C249" s="6"/>
      <c r="D249" s="6"/>
      <c r="E249" s="7"/>
      <c r="F249" s="5"/>
      <c r="G249" s="5"/>
      <c r="H249" s="5"/>
      <c r="I249" s="5" t="str">
        <f t="shared" si="14"/>
        <v/>
      </c>
      <c r="J249" s="5"/>
      <c r="K249" s="5"/>
      <c r="L249" s="5"/>
      <c r="M249" s="130"/>
      <c r="N249" s="131" t="e">
        <f>IF(VLOOKUP($I249,Zużycie!$A$2:$P$8,5,FALSE)=0," ",VLOOKUP($I249,Zużycie!$A$2:$P$8,5,FALSE))</f>
        <v>#N/A</v>
      </c>
      <c r="O249" s="131" t="e">
        <f>IF(VLOOKUP($I249,Zużycie!$A$2:$P$8,6,FALSE)=0," ",VLOOKUP($I249,Zużycie!$A$2:$P$8,6,FALSE))</f>
        <v>#N/A</v>
      </c>
      <c r="P249" s="131" t="e">
        <f>IF(VLOOKUP($I249,Zużycie!$A$2:$P$8,7,FALSE)=0," ",VLOOKUP($I249,Zużycie!$A$2:$P$8,7,FALSE))</f>
        <v>#N/A</v>
      </c>
      <c r="Q249" s="131" t="e">
        <f>IF(VLOOKUP($I249,Zużycie!$A$2:$P$8,8,FALSE)=0," ",VLOOKUP($I249,Zużycie!$A$2:$P$8,8,FALSE))</f>
        <v>#N/A</v>
      </c>
      <c r="R249" s="131" t="e">
        <f>IF(VLOOKUP($I249,Zużycie!$A$2:$P$8,9,FALSE)=0," ",VLOOKUP($I249,Zużycie!$A$2:$P$8,9,FALSE))</f>
        <v>#N/A</v>
      </c>
      <c r="S249" s="131" t="e">
        <f>IF(VLOOKUP($I249,Zużycie!$A$2:$P$8,10,FALSE)=0," ",VLOOKUP($I249,Zużycie!$A$2:$P$8,10,FALSE))</f>
        <v>#N/A</v>
      </c>
      <c r="T249" s="131" t="e">
        <f>IF(VLOOKUP($I249,Zużycie!$A$2:$P$8,11,FALSE)=0," ",VLOOKUP($I249,Zużycie!$A$2:$P$8,11,FALSE))</f>
        <v>#N/A</v>
      </c>
      <c r="U249" s="131" t="e">
        <f>IF(VLOOKUP($I249,Zużycie!$A$2:$P$8,12,FALSE)=0," ",VLOOKUP($I249,Zużycie!$A$2:$P$8,12,FALSE))</f>
        <v>#N/A</v>
      </c>
      <c r="V249" s="131" t="e">
        <f>IF(VLOOKUP($I249,Zużycie!$A$2:$P$8,13,FALSE)=0," ",VLOOKUP($I249,Zużycie!$A$2:$P$2,100,FALSE))</f>
        <v>#N/A</v>
      </c>
      <c r="W249" s="131" t="e">
        <f>IF(VLOOKUP($I249,Zużycie!$A$2:$P$8,14,FALSE)=0," ",VLOOKUP($I249,Zużycie!$A$2:$P$8,14,FALSE))</f>
        <v>#N/A</v>
      </c>
      <c r="X249" s="131" t="e">
        <f>IF(VLOOKUP($I249,Zużycie!$A$2:$P$8,15,FALSE)=0," ",VLOOKUP($I249,Zużycie!$A$2:$P$8,15,FALSE))</f>
        <v>#N/A</v>
      </c>
      <c r="Y249" s="131" t="e">
        <f>IF(VLOOKUP($I249,Zużycie!$A$2:$P$8,16,FALSE)=0," ",VLOOKUP($I249,Zużycie!$A$2:$P$8,16,FALSE))</f>
        <v>#N/A</v>
      </c>
      <c r="Z249" s="131"/>
      <c r="AA249" s="131"/>
      <c r="AB249" s="131"/>
      <c r="AC249" s="131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 ht="47.25" customHeight="1">
      <c r="A250" s="14"/>
      <c r="B250" s="5"/>
      <c r="C250" s="6"/>
      <c r="D250" s="6"/>
      <c r="E250" s="7"/>
      <c r="F250" s="5"/>
      <c r="G250" s="5"/>
      <c r="H250" s="5"/>
      <c r="I250" s="5" t="str">
        <f t="shared" si="14"/>
        <v/>
      </c>
      <c r="J250" s="5"/>
      <c r="K250" s="5"/>
      <c r="L250" s="5"/>
      <c r="M250" s="130"/>
      <c r="N250" s="131" t="e">
        <f>IF(VLOOKUP($I250,Zużycie!$A$2:$P$8,5,FALSE)=0," ",VLOOKUP($I250,Zużycie!$A$2:$P$8,5,FALSE))</f>
        <v>#N/A</v>
      </c>
      <c r="O250" s="131" t="e">
        <f>IF(VLOOKUP($I250,Zużycie!$A$2:$P$8,6,FALSE)=0," ",VLOOKUP($I250,Zużycie!$A$2:$P$8,6,FALSE))</f>
        <v>#N/A</v>
      </c>
      <c r="P250" s="131" t="e">
        <f>IF(VLOOKUP($I250,Zużycie!$A$2:$P$8,7,FALSE)=0," ",VLOOKUP($I250,Zużycie!$A$2:$P$8,7,FALSE))</f>
        <v>#N/A</v>
      </c>
      <c r="Q250" s="131" t="e">
        <f>IF(VLOOKUP($I250,Zużycie!$A$2:$P$8,8,FALSE)=0," ",VLOOKUP($I250,Zużycie!$A$2:$P$8,8,FALSE))</f>
        <v>#N/A</v>
      </c>
      <c r="R250" s="131" t="e">
        <f>IF(VLOOKUP($I250,Zużycie!$A$2:$P$8,9,FALSE)=0," ",VLOOKUP($I250,Zużycie!$A$2:$P$8,9,FALSE))</f>
        <v>#N/A</v>
      </c>
      <c r="S250" s="131" t="e">
        <f>IF(VLOOKUP($I250,Zużycie!$A$2:$P$8,10,FALSE)=0," ",VLOOKUP($I250,Zużycie!$A$2:$P$8,10,FALSE))</f>
        <v>#N/A</v>
      </c>
      <c r="T250" s="131" t="e">
        <f>IF(VLOOKUP($I250,Zużycie!$A$2:$P$8,11,FALSE)=0," ",VLOOKUP($I250,Zużycie!$A$2:$P$8,11,FALSE))</f>
        <v>#N/A</v>
      </c>
      <c r="U250" s="131" t="e">
        <f>IF(VLOOKUP($I250,Zużycie!$A$2:$P$8,12,FALSE)=0," ",VLOOKUP($I250,Zużycie!$A$2:$P$8,12,FALSE))</f>
        <v>#N/A</v>
      </c>
      <c r="V250" s="131" t="e">
        <f>IF(VLOOKUP($I250,Zużycie!$A$2:$P$8,13,FALSE)=0," ",VLOOKUP($I250,Zużycie!$A$2:$P$2,100,FALSE))</f>
        <v>#N/A</v>
      </c>
      <c r="W250" s="131" t="e">
        <f>IF(VLOOKUP($I250,Zużycie!$A$2:$P$8,14,FALSE)=0," ",VLOOKUP($I250,Zużycie!$A$2:$P$8,14,FALSE))</f>
        <v>#N/A</v>
      </c>
      <c r="X250" s="131" t="e">
        <f>IF(VLOOKUP($I250,Zużycie!$A$2:$P$8,15,FALSE)=0," ",VLOOKUP($I250,Zużycie!$A$2:$P$8,15,FALSE))</f>
        <v>#N/A</v>
      </c>
      <c r="Y250" s="131" t="e">
        <f>IF(VLOOKUP($I250,Zużycie!$A$2:$P$8,16,FALSE)=0," ",VLOOKUP($I250,Zużycie!$A$2:$P$8,16,FALSE))</f>
        <v>#N/A</v>
      </c>
      <c r="Z250" s="131"/>
      <c r="AA250" s="131"/>
      <c r="AB250" s="131"/>
      <c r="AC250" s="131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 ht="47.25" customHeight="1">
      <c r="A251" s="14"/>
      <c r="B251" s="5"/>
      <c r="C251" s="6"/>
      <c r="D251" s="6"/>
      <c r="E251" s="7"/>
      <c r="F251" s="5"/>
      <c r="G251" s="5"/>
      <c r="H251" s="5"/>
      <c r="I251" s="5" t="str">
        <f t="shared" si="14"/>
        <v/>
      </c>
      <c r="J251" s="5"/>
      <c r="K251" s="5"/>
      <c r="L251" s="5"/>
      <c r="M251" s="130"/>
      <c r="N251" s="131" t="e">
        <f>IF(VLOOKUP($I251,Zużycie!$A$2:$P$8,5,FALSE)=0," ",VLOOKUP($I251,Zużycie!$A$2:$P$8,5,FALSE))</f>
        <v>#N/A</v>
      </c>
      <c r="O251" s="131" t="e">
        <f>IF(VLOOKUP($I251,Zużycie!$A$2:$P$8,6,FALSE)=0," ",VLOOKUP($I251,Zużycie!$A$2:$P$8,6,FALSE))</f>
        <v>#N/A</v>
      </c>
      <c r="P251" s="131" t="e">
        <f>IF(VLOOKUP($I251,Zużycie!$A$2:$P$8,7,FALSE)=0," ",VLOOKUP($I251,Zużycie!$A$2:$P$8,7,FALSE))</f>
        <v>#N/A</v>
      </c>
      <c r="Q251" s="131" t="e">
        <f>IF(VLOOKUP($I251,Zużycie!$A$2:$P$8,8,FALSE)=0," ",VLOOKUP($I251,Zużycie!$A$2:$P$8,8,FALSE))</f>
        <v>#N/A</v>
      </c>
      <c r="R251" s="131" t="e">
        <f>IF(VLOOKUP($I251,Zużycie!$A$2:$P$8,9,FALSE)=0," ",VLOOKUP($I251,Zużycie!$A$2:$P$8,9,FALSE))</f>
        <v>#N/A</v>
      </c>
      <c r="S251" s="131" t="e">
        <f>IF(VLOOKUP($I251,Zużycie!$A$2:$P$8,10,FALSE)=0," ",VLOOKUP($I251,Zużycie!$A$2:$P$8,10,FALSE))</f>
        <v>#N/A</v>
      </c>
      <c r="T251" s="131" t="e">
        <f>IF(VLOOKUP($I251,Zużycie!$A$2:$P$8,11,FALSE)=0," ",VLOOKUP($I251,Zużycie!$A$2:$P$8,11,FALSE))</f>
        <v>#N/A</v>
      </c>
      <c r="U251" s="131" t="e">
        <f>IF(VLOOKUP($I251,Zużycie!$A$2:$P$8,12,FALSE)=0," ",VLOOKUP($I251,Zużycie!$A$2:$P$8,12,FALSE))</f>
        <v>#N/A</v>
      </c>
      <c r="V251" s="131" t="e">
        <f>IF(VLOOKUP($I251,Zużycie!$A$2:$P$8,13,FALSE)=0," ",VLOOKUP($I251,Zużycie!$A$2:$P$2,100,FALSE))</f>
        <v>#N/A</v>
      </c>
      <c r="W251" s="131" t="e">
        <f>IF(VLOOKUP($I251,Zużycie!$A$2:$P$8,14,FALSE)=0," ",VLOOKUP($I251,Zużycie!$A$2:$P$8,14,FALSE))</f>
        <v>#N/A</v>
      </c>
      <c r="X251" s="131" t="e">
        <f>IF(VLOOKUP($I251,Zużycie!$A$2:$P$8,15,FALSE)=0," ",VLOOKUP($I251,Zużycie!$A$2:$P$8,15,FALSE))</f>
        <v>#N/A</v>
      </c>
      <c r="Y251" s="131" t="e">
        <f>IF(VLOOKUP($I251,Zużycie!$A$2:$P$8,16,FALSE)=0," ",VLOOKUP($I251,Zużycie!$A$2:$P$8,16,FALSE))</f>
        <v>#N/A</v>
      </c>
      <c r="Z251" s="131"/>
      <c r="AA251" s="131"/>
      <c r="AB251" s="131"/>
      <c r="AC251" s="131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 ht="47.25" customHeight="1">
      <c r="A252" s="14"/>
      <c r="B252" s="5"/>
      <c r="C252" s="6"/>
      <c r="D252" s="6"/>
      <c r="E252" s="7"/>
      <c r="F252" s="5"/>
      <c r="G252" s="5"/>
      <c r="H252" s="5"/>
      <c r="I252" s="5" t="str">
        <f t="shared" si="14"/>
        <v/>
      </c>
      <c r="J252" s="5"/>
      <c r="K252" s="5"/>
      <c r="L252" s="5"/>
      <c r="M252" s="130"/>
      <c r="N252" s="131" t="e">
        <f>IF(VLOOKUP($I252,Zużycie!$A$2:$P$8,5,FALSE)=0," ",VLOOKUP($I252,Zużycie!$A$2:$P$8,5,FALSE))</f>
        <v>#N/A</v>
      </c>
      <c r="O252" s="131" t="e">
        <f>IF(VLOOKUP($I252,Zużycie!$A$2:$P$8,6,FALSE)=0," ",VLOOKUP($I252,Zużycie!$A$2:$P$8,6,FALSE))</f>
        <v>#N/A</v>
      </c>
      <c r="P252" s="131" t="e">
        <f>IF(VLOOKUP($I252,Zużycie!$A$2:$P$8,7,FALSE)=0," ",VLOOKUP($I252,Zużycie!$A$2:$P$8,7,FALSE))</f>
        <v>#N/A</v>
      </c>
      <c r="Q252" s="131" t="e">
        <f>IF(VLOOKUP($I252,Zużycie!$A$2:$P$8,8,FALSE)=0," ",VLOOKUP($I252,Zużycie!$A$2:$P$8,8,FALSE))</f>
        <v>#N/A</v>
      </c>
      <c r="R252" s="131" t="e">
        <f>IF(VLOOKUP($I252,Zużycie!$A$2:$P$8,9,FALSE)=0," ",VLOOKUP($I252,Zużycie!$A$2:$P$8,9,FALSE))</f>
        <v>#N/A</v>
      </c>
      <c r="S252" s="131" t="e">
        <f>IF(VLOOKUP($I252,Zużycie!$A$2:$P$8,10,FALSE)=0," ",VLOOKUP($I252,Zużycie!$A$2:$P$8,10,FALSE))</f>
        <v>#N/A</v>
      </c>
      <c r="T252" s="131" t="e">
        <f>IF(VLOOKUP($I252,Zużycie!$A$2:$P$8,11,FALSE)=0," ",VLOOKUP($I252,Zużycie!$A$2:$P$8,11,FALSE))</f>
        <v>#N/A</v>
      </c>
      <c r="U252" s="131" t="e">
        <f>IF(VLOOKUP($I252,Zużycie!$A$2:$P$8,12,FALSE)=0," ",VLOOKUP($I252,Zużycie!$A$2:$P$8,12,FALSE))</f>
        <v>#N/A</v>
      </c>
      <c r="V252" s="131" t="e">
        <f>IF(VLOOKUP($I252,Zużycie!$A$2:$P$8,13,FALSE)=0," ",VLOOKUP($I252,Zużycie!$A$2:$P$2,100,FALSE))</f>
        <v>#N/A</v>
      </c>
      <c r="W252" s="131" t="e">
        <f>IF(VLOOKUP($I252,Zużycie!$A$2:$P$8,14,FALSE)=0," ",VLOOKUP($I252,Zużycie!$A$2:$P$8,14,FALSE))</f>
        <v>#N/A</v>
      </c>
      <c r="X252" s="131" t="e">
        <f>IF(VLOOKUP($I252,Zużycie!$A$2:$P$8,15,FALSE)=0," ",VLOOKUP($I252,Zużycie!$A$2:$P$8,15,FALSE))</f>
        <v>#N/A</v>
      </c>
      <c r="Y252" s="131" t="e">
        <f>IF(VLOOKUP($I252,Zużycie!$A$2:$P$8,16,FALSE)=0," ",VLOOKUP($I252,Zużycie!$A$2:$P$8,16,FALSE))</f>
        <v>#N/A</v>
      </c>
      <c r="Z252" s="131"/>
      <c r="AA252" s="131"/>
      <c r="AB252" s="131"/>
      <c r="AC252" s="131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 ht="47.25" customHeight="1">
      <c r="A253" s="14"/>
      <c r="B253" s="5"/>
      <c r="C253" s="6"/>
      <c r="D253" s="6"/>
      <c r="E253" s="7"/>
      <c r="F253" s="5"/>
      <c r="G253" s="5"/>
      <c r="H253" s="5"/>
      <c r="I253" s="5" t="str">
        <f t="shared" si="14"/>
        <v/>
      </c>
      <c r="J253" s="5"/>
      <c r="K253" s="5"/>
      <c r="L253" s="5"/>
      <c r="M253" s="130"/>
      <c r="N253" s="131" t="e">
        <f>IF(VLOOKUP($I253,Zużycie!$A$2:$P$8,5,FALSE)=0," ",VLOOKUP($I253,Zużycie!$A$2:$P$8,5,FALSE))</f>
        <v>#N/A</v>
      </c>
      <c r="O253" s="131" t="e">
        <f>IF(VLOOKUP($I253,Zużycie!$A$2:$P$8,6,FALSE)=0," ",VLOOKUP($I253,Zużycie!$A$2:$P$8,6,FALSE))</f>
        <v>#N/A</v>
      </c>
      <c r="P253" s="131" t="e">
        <f>IF(VLOOKUP($I253,Zużycie!$A$2:$P$8,7,FALSE)=0," ",VLOOKUP($I253,Zużycie!$A$2:$P$8,7,FALSE))</f>
        <v>#N/A</v>
      </c>
      <c r="Q253" s="131" t="e">
        <f>IF(VLOOKUP($I253,Zużycie!$A$2:$P$8,8,FALSE)=0," ",VLOOKUP($I253,Zużycie!$A$2:$P$8,8,FALSE))</f>
        <v>#N/A</v>
      </c>
      <c r="R253" s="131" t="e">
        <f>IF(VLOOKUP($I253,Zużycie!$A$2:$P$8,9,FALSE)=0," ",VLOOKUP($I253,Zużycie!$A$2:$P$8,9,FALSE))</f>
        <v>#N/A</v>
      </c>
      <c r="S253" s="131" t="e">
        <f>IF(VLOOKUP($I253,Zużycie!$A$2:$P$8,10,FALSE)=0," ",VLOOKUP($I253,Zużycie!$A$2:$P$8,10,FALSE))</f>
        <v>#N/A</v>
      </c>
      <c r="T253" s="131" t="e">
        <f>IF(VLOOKUP($I253,Zużycie!$A$2:$P$8,11,FALSE)=0," ",VLOOKUP($I253,Zużycie!$A$2:$P$8,11,FALSE))</f>
        <v>#N/A</v>
      </c>
      <c r="U253" s="131" t="e">
        <f>IF(VLOOKUP($I253,Zużycie!$A$2:$P$8,12,FALSE)=0," ",VLOOKUP($I253,Zużycie!$A$2:$P$8,12,FALSE))</f>
        <v>#N/A</v>
      </c>
      <c r="V253" s="131" t="e">
        <f>IF(VLOOKUP($I253,Zużycie!$A$2:$P$8,13,FALSE)=0," ",VLOOKUP($I253,Zużycie!$A$2:$P$2,100,FALSE))</f>
        <v>#N/A</v>
      </c>
      <c r="W253" s="131" t="e">
        <f>IF(VLOOKUP($I253,Zużycie!$A$2:$P$8,14,FALSE)=0," ",VLOOKUP($I253,Zużycie!$A$2:$P$8,14,FALSE))</f>
        <v>#N/A</v>
      </c>
      <c r="X253" s="131" t="e">
        <f>IF(VLOOKUP($I253,Zużycie!$A$2:$P$8,15,FALSE)=0," ",VLOOKUP($I253,Zużycie!$A$2:$P$8,15,FALSE))</f>
        <v>#N/A</v>
      </c>
      <c r="Y253" s="131" t="e">
        <f>IF(VLOOKUP($I253,Zużycie!$A$2:$P$8,16,FALSE)=0," ",VLOOKUP($I253,Zużycie!$A$2:$P$8,16,FALSE))</f>
        <v>#N/A</v>
      </c>
      <c r="Z253" s="131"/>
      <c r="AA253" s="131"/>
      <c r="AB253" s="131"/>
      <c r="AC253" s="131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 ht="47.25" customHeight="1">
      <c r="A254" s="14"/>
      <c r="B254" s="5"/>
      <c r="C254" s="6"/>
      <c r="D254" s="6"/>
      <c r="E254" s="7"/>
      <c r="F254" s="5"/>
      <c r="G254" s="5"/>
      <c r="H254" s="5"/>
      <c r="I254" s="5" t="str">
        <f t="shared" si="14"/>
        <v/>
      </c>
      <c r="J254" s="5"/>
      <c r="K254" s="5"/>
      <c r="L254" s="5"/>
      <c r="M254" s="130"/>
      <c r="N254" s="131" t="e">
        <f>IF(VLOOKUP($I254,Zużycie!$A$2:$P$8,5,FALSE)=0," ",VLOOKUP($I254,Zużycie!$A$2:$P$8,5,FALSE))</f>
        <v>#N/A</v>
      </c>
      <c r="O254" s="131" t="e">
        <f>IF(VLOOKUP($I254,Zużycie!$A$2:$P$8,6,FALSE)=0," ",VLOOKUP($I254,Zużycie!$A$2:$P$8,6,FALSE))</f>
        <v>#N/A</v>
      </c>
      <c r="P254" s="131" t="e">
        <f>IF(VLOOKUP($I254,Zużycie!$A$2:$P$8,7,FALSE)=0," ",VLOOKUP($I254,Zużycie!$A$2:$P$8,7,FALSE))</f>
        <v>#N/A</v>
      </c>
      <c r="Q254" s="131" t="e">
        <f>IF(VLOOKUP($I254,Zużycie!$A$2:$P$8,8,FALSE)=0," ",VLOOKUP($I254,Zużycie!$A$2:$P$8,8,FALSE))</f>
        <v>#N/A</v>
      </c>
      <c r="R254" s="131" t="e">
        <f>IF(VLOOKUP($I254,Zużycie!$A$2:$P$8,9,FALSE)=0," ",VLOOKUP($I254,Zużycie!$A$2:$P$8,9,FALSE))</f>
        <v>#N/A</v>
      </c>
      <c r="S254" s="131" t="e">
        <f>IF(VLOOKUP($I254,Zużycie!$A$2:$P$8,10,FALSE)=0," ",VLOOKUP($I254,Zużycie!$A$2:$P$8,10,FALSE))</f>
        <v>#N/A</v>
      </c>
      <c r="T254" s="131" t="e">
        <f>IF(VLOOKUP($I254,Zużycie!$A$2:$P$8,11,FALSE)=0," ",VLOOKUP($I254,Zużycie!$A$2:$P$8,11,FALSE))</f>
        <v>#N/A</v>
      </c>
      <c r="U254" s="131" t="e">
        <f>IF(VLOOKUP($I254,Zużycie!$A$2:$P$8,12,FALSE)=0," ",VLOOKUP($I254,Zużycie!$A$2:$P$8,12,FALSE))</f>
        <v>#N/A</v>
      </c>
      <c r="V254" s="131" t="e">
        <f>IF(VLOOKUP($I254,Zużycie!$A$2:$P$8,13,FALSE)=0," ",VLOOKUP($I254,Zużycie!$A$2:$P$2,100,FALSE))</f>
        <v>#N/A</v>
      </c>
      <c r="W254" s="131" t="e">
        <f>IF(VLOOKUP($I254,Zużycie!$A$2:$P$8,14,FALSE)=0," ",VLOOKUP($I254,Zużycie!$A$2:$P$8,14,FALSE))</f>
        <v>#N/A</v>
      </c>
      <c r="X254" s="131" t="e">
        <f>IF(VLOOKUP($I254,Zużycie!$A$2:$P$8,15,FALSE)=0," ",VLOOKUP($I254,Zużycie!$A$2:$P$8,15,FALSE))</f>
        <v>#N/A</v>
      </c>
      <c r="Y254" s="131" t="e">
        <f>IF(VLOOKUP($I254,Zużycie!$A$2:$P$8,16,FALSE)=0," ",VLOOKUP($I254,Zużycie!$A$2:$P$8,16,FALSE))</f>
        <v>#N/A</v>
      </c>
      <c r="Z254" s="131"/>
      <c r="AA254" s="131"/>
      <c r="AB254" s="131"/>
      <c r="AC254" s="131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 ht="47.25" customHeight="1">
      <c r="A255" s="14"/>
      <c r="B255" s="5"/>
      <c r="C255" s="6"/>
      <c r="D255" s="6"/>
      <c r="E255" s="7"/>
      <c r="F255" s="5"/>
      <c r="G255" s="5"/>
      <c r="H255" s="5"/>
      <c r="I255" s="5" t="str">
        <f t="shared" si="14"/>
        <v/>
      </c>
      <c r="J255" s="5"/>
      <c r="K255" s="5"/>
      <c r="L255" s="5"/>
      <c r="M255" s="130"/>
      <c r="N255" s="131" t="e">
        <f>IF(VLOOKUP($I255,Zużycie!$A$2:$P$8,5,FALSE)=0," ",VLOOKUP($I255,Zużycie!$A$2:$P$8,5,FALSE))</f>
        <v>#N/A</v>
      </c>
      <c r="O255" s="131" t="e">
        <f>IF(VLOOKUP($I255,Zużycie!$A$2:$P$8,6,FALSE)=0," ",VLOOKUP($I255,Zużycie!$A$2:$P$8,6,FALSE))</f>
        <v>#N/A</v>
      </c>
      <c r="P255" s="131" t="e">
        <f>IF(VLOOKUP($I255,Zużycie!$A$2:$P$8,7,FALSE)=0," ",VLOOKUP($I255,Zużycie!$A$2:$P$8,7,FALSE))</f>
        <v>#N/A</v>
      </c>
      <c r="Q255" s="131" t="e">
        <f>IF(VLOOKUP($I255,Zużycie!$A$2:$P$8,8,FALSE)=0," ",VLOOKUP($I255,Zużycie!$A$2:$P$8,8,FALSE))</f>
        <v>#N/A</v>
      </c>
      <c r="R255" s="131" t="e">
        <f>IF(VLOOKUP($I255,Zużycie!$A$2:$P$8,9,FALSE)=0," ",VLOOKUP($I255,Zużycie!$A$2:$P$8,9,FALSE))</f>
        <v>#N/A</v>
      </c>
      <c r="S255" s="131" t="e">
        <f>IF(VLOOKUP($I255,Zużycie!$A$2:$P$8,10,FALSE)=0," ",VLOOKUP($I255,Zużycie!$A$2:$P$8,10,FALSE))</f>
        <v>#N/A</v>
      </c>
      <c r="T255" s="131" t="e">
        <f>IF(VLOOKUP($I255,Zużycie!$A$2:$P$8,11,FALSE)=0," ",VLOOKUP($I255,Zużycie!$A$2:$P$8,11,FALSE))</f>
        <v>#N/A</v>
      </c>
      <c r="U255" s="131" t="e">
        <f>IF(VLOOKUP($I255,Zużycie!$A$2:$P$8,12,FALSE)=0," ",VLOOKUP($I255,Zużycie!$A$2:$P$8,12,FALSE))</f>
        <v>#N/A</v>
      </c>
      <c r="V255" s="131" t="e">
        <f>IF(VLOOKUP($I255,Zużycie!$A$2:$P$8,13,FALSE)=0," ",VLOOKUP($I255,Zużycie!$A$2:$P$2,100,FALSE))</f>
        <v>#N/A</v>
      </c>
      <c r="W255" s="131" t="e">
        <f>IF(VLOOKUP($I255,Zużycie!$A$2:$P$8,14,FALSE)=0," ",VLOOKUP($I255,Zużycie!$A$2:$P$8,14,FALSE))</f>
        <v>#N/A</v>
      </c>
      <c r="X255" s="131" t="e">
        <f>IF(VLOOKUP($I255,Zużycie!$A$2:$P$8,15,FALSE)=0," ",VLOOKUP($I255,Zużycie!$A$2:$P$8,15,FALSE))</f>
        <v>#N/A</v>
      </c>
      <c r="Y255" s="131" t="e">
        <f>IF(VLOOKUP($I255,Zużycie!$A$2:$P$8,16,FALSE)=0," ",VLOOKUP($I255,Zużycie!$A$2:$P$8,16,FALSE))</f>
        <v>#N/A</v>
      </c>
      <c r="Z255" s="131"/>
      <c r="AA255" s="131"/>
      <c r="AB255" s="131"/>
      <c r="AC255" s="131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 ht="47.25" customHeight="1">
      <c r="A256" s="14"/>
      <c r="B256" s="5"/>
      <c r="C256" s="6"/>
      <c r="D256" s="6"/>
      <c r="E256" s="7"/>
      <c r="F256" s="5"/>
      <c r="G256" s="5"/>
      <c r="H256" s="5"/>
      <c r="I256" s="5" t="str">
        <f t="shared" si="14"/>
        <v/>
      </c>
      <c r="J256" s="5"/>
      <c r="K256" s="5"/>
      <c r="L256" s="5"/>
      <c r="M256" s="130"/>
      <c r="N256" s="131" t="e">
        <f>IF(VLOOKUP($I256,Zużycie!$A$2:$P$8,5,FALSE)=0," ",VLOOKUP($I256,Zużycie!$A$2:$P$8,5,FALSE))</f>
        <v>#N/A</v>
      </c>
      <c r="O256" s="131" t="e">
        <f>IF(VLOOKUP($I256,Zużycie!$A$2:$P$8,6,FALSE)=0," ",VLOOKUP($I256,Zużycie!$A$2:$P$8,6,FALSE))</f>
        <v>#N/A</v>
      </c>
      <c r="P256" s="131" t="e">
        <f>IF(VLOOKUP($I256,Zużycie!$A$2:$P$8,7,FALSE)=0," ",VLOOKUP($I256,Zużycie!$A$2:$P$8,7,FALSE))</f>
        <v>#N/A</v>
      </c>
      <c r="Q256" s="131" t="e">
        <f>IF(VLOOKUP($I256,Zużycie!$A$2:$P$8,8,FALSE)=0," ",VLOOKUP($I256,Zużycie!$A$2:$P$8,8,FALSE))</f>
        <v>#N/A</v>
      </c>
      <c r="R256" s="131" t="e">
        <f>IF(VLOOKUP($I256,Zużycie!$A$2:$P$8,9,FALSE)=0," ",VLOOKUP($I256,Zużycie!$A$2:$P$8,9,FALSE))</f>
        <v>#N/A</v>
      </c>
      <c r="S256" s="131" t="e">
        <f>IF(VLOOKUP($I256,Zużycie!$A$2:$P$8,10,FALSE)=0," ",VLOOKUP($I256,Zużycie!$A$2:$P$8,10,FALSE))</f>
        <v>#N/A</v>
      </c>
      <c r="T256" s="131" t="e">
        <f>IF(VLOOKUP($I256,Zużycie!$A$2:$P$8,11,FALSE)=0," ",VLOOKUP($I256,Zużycie!$A$2:$P$8,11,FALSE))</f>
        <v>#N/A</v>
      </c>
      <c r="U256" s="131" t="e">
        <f>IF(VLOOKUP($I256,Zużycie!$A$2:$P$8,12,FALSE)=0," ",VLOOKUP($I256,Zużycie!$A$2:$P$8,12,FALSE))</f>
        <v>#N/A</v>
      </c>
      <c r="V256" s="131" t="e">
        <f>IF(VLOOKUP($I256,Zużycie!$A$2:$P$8,13,FALSE)=0," ",VLOOKUP($I256,Zużycie!$A$2:$P$2,100,FALSE))</f>
        <v>#N/A</v>
      </c>
      <c r="W256" s="131" t="e">
        <f>IF(VLOOKUP($I256,Zużycie!$A$2:$P$8,14,FALSE)=0," ",VLOOKUP($I256,Zużycie!$A$2:$P$8,14,FALSE))</f>
        <v>#N/A</v>
      </c>
      <c r="X256" s="131" t="e">
        <f>IF(VLOOKUP($I256,Zużycie!$A$2:$P$8,15,FALSE)=0," ",VLOOKUP($I256,Zużycie!$A$2:$P$8,15,FALSE))</f>
        <v>#N/A</v>
      </c>
      <c r="Y256" s="131" t="e">
        <f>IF(VLOOKUP($I256,Zużycie!$A$2:$P$8,16,FALSE)=0," ",VLOOKUP($I256,Zużycie!$A$2:$P$8,16,FALSE))</f>
        <v>#N/A</v>
      </c>
      <c r="Z256" s="131"/>
      <c r="AA256" s="131"/>
      <c r="AB256" s="131"/>
      <c r="AC256" s="131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 ht="47.25" customHeight="1">
      <c r="A257" s="14"/>
      <c r="B257" s="5"/>
      <c r="C257" s="6"/>
      <c r="D257" s="6"/>
      <c r="E257" s="7"/>
      <c r="F257" s="5"/>
      <c r="G257" s="5"/>
      <c r="H257" s="5"/>
      <c r="I257" s="5" t="str">
        <f t="shared" si="14"/>
        <v/>
      </c>
      <c r="J257" s="5"/>
      <c r="K257" s="5"/>
      <c r="L257" s="5"/>
      <c r="M257" s="130"/>
      <c r="N257" s="131" t="e">
        <f>IF(VLOOKUP($I257,Zużycie!$A$2:$P$8,5,FALSE)=0," ",VLOOKUP($I257,Zużycie!$A$2:$P$8,5,FALSE))</f>
        <v>#N/A</v>
      </c>
      <c r="O257" s="131" t="e">
        <f>IF(VLOOKUP($I257,Zużycie!$A$2:$P$8,6,FALSE)=0," ",VLOOKUP($I257,Zużycie!$A$2:$P$8,6,FALSE))</f>
        <v>#N/A</v>
      </c>
      <c r="P257" s="131" t="e">
        <f>IF(VLOOKUP($I257,Zużycie!$A$2:$P$8,7,FALSE)=0," ",VLOOKUP($I257,Zużycie!$A$2:$P$8,7,FALSE))</f>
        <v>#N/A</v>
      </c>
      <c r="Q257" s="131" t="e">
        <f>IF(VLOOKUP($I257,Zużycie!$A$2:$P$8,8,FALSE)=0," ",VLOOKUP($I257,Zużycie!$A$2:$P$8,8,FALSE))</f>
        <v>#N/A</v>
      </c>
      <c r="R257" s="131" t="e">
        <f>IF(VLOOKUP($I257,Zużycie!$A$2:$P$8,9,FALSE)=0," ",VLOOKUP($I257,Zużycie!$A$2:$P$8,9,FALSE))</f>
        <v>#N/A</v>
      </c>
      <c r="S257" s="131" t="e">
        <f>IF(VLOOKUP($I257,Zużycie!$A$2:$P$8,10,FALSE)=0," ",VLOOKUP($I257,Zużycie!$A$2:$P$8,10,FALSE))</f>
        <v>#N/A</v>
      </c>
      <c r="T257" s="131" t="e">
        <f>IF(VLOOKUP($I257,Zużycie!$A$2:$P$8,11,FALSE)=0," ",VLOOKUP($I257,Zużycie!$A$2:$P$8,11,FALSE))</f>
        <v>#N/A</v>
      </c>
      <c r="U257" s="131" t="e">
        <f>IF(VLOOKUP($I257,Zużycie!$A$2:$P$8,12,FALSE)=0," ",VLOOKUP($I257,Zużycie!$A$2:$P$8,12,FALSE))</f>
        <v>#N/A</v>
      </c>
      <c r="V257" s="131" t="e">
        <f>IF(VLOOKUP($I257,Zużycie!$A$2:$P$8,13,FALSE)=0," ",VLOOKUP($I257,Zużycie!$A$2:$P$2,100,FALSE))</f>
        <v>#N/A</v>
      </c>
      <c r="W257" s="131" t="e">
        <f>IF(VLOOKUP($I257,Zużycie!$A$2:$P$8,14,FALSE)=0," ",VLOOKUP($I257,Zużycie!$A$2:$P$8,14,FALSE))</f>
        <v>#N/A</v>
      </c>
      <c r="X257" s="131" t="e">
        <f>IF(VLOOKUP($I257,Zużycie!$A$2:$P$8,15,FALSE)=0," ",VLOOKUP($I257,Zużycie!$A$2:$P$8,15,FALSE))</f>
        <v>#N/A</v>
      </c>
      <c r="Y257" s="131" t="e">
        <f>IF(VLOOKUP($I257,Zużycie!$A$2:$P$8,16,FALSE)=0," ",VLOOKUP($I257,Zużycie!$A$2:$P$8,16,FALSE))</f>
        <v>#N/A</v>
      </c>
      <c r="Z257" s="131"/>
      <c r="AA257" s="131"/>
      <c r="AB257" s="131"/>
      <c r="AC257" s="131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 ht="47.25" customHeight="1">
      <c r="A258" s="14"/>
      <c r="B258" s="5"/>
      <c r="C258" s="6"/>
      <c r="D258" s="6"/>
      <c r="E258" s="7"/>
      <c r="F258" s="5"/>
      <c r="G258" s="5"/>
      <c r="H258" s="5"/>
      <c r="I258" s="5" t="str">
        <f t="shared" si="14"/>
        <v/>
      </c>
      <c r="J258" s="5"/>
      <c r="K258" s="5"/>
      <c r="L258" s="5"/>
      <c r="M258" s="130"/>
      <c r="N258" s="131" t="e">
        <f>IF(VLOOKUP($I258,Zużycie!$A$2:$P$8,5,FALSE)=0," ",VLOOKUP($I258,Zużycie!$A$2:$P$8,5,FALSE))</f>
        <v>#N/A</v>
      </c>
      <c r="O258" s="131" t="e">
        <f>IF(VLOOKUP($I258,Zużycie!$A$2:$P$8,6,FALSE)=0," ",VLOOKUP($I258,Zużycie!$A$2:$P$8,6,FALSE))</f>
        <v>#N/A</v>
      </c>
      <c r="P258" s="131" t="e">
        <f>IF(VLOOKUP($I258,Zużycie!$A$2:$P$8,7,FALSE)=0," ",VLOOKUP($I258,Zużycie!$A$2:$P$8,7,FALSE))</f>
        <v>#N/A</v>
      </c>
      <c r="Q258" s="131" t="e">
        <f>IF(VLOOKUP($I258,Zużycie!$A$2:$P$8,8,FALSE)=0," ",VLOOKUP($I258,Zużycie!$A$2:$P$8,8,FALSE))</f>
        <v>#N/A</v>
      </c>
      <c r="R258" s="131" t="e">
        <f>IF(VLOOKUP($I258,Zużycie!$A$2:$P$8,9,FALSE)=0," ",VLOOKUP($I258,Zużycie!$A$2:$P$8,9,FALSE))</f>
        <v>#N/A</v>
      </c>
      <c r="S258" s="131" t="e">
        <f>IF(VLOOKUP($I258,Zużycie!$A$2:$P$8,10,FALSE)=0," ",VLOOKUP($I258,Zużycie!$A$2:$P$8,10,FALSE))</f>
        <v>#N/A</v>
      </c>
      <c r="T258" s="131" t="e">
        <f>IF(VLOOKUP($I258,Zużycie!$A$2:$P$8,11,FALSE)=0," ",VLOOKUP($I258,Zużycie!$A$2:$P$8,11,FALSE))</f>
        <v>#N/A</v>
      </c>
      <c r="U258" s="131" t="e">
        <f>IF(VLOOKUP($I258,Zużycie!$A$2:$P$8,12,FALSE)=0," ",VLOOKUP($I258,Zużycie!$A$2:$P$8,12,FALSE))</f>
        <v>#N/A</v>
      </c>
      <c r="V258" s="131" t="e">
        <f>IF(VLOOKUP($I258,Zużycie!$A$2:$P$8,13,FALSE)=0," ",VLOOKUP($I258,Zużycie!$A$2:$P$2,100,FALSE))</f>
        <v>#N/A</v>
      </c>
      <c r="W258" s="131" t="e">
        <f>IF(VLOOKUP($I258,Zużycie!$A$2:$P$8,14,FALSE)=0," ",VLOOKUP($I258,Zużycie!$A$2:$P$8,14,FALSE))</f>
        <v>#N/A</v>
      </c>
      <c r="X258" s="131" t="e">
        <f>IF(VLOOKUP($I258,Zużycie!$A$2:$P$8,15,FALSE)=0," ",VLOOKUP($I258,Zużycie!$A$2:$P$8,15,FALSE))</f>
        <v>#N/A</v>
      </c>
      <c r="Y258" s="131" t="e">
        <f>IF(VLOOKUP($I258,Zużycie!$A$2:$P$8,16,FALSE)=0," ",VLOOKUP($I258,Zużycie!$A$2:$P$8,16,FALSE))</f>
        <v>#N/A</v>
      </c>
      <c r="Z258" s="131"/>
      <c r="AA258" s="131"/>
      <c r="AB258" s="131"/>
      <c r="AC258" s="131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 ht="47.25" customHeight="1">
      <c r="A259" s="14"/>
      <c r="B259" s="5"/>
      <c r="C259" s="6"/>
      <c r="D259" s="6"/>
      <c r="E259" s="7"/>
      <c r="F259" s="5"/>
      <c r="G259" s="5"/>
      <c r="H259" s="5"/>
      <c r="I259" s="5" t="str">
        <f t="shared" si="14"/>
        <v/>
      </c>
      <c r="J259" s="5"/>
      <c r="K259" s="5"/>
      <c r="L259" s="5"/>
      <c r="M259" s="130"/>
      <c r="N259" s="131" t="e">
        <f>IF(VLOOKUP($I259,Zużycie!$A$2:$P$8,5,FALSE)=0," ",VLOOKUP($I259,Zużycie!$A$2:$P$8,5,FALSE))</f>
        <v>#N/A</v>
      </c>
      <c r="O259" s="131" t="e">
        <f>IF(VLOOKUP($I259,Zużycie!$A$2:$P$8,6,FALSE)=0," ",VLOOKUP($I259,Zużycie!$A$2:$P$8,6,FALSE))</f>
        <v>#N/A</v>
      </c>
      <c r="P259" s="131" t="e">
        <f>IF(VLOOKUP($I259,Zużycie!$A$2:$P$8,7,FALSE)=0," ",VLOOKUP($I259,Zużycie!$A$2:$P$8,7,FALSE))</f>
        <v>#N/A</v>
      </c>
      <c r="Q259" s="131" t="e">
        <f>IF(VLOOKUP($I259,Zużycie!$A$2:$P$8,8,FALSE)=0," ",VLOOKUP($I259,Zużycie!$A$2:$P$8,8,FALSE))</f>
        <v>#N/A</v>
      </c>
      <c r="R259" s="131" t="e">
        <f>IF(VLOOKUP($I259,Zużycie!$A$2:$P$8,9,FALSE)=0," ",VLOOKUP($I259,Zużycie!$A$2:$P$8,9,FALSE))</f>
        <v>#N/A</v>
      </c>
      <c r="S259" s="131" t="e">
        <f>IF(VLOOKUP($I259,Zużycie!$A$2:$P$8,10,FALSE)=0," ",VLOOKUP($I259,Zużycie!$A$2:$P$8,10,FALSE))</f>
        <v>#N/A</v>
      </c>
      <c r="T259" s="131" t="e">
        <f>IF(VLOOKUP($I259,Zużycie!$A$2:$P$8,11,FALSE)=0," ",VLOOKUP($I259,Zużycie!$A$2:$P$8,11,FALSE))</f>
        <v>#N/A</v>
      </c>
      <c r="U259" s="131" t="e">
        <f>IF(VLOOKUP($I259,Zużycie!$A$2:$P$8,12,FALSE)=0," ",VLOOKUP($I259,Zużycie!$A$2:$P$8,12,FALSE))</f>
        <v>#N/A</v>
      </c>
      <c r="V259" s="131" t="e">
        <f>IF(VLOOKUP($I259,Zużycie!$A$2:$P$8,13,FALSE)=0," ",VLOOKUP($I259,Zużycie!$A$2:$P$2,100,FALSE))</f>
        <v>#N/A</v>
      </c>
      <c r="W259" s="131" t="e">
        <f>IF(VLOOKUP($I259,Zużycie!$A$2:$P$8,14,FALSE)=0," ",VLOOKUP($I259,Zużycie!$A$2:$P$8,14,FALSE))</f>
        <v>#N/A</v>
      </c>
      <c r="X259" s="131" t="e">
        <f>IF(VLOOKUP($I259,Zużycie!$A$2:$P$8,15,FALSE)=0," ",VLOOKUP($I259,Zużycie!$A$2:$P$8,15,FALSE))</f>
        <v>#N/A</v>
      </c>
      <c r="Y259" s="131" t="e">
        <f>IF(VLOOKUP($I259,Zużycie!$A$2:$P$8,16,FALSE)=0," ",VLOOKUP($I259,Zużycie!$A$2:$P$8,16,FALSE))</f>
        <v>#N/A</v>
      </c>
      <c r="Z259" s="131"/>
      <c r="AA259" s="131"/>
      <c r="AB259" s="131"/>
      <c r="AC259" s="131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 ht="47.25" customHeight="1">
      <c r="A260" s="14"/>
      <c r="B260" s="5"/>
      <c r="C260" s="6"/>
      <c r="D260" s="6"/>
      <c r="E260" s="7"/>
      <c r="F260" s="5"/>
      <c r="G260" s="5"/>
      <c r="H260" s="5"/>
      <c r="I260" s="5" t="str">
        <f t="shared" si="14"/>
        <v/>
      </c>
      <c r="J260" s="5"/>
      <c r="K260" s="5"/>
      <c r="L260" s="5"/>
      <c r="M260" s="130"/>
      <c r="N260" s="131" t="e">
        <f>IF(VLOOKUP($I260,Zużycie!$A$2:$P$8,5,FALSE)=0," ",VLOOKUP($I260,Zużycie!$A$2:$P$8,5,FALSE))</f>
        <v>#N/A</v>
      </c>
      <c r="O260" s="131" t="e">
        <f>IF(VLOOKUP($I260,Zużycie!$A$2:$P$8,6,FALSE)=0," ",VLOOKUP($I260,Zużycie!$A$2:$P$8,6,FALSE))</f>
        <v>#N/A</v>
      </c>
      <c r="P260" s="131" t="e">
        <f>IF(VLOOKUP($I260,Zużycie!$A$2:$P$8,7,FALSE)=0," ",VLOOKUP($I260,Zużycie!$A$2:$P$8,7,FALSE))</f>
        <v>#N/A</v>
      </c>
      <c r="Q260" s="131" t="e">
        <f>IF(VLOOKUP($I260,Zużycie!$A$2:$P$8,8,FALSE)=0," ",VLOOKUP($I260,Zużycie!$A$2:$P$8,8,FALSE))</f>
        <v>#N/A</v>
      </c>
      <c r="R260" s="131" t="e">
        <f>IF(VLOOKUP($I260,Zużycie!$A$2:$P$8,9,FALSE)=0," ",VLOOKUP($I260,Zużycie!$A$2:$P$8,9,FALSE))</f>
        <v>#N/A</v>
      </c>
      <c r="S260" s="131" t="e">
        <f>IF(VLOOKUP($I260,Zużycie!$A$2:$P$8,10,FALSE)=0," ",VLOOKUP($I260,Zużycie!$A$2:$P$8,10,FALSE))</f>
        <v>#N/A</v>
      </c>
      <c r="T260" s="131" t="e">
        <f>IF(VLOOKUP($I260,Zużycie!$A$2:$P$8,11,FALSE)=0," ",VLOOKUP($I260,Zużycie!$A$2:$P$8,11,FALSE))</f>
        <v>#N/A</v>
      </c>
      <c r="U260" s="131" t="e">
        <f>IF(VLOOKUP($I260,Zużycie!$A$2:$P$8,12,FALSE)=0," ",VLOOKUP($I260,Zużycie!$A$2:$P$8,12,FALSE))</f>
        <v>#N/A</v>
      </c>
      <c r="V260" s="131" t="e">
        <f>IF(VLOOKUP($I260,Zużycie!$A$2:$P$8,13,FALSE)=0," ",VLOOKUP($I260,Zużycie!$A$2:$P$2,100,FALSE))</f>
        <v>#N/A</v>
      </c>
      <c r="W260" s="131" t="e">
        <f>IF(VLOOKUP($I260,Zużycie!$A$2:$P$8,14,FALSE)=0," ",VLOOKUP($I260,Zużycie!$A$2:$P$8,14,FALSE))</f>
        <v>#N/A</v>
      </c>
      <c r="X260" s="131" t="e">
        <f>IF(VLOOKUP($I260,Zużycie!$A$2:$P$8,15,FALSE)=0," ",VLOOKUP($I260,Zużycie!$A$2:$P$8,15,FALSE))</f>
        <v>#N/A</v>
      </c>
      <c r="Y260" s="131" t="e">
        <f>IF(VLOOKUP($I260,Zużycie!$A$2:$P$8,16,FALSE)=0," ",VLOOKUP($I260,Zużycie!$A$2:$P$8,16,FALSE))</f>
        <v>#N/A</v>
      </c>
      <c r="Z260" s="131"/>
      <c r="AA260" s="131"/>
      <c r="AB260" s="131"/>
      <c r="AC260" s="131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 ht="47.25" customHeight="1">
      <c r="A261" s="14"/>
      <c r="B261" s="5"/>
      <c r="C261" s="6"/>
      <c r="D261" s="6"/>
      <c r="E261" s="7"/>
      <c r="F261" s="5"/>
      <c r="G261" s="5"/>
      <c r="H261" s="5"/>
      <c r="I261" s="5" t="str">
        <f t="shared" si="14"/>
        <v/>
      </c>
      <c r="J261" s="5"/>
      <c r="K261" s="5"/>
      <c r="L261" s="5"/>
      <c r="M261" s="130"/>
      <c r="N261" s="131" t="e">
        <f>IF(VLOOKUP($I261,Zużycie!$A$2:$P$8,5,FALSE)=0," ",VLOOKUP($I261,Zużycie!$A$2:$P$8,5,FALSE))</f>
        <v>#N/A</v>
      </c>
      <c r="O261" s="131" t="e">
        <f>IF(VLOOKUP($I261,Zużycie!$A$2:$P$8,6,FALSE)=0," ",VLOOKUP($I261,Zużycie!$A$2:$P$8,6,FALSE))</f>
        <v>#N/A</v>
      </c>
      <c r="P261" s="131" t="e">
        <f>IF(VLOOKUP($I261,Zużycie!$A$2:$P$8,7,FALSE)=0," ",VLOOKUP($I261,Zużycie!$A$2:$P$8,7,FALSE))</f>
        <v>#N/A</v>
      </c>
      <c r="Q261" s="131" t="e">
        <f>IF(VLOOKUP($I261,Zużycie!$A$2:$P$8,8,FALSE)=0," ",VLOOKUP($I261,Zużycie!$A$2:$P$8,8,FALSE))</f>
        <v>#N/A</v>
      </c>
      <c r="R261" s="131" t="e">
        <f>IF(VLOOKUP($I261,Zużycie!$A$2:$P$8,9,FALSE)=0," ",VLOOKUP($I261,Zużycie!$A$2:$P$8,9,FALSE))</f>
        <v>#N/A</v>
      </c>
      <c r="S261" s="131" t="e">
        <f>IF(VLOOKUP($I261,Zużycie!$A$2:$P$8,10,FALSE)=0," ",VLOOKUP($I261,Zużycie!$A$2:$P$8,10,FALSE))</f>
        <v>#N/A</v>
      </c>
      <c r="T261" s="131" t="e">
        <f>IF(VLOOKUP($I261,Zużycie!$A$2:$P$8,11,FALSE)=0," ",VLOOKUP($I261,Zużycie!$A$2:$P$8,11,FALSE))</f>
        <v>#N/A</v>
      </c>
      <c r="U261" s="131" t="e">
        <f>IF(VLOOKUP($I261,Zużycie!$A$2:$P$8,12,FALSE)=0," ",VLOOKUP($I261,Zużycie!$A$2:$P$8,12,FALSE))</f>
        <v>#N/A</v>
      </c>
      <c r="V261" s="131" t="e">
        <f>IF(VLOOKUP($I261,Zużycie!$A$2:$P$8,13,FALSE)=0," ",VLOOKUP($I261,Zużycie!$A$2:$P$2,100,FALSE))</f>
        <v>#N/A</v>
      </c>
      <c r="W261" s="131" t="e">
        <f>IF(VLOOKUP($I261,Zużycie!$A$2:$P$8,14,FALSE)=0," ",VLOOKUP($I261,Zużycie!$A$2:$P$8,14,FALSE))</f>
        <v>#N/A</v>
      </c>
      <c r="X261" s="131" t="e">
        <f>IF(VLOOKUP($I261,Zużycie!$A$2:$P$8,15,FALSE)=0," ",VLOOKUP($I261,Zużycie!$A$2:$P$8,15,FALSE))</f>
        <v>#N/A</v>
      </c>
      <c r="Y261" s="131" t="e">
        <f>IF(VLOOKUP($I261,Zużycie!$A$2:$P$8,16,FALSE)=0," ",VLOOKUP($I261,Zużycie!$A$2:$P$8,16,FALSE))</f>
        <v>#N/A</v>
      </c>
      <c r="Z261" s="131"/>
      <c r="AA261" s="131"/>
      <c r="AB261" s="131"/>
      <c r="AC261" s="131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 ht="47.25" customHeight="1">
      <c r="A262" s="14"/>
      <c r="B262" s="5"/>
      <c r="C262" s="6"/>
      <c r="D262" s="6"/>
      <c r="E262" s="7"/>
      <c r="F262" s="5"/>
      <c r="G262" s="5"/>
      <c r="H262" s="5"/>
      <c r="I262" s="5" t="str">
        <f t="shared" si="14"/>
        <v/>
      </c>
      <c r="J262" s="5"/>
      <c r="K262" s="5"/>
      <c r="L262" s="5"/>
      <c r="M262" s="130"/>
      <c r="N262" s="131" t="e">
        <f>IF(VLOOKUP($I262,Zużycie!$A$2:$P$8,5,FALSE)=0," ",VLOOKUP($I262,Zużycie!$A$2:$P$8,5,FALSE))</f>
        <v>#N/A</v>
      </c>
      <c r="O262" s="131" t="e">
        <f>IF(VLOOKUP($I262,Zużycie!$A$2:$P$8,6,FALSE)=0," ",VLOOKUP($I262,Zużycie!$A$2:$P$8,6,FALSE))</f>
        <v>#N/A</v>
      </c>
      <c r="P262" s="131" t="e">
        <f>IF(VLOOKUP($I262,Zużycie!$A$2:$P$8,7,FALSE)=0," ",VLOOKUP($I262,Zużycie!$A$2:$P$8,7,FALSE))</f>
        <v>#N/A</v>
      </c>
      <c r="Q262" s="131" t="e">
        <f>IF(VLOOKUP($I262,Zużycie!$A$2:$P$8,8,FALSE)=0," ",VLOOKUP($I262,Zużycie!$A$2:$P$8,8,FALSE))</f>
        <v>#N/A</v>
      </c>
      <c r="R262" s="131" t="e">
        <f>IF(VLOOKUP($I262,Zużycie!$A$2:$P$8,9,FALSE)=0," ",VLOOKUP($I262,Zużycie!$A$2:$P$8,9,FALSE))</f>
        <v>#N/A</v>
      </c>
      <c r="S262" s="131" t="e">
        <f>IF(VLOOKUP($I262,Zużycie!$A$2:$P$8,10,FALSE)=0," ",VLOOKUP($I262,Zużycie!$A$2:$P$8,10,FALSE))</f>
        <v>#N/A</v>
      </c>
      <c r="T262" s="131" t="e">
        <f>IF(VLOOKUP($I262,Zużycie!$A$2:$P$8,11,FALSE)=0," ",VLOOKUP($I262,Zużycie!$A$2:$P$8,11,FALSE))</f>
        <v>#N/A</v>
      </c>
      <c r="U262" s="131" t="e">
        <f>IF(VLOOKUP($I262,Zużycie!$A$2:$P$8,12,FALSE)=0," ",VLOOKUP($I262,Zużycie!$A$2:$P$8,12,FALSE))</f>
        <v>#N/A</v>
      </c>
      <c r="V262" s="131" t="e">
        <f>IF(VLOOKUP($I262,Zużycie!$A$2:$P$8,13,FALSE)=0," ",VLOOKUP($I262,Zużycie!$A$2:$P$2,100,FALSE))</f>
        <v>#N/A</v>
      </c>
      <c r="W262" s="131" t="e">
        <f>IF(VLOOKUP($I262,Zużycie!$A$2:$P$8,14,FALSE)=0," ",VLOOKUP($I262,Zużycie!$A$2:$P$8,14,FALSE))</f>
        <v>#N/A</v>
      </c>
      <c r="X262" s="131" t="e">
        <f>IF(VLOOKUP($I262,Zużycie!$A$2:$P$8,15,FALSE)=0," ",VLOOKUP($I262,Zużycie!$A$2:$P$8,15,FALSE))</f>
        <v>#N/A</v>
      </c>
      <c r="Y262" s="131" t="e">
        <f>IF(VLOOKUP($I262,Zużycie!$A$2:$P$8,16,FALSE)=0," ",VLOOKUP($I262,Zużycie!$A$2:$P$8,16,FALSE))</f>
        <v>#N/A</v>
      </c>
      <c r="Z262" s="131"/>
      <c r="AA262" s="131"/>
      <c r="AB262" s="131"/>
      <c r="AC262" s="131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 ht="47.25" customHeight="1">
      <c r="A263" s="14"/>
      <c r="B263" s="5"/>
      <c r="C263" s="6"/>
      <c r="D263" s="6"/>
      <c r="E263" s="7"/>
      <c r="F263" s="5"/>
      <c r="G263" s="5"/>
      <c r="H263" s="5"/>
      <c r="I263" s="5" t="str">
        <f t="shared" si="14"/>
        <v/>
      </c>
      <c r="J263" s="5"/>
      <c r="K263" s="5"/>
      <c r="L263" s="5"/>
      <c r="M263" s="130"/>
      <c r="N263" s="131" t="e">
        <f>IF(VLOOKUP($I263,Zużycie!$A$2:$P$8,5,FALSE)=0," ",VLOOKUP($I263,Zużycie!$A$2:$P$8,5,FALSE))</f>
        <v>#N/A</v>
      </c>
      <c r="O263" s="131" t="e">
        <f>IF(VLOOKUP($I263,Zużycie!$A$2:$P$8,6,FALSE)=0," ",VLOOKUP($I263,Zużycie!$A$2:$P$8,6,FALSE))</f>
        <v>#N/A</v>
      </c>
      <c r="P263" s="131" t="e">
        <f>IF(VLOOKUP($I263,Zużycie!$A$2:$P$8,7,FALSE)=0," ",VLOOKUP($I263,Zużycie!$A$2:$P$8,7,FALSE))</f>
        <v>#N/A</v>
      </c>
      <c r="Q263" s="131" t="e">
        <f>IF(VLOOKUP($I263,Zużycie!$A$2:$P$8,8,FALSE)=0," ",VLOOKUP($I263,Zużycie!$A$2:$P$8,8,FALSE))</f>
        <v>#N/A</v>
      </c>
      <c r="R263" s="131" t="e">
        <f>IF(VLOOKUP($I263,Zużycie!$A$2:$P$8,9,FALSE)=0," ",VLOOKUP($I263,Zużycie!$A$2:$P$8,9,FALSE))</f>
        <v>#N/A</v>
      </c>
      <c r="S263" s="131" t="e">
        <f>IF(VLOOKUP($I263,Zużycie!$A$2:$P$8,10,FALSE)=0," ",VLOOKUP($I263,Zużycie!$A$2:$P$8,10,FALSE))</f>
        <v>#N/A</v>
      </c>
      <c r="T263" s="131" t="e">
        <f>IF(VLOOKUP($I263,Zużycie!$A$2:$P$8,11,FALSE)=0," ",VLOOKUP($I263,Zużycie!$A$2:$P$8,11,FALSE))</f>
        <v>#N/A</v>
      </c>
      <c r="U263" s="131" t="e">
        <f>IF(VLOOKUP($I263,Zużycie!$A$2:$P$8,12,FALSE)=0," ",VLOOKUP($I263,Zużycie!$A$2:$P$8,12,FALSE))</f>
        <v>#N/A</v>
      </c>
      <c r="V263" s="131" t="e">
        <f>IF(VLOOKUP($I263,Zużycie!$A$2:$P$8,13,FALSE)=0," ",VLOOKUP($I263,Zużycie!$A$2:$P$2,100,FALSE))</f>
        <v>#N/A</v>
      </c>
      <c r="W263" s="131" t="e">
        <f>IF(VLOOKUP($I263,Zużycie!$A$2:$P$8,14,FALSE)=0," ",VLOOKUP($I263,Zużycie!$A$2:$P$8,14,FALSE))</f>
        <v>#N/A</v>
      </c>
      <c r="X263" s="131" t="e">
        <f>IF(VLOOKUP($I263,Zużycie!$A$2:$P$8,15,FALSE)=0," ",VLOOKUP($I263,Zużycie!$A$2:$P$8,15,FALSE))</f>
        <v>#N/A</v>
      </c>
      <c r="Y263" s="131" t="e">
        <f>IF(VLOOKUP($I263,Zużycie!$A$2:$P$8,16,FALSE)=0," ",VLOOKUP($I263,Zużycie!$A$2:$P$8,16,FALSE))</f>
        <v>#N/A</v>
      </c>
      <c r="Z263" s="131"/>
      <c r="AA263" s="131"/>
      <c r="AB263" s="131"/>
      <c r="AC263" s="131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 ht="47.25" customHeight="1">
      <c r="A264" s="14"/>
      <c r="B264" s="5"/>
      <c r="C264" s="6"/>
      <c r="D264" s="6"/>
      <c r="E264" s="7"/>
      <c r="F264" s="5"/>
      <c r="G264" s="5"/>
      <c r="H264" s="5"/>
      <c r="I264" s="5" t="str">
        <f t="shared" ref="I264:I327" si="17">CONCATENATE(F264,G264,H264)</f>
        <v/>
      </c>
      <c r="J264" s="5"/>
      <c r="K264" s="5"/>
      <c r="L264" s="5"/>
      <c r="M264" s="130"/>
      <c r="N264" s="131" t="e">
        <f>IF(VLOOKUP($I264,Zużycie!$A$2:$P$8,5,FALSE)=0," ",VLOOKUP($I264,Zużycie!$A$2:$P$8,5,FALSE))</f>
        <v>#N/A</v>
      </c>
      <c r="O264" s="131" t="e">
        <f>IF(VLOOKUP($I264,Zużycie!$A$2:$P$8,6,FALSE)=0," ",VLOOKUP($I264,Zużycie!$A$2:$P$8,6,FALSE))</f>
        <v>#N/A</v>
      </c>
      <c r="P264" s="131" t="e">
        <f>IF(VLOOKUP($I264,Zużycie!$A$2:$P$8,7,FALSE)=0," ",VLOOKUP($I264,Zużycie!$A$2:$P$8,7,FALSE))</f>
        <v>#N/A</v>
      </c>
      <c r="Q264" s="131" t="e">
        <f>IF(VLOOKUP($I264,Zużycie!$A$2:$P$8,8,FALSE)=0," ",VLOOKUP($I264,Zużycie!$A$2:$P$8,8,FALSE))</f>
        <v>#N/A</v>
      </c>
      <c r="R264" s="131" t="e">
        <f>IF(VLOOKUP($I264,Zużycie!$A$2:$P$8,9,FALSE)=0," ",VLOOKUP($I264,Zużycie!$A$2:$P$8,9,FALSE))</f>
        <v>#N/A</v>
      </c>
      <c r="S264" s="131" t="e">
        <f>IF(VLOOKUP($I264,Zużycie!$A$2:$P$8,10,FALSE)=0," ",VLOOKUP($I264,Zużycie!$A$2:$P$8,10,FALSE))</f>
        <v>#N/A</v>
      </c>
      <c r="T264" s="131" t="e">
        <f>IF(VLOOKUP($I264,Zużycie!$A$2:$P$8,11,FALSE)=0," ",VLOOKUP($I264,Zużycie!$A$2:$P$8,11,FALSE))</f>
        <v>#N/A</v>
      </c>
      <c r="U264" s="131" t="e">
        <f>IF(VLOOKUP($I264,Zużycie!$A$2:$P$8,12,FALSE)=0," ",VLOOKUP($I264,Zużycie!$A$2:$P$8,12,FALSE))</f>
        <v>#N/A</v>
      </c>
      <c r="V264" s="131" t="e">
        <f>IF(VLOOKUP($I264,Zużycie!$A$2:$P$8,13,FALSE)=0," ",VLOOKUP($I264,Zużycie!$A$2:$P$2,100,FALSE))</f>
        <v>#N/A</v>
      </c>
      <c r="W264" s="131" t="e">
        <f>IF(VLOOKUP($I264,Zużycie!$A$2:$P$8,14,FALSE)=0," ",VLOOKUP($I264,Zużycie!$A$2:$P$8,14,FALSE))</f>
        <v>#N/A</v>
      </c>
      <c r="X264" s="131" t="e">
        <f>IF(VLOOKUP($I264,Zużycie!$A$2:$P$8,15,FALSE)=0," ",VLOOKUP($I264,Zużycie!$A$2:$P$8,15,FALSE))</f>
        <v>#N/A</v>
      </c>
      <c r="Y264" s="131" t="e">
        <f>IF(VLOOKUP($I264,Zużycie!$A$2:$P$8,16,FALSE)=0," ",VLOOKUP($I264,Zużycie!$A$2:$P$8,16,FALSE))</f>
        <v>#N/A</v>
      </c>
      <c r="Z264" s="131"/>
      <c r="AA264" s="131"/>
      <c r="AB264" s="131"/>
      <c r="AC264" s="131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 ht="47.25" customHeight="1">
      <c r="A265" s="14"/>
      <c r="B265" s="5"/>
      <c r="C265" s="6"/>
      <c r="D265" s="6"/>
      <c r="E265" s="7"/>
      <c r="F265" s="5"/>
      <c r="G265" s="5"/>
      <c r="H265" s="5"/>
      <c r="I265" s="5" t="str">
        <f t="shared" si="17"/>
        <v/>
      </c>
      <c r="J265" s="5"/>
      <c r="K265" s="5"/>
      <c r="L265" s="5"/>
      <c r="M265" s="130"/>
      <c r="N265" s="131" t="e">
        <f>IF(VLOOKUP($I265,Zużycie!$A$2:$P$8,5,FALSE)=0," ",VLOOKUP($I265,Zużycie!$A$2:$P$8,5,FALSE))</f>
        <v>#N/A</v>
      </c>
      <c r="O265" s="131" t="e">
        <f>IF(VLOOKUP($I265,Zużycie!$A$2:$P$8,6,FALSE)=0," ",VLOOKUP($I265,Zużycie!$A$2:$P$8,6,FALSE))</f>
        <v>#N/A</v>
      </c>
      <c r="P265" s="131" t="e">
        <f>IF(VLOOKUP($I265,Zużycie!$A$2:$P$8,7,FALSE)=0," ",VLOOKUP($I265,Zużycie!$A$2:$P$8,7,FALSE))</f>
        <v>#N/A</v>
      </c>
      <c r="Q265" s="131" t="e">
        <f>IF(VLOOKUP($I265,Zużycie!$A$2:$P$8,8,FALSE)=0," ",VLOOKUP($I265,Zużycie!$A$2:$P$8,8,FALSE))</f>
        <v>#N/A</v>
      </c>
      <c r="R265" s="131" t="e">
        <f>IF(VLOOKUP($I265,Zużycie!$A$2:$P$8,9,FALSE)=0," ",VLOOKUP($I265,Zużycie!$A$2:$P$8,9,FALSE))</f>
        <v>#N/A</v>
      </c>
      <c r="S265" s="131" t="e">
        <f>IF(VLOOKUP($I265,Zużycie!$A$2:$P$8,10,FALSE)=0," ",VLOOKUP($I265,Zużycie!$A$2:$P$8,10,FALSE))</f>
        <v>#N/A</v>
      </c>
      <c r="T265" s="131" t="e">
        <f>IF(VLOOKUP($I265,Zużycie!$A$2:$P$8,11,FALSE)=0," ",VLOOKUP($I265,Zużycie!$A$2:$P$8,11,FALSE))</f>
        <v>#N/A</v>
      </c>
      <c r="U265" s="131" t="e">
        <f>IF(VLOOKUP($I265,Zużycie!$A$2:$P$8,12,FALSE)=0," ",VLOOKUP($I265,Zużycie!$A$2:$P$8,12,FALSE))</f>
        <v>#N/A</v>
      </c>
      <c r="V265" s="131" t="e">
        <f>IF(VLOOKUP($I265,Zużycie!$A$2:$P$8,13,FALSE)=0," ",VLOOKUP($I265,Zużycie!$A$2:$P$2,100,FALSE))</f>
        <v>#N/A</v>
      </c>
      <c r="W265" s="131" t="e">
        <f>IF(VLOOKUP($I265,Zużycie!$A$2:$P$8,14,FALSE)=0," ",VLOOKUP($I265,Zużycie!$A$2:$P$8,14,FALSE))</f>
        <v>#N/A</v>
      </c>
      <c r="X265" s="131" t="e">
        <f>IF(VLOOKUP($I265,Zużycie!$A$2:$P$8,15,FALSE)=0," ",VLOOKUP($I265,Zużycie!$A$2:$P$8,15,FALSE))</f>
        <v>#N/A</v>
      </c>
      <c r="Y265" s="131" t="e">
        <f>IF(VLOOKUP($I265,Zużycie!$A$2:$P$8,16,FALSE)=0," ",VLOOKUP($I265,Zużycie!$A$2:$P$8,16,FALSE))</f>
        <v>#N/A</v>
      </c>
      <c r="Z265" s="131"/>
      <c r="AA265" s="131"/>
      <c r="AB265" s="131"/>
      <c r="AC265" s="131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 ht="47.25" customHeight="1">
      <c r="A266" s="14"/>
      <c r="B266" s="5"/>
      <c r="C266" s="6"/>
      <c r="D266" s="6"/>
      <c r="E266" s="7"/>
      <c r="F266" s="5"/>
      <c r="G266" s="5"/>
      <c r="H266" s="5"/>
      <c r="I266" s="5" t="str">
        <f t="shared" si="17"/>
        <v/>
      </c>
      <c r="J266" s="5"/>
      <c r="K266" s="5"/>
      <c r="L266" s="5"/>
      <c r="M266" s="130"/>
      <c r="N266" s="131" t="e">
        <f>IF(VLOOKUP($I266,Zużycie!$A$2:$P$8,5,FALSE)=0," ",VLOOKUP($I266,Zużycie!$A$2:$P$8,5,FALSE))</f>
        <v>#N/A</v>
      </c>
      <c r="O266" s="131" t="e">
        <f>IF(VLOOKUP($I266,Zużycie!$A$2:$P$8,6,FALSE)=0," ",VLOOKUP($I266,Zużycie!$A$2:$P$8,6,FALSE))</f>
        <v>#N/A</v>
      </c>
      <c r="P266" s="131" t="e">
        <f>IF(VLOOKUP($I266,Zużycie!$A$2:$P$8,7,FALSE)=0," ",VLOOKUP($I266,Zużycie!$A$2:$P$8,7,FALSE))</f>
        <v>#N/A</v>
      </c>
      <c r="Q266" s="131" t="e">
        <f>IF(VLOOKUP($I266,Zużycie!$A$2:$P$8,8,FALSE)=0," ",VLOOKUP($I266,Zużycie!$A$2:$P$8,8,FALSE))</f>
        <v>#N/A</v>
      </c>
      <c r="R266" s="131" t="e">
        <f>IF(VLOOKUP($I266,Zużycie!$A$2:$P$8,9,FALSE)=0," ",VLOOKUP($I266,Zużycie!$A$2:$P$8,9,FALSE))</f>
        <v>#N/A</v>
      </c>
      <c r="S266" s="131" t="e">
        <f>IF(VLOOKUP($I266,Zużycie!$A$2:$P$8,10,FALSE)=0," ",VLOOKUP($I266,Zużycie!$A$2:$P$8,10,FALSE))</f>
        <v>#N/A</v>
      </c>
      <c r="T266" s="131" t="e">
        <f>IF(VLOOKUP($I266,Zużycie!$A$2:$P$8,11,FALSE)=0," ",VLOOKUP($I266,Zużycie!$A$2:$P$8,11,FALSE))</f>
        <v>#N/A</v>
      </c>
      <c r="U266" s="131" t="e">
        <f>IF(VLOOKUP($I266,Zużycie!$A$2:$P$8,12,FALSE)=0," ",VLOOKUP($I266,Zużycie!$A$2:$P$8,12,FALSE))</f>
        <v>#N/A</v>
      </c>
      <c r="V266" s="131" t="e">
        <f>IF(VLOOKUP($I266,Zużycie!$A$2:$P$8,13,FALSE)=0," ",VLOOKUP($I266,Zużycie!$A$2:$P$2,100,FALSE))</f>
        <v>#N/A</v>
      </c>
      <c r="W266" s="131" t="e">
        <f>IF(VLOOKUP($I266,Zużycie!$A$2:$P$8,14,FALSE)=0," ",VLOOKUP($I266,Zużycie!$A$2:$P$8,14,FALSE))</f>
        <v>#N/A</v>
      </c>
      <c r="X266" s="131" t="e">
        <f>IF(VLOOKUP($I266,Zużycie!$A$2:$P$8,15,FALSE)=0," ",VLOOKUP($I266,Zużycie!$A$2:$P$8,15,FALSE))</f>
        <v>#N/A</v>
      </c>
      <c r="Y266" s="131" t="e">
        <f>IF(VLOOKUP($I266,Zużycie!$A$2:$P$8,16,FALSE)=0," ",VLOOKUP($I266,Zużycie!$A$2:$P$8,16,FALSE))</f>
        <v>#N/A</v>
      </c>
      <c r="Z266" s="131"/>
      <c r="AA266" s="131"/>
      <c r="AB266" s="131"/>
      <c r="AC266" s="131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 ht="47.25" customHeight="1">
      <c r="A267" s="14"/>
      <c r="B267" s="5"/>
      <c r="C267" s="6"/>
      <c r="D267" s="6"/>
      <c r="E267" s="7"/>
      <c r="F267" s="5"/>
      <c r="G267" s="5"/>
      <c r="H267" s="5"/>
      <c r="I267" s="5" t="str">
        <f t="shared" si="17"/>
        <v/>
      </c>
      <c r="J267" s="5"/>
      <c r="K267" s="5"/>
      <c r="L267" s="5"/>
      <c r="M267" s="130"/>
      <c r="N267" s="131" t="e">
        <f>IF(VLOOKUP($I267,Zużycie!$A$2:$P$8,5,FALSE)=0," ",VLOOKUP($I267,Zużycie!$A$2:$P$8,5,FALSE))</f>
        <v>#N/A</v>
      </c>
      <c r="O267" s="131" t="e">
        <f>IF(VLOOKUP($I267,Zużycie!$A$2:$P$8,6,FALSE)=0," ",VLOOKUP($I267,Zużycie!$A$2:$P$8,6,FALSE))</f>
        <v>#N/A</v>
      </c>
      <c r="P267" s="131" t="e">
        <f>IF(VLOOKUP($I267,Zużycie!$A$2:$P$8,7,FALSE)=0," ",VLOOKUP($I267,Zużycie!$A$2:$P$8,7,FALSE))</f>
        <v>#N/A</v>
      </c>
      <c r="Q267" s="131" t="e">
        <f>IF(VLOOKUP($I267,Zużycie!$A$2:$P$8,8,FALSE)=0," ",VLOOKUP($I267,Zużycie!$A$2:$P$8,8,FALSE))</f>
        <v>#N/A</v>
      </c>
      <c r="R267" s="131" t="e">
        <f>IF(VLOOKUP($I267,Zużycie!$A$2:$P$8,9,FALSE)=0," ",VLOOKUP($I267,Zużycie!$A$2:$P$8,9,FALSE))</f>
        <v>#N/A</v>
      </c>
      <c r="S267" s="131" t="e">
        <f>IF(VLOOKUP($I267,Zużycie!$A$2:$P$8,10,FALSE)=0," ",VLOOKUP($I267,Zużycie!$A$2:$P$8,10,FALSE))</f>
        <v>#N/A</v>
      </c>
      <c r="T267" s="131" t="e">
        <f>IF(VLOOKUP($I267,Zużycie!$A$2:$P$8,11,FALSE)=0," ",VLOOKUP($I267,Zużycie!$A$2:$P$8,11,FALSE))</f>
        <v>#N/A</v>
      </c>
      <c r="U267" s="131" t="e">
        <f>IF(VLOOKUP($I267,Zużycie!$A$2:$P$8,12,FALSE)=0," ",VLOOKUP($I267,Zużycie!$A$2:$P$8,12,FALSE))</f>
        <v>#N/A</v>
      </c>
      <c r="V267" s="131" t="e">
        <f>IF(VLOOKUP($I267,Zużycie!$A$2:$P$8,13,FALSE)=0," ",VLOOKUP($I267,Zużycie!$A$2:$P$2,100,FALSE))</f>
        <v>#N/A</v>
      </c>
      <c r="W267" s="131" t="e">
        <f>IF(VLOOKUP($I267,Zużycie!$A$2:$P$8,14,FALSE)=0," ",VLOOKUP($I267,Zużycie!$A$2:$P$8,14,FALSE))</f>
        <v>#N/A</v>
      </c>
      <c r="X267" s="131" t="e">
        <f>IF(VLOOKUP($I267,Zużycie!$A$2:$P$8,15,FALSE)=0," ",VLOOKUP($I267,Zużycie!$A$2:$P$8,15,FALSE))</f>
        <v>#N/A</v>
      </c>
      <c r="Y267" s="131" t="e">
        <f>IF(VLOOKUP($I267,Zużycie!$A$2:$P$8,16,FALSE)=0," ",VLOOKUP($I267,Zużycie!$A$2:$P$8,16,FALSE))</f>
        <v>#N/A</v>
      </c>
      <c r="Z267" s="131"/>
      <c r="AA267" s="131"/>
      <c r="AB267" s="131"/>
      <c r="AC267" s="131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 ht="47.25" customHeight="1">
      <c r="A268" s="14"/>
      <c r="B268" s="5"/>
      <c r="C268" s="6"/>
      <c r="D268" s="6"/>
      <c r="E268" s="7"/>
      <c r="F268" s="5"/>
      <c r="G268" s="5"/>
      <c r="H268" s="5"/>
      <c r="I268" s="5" t="str">
        <f t="shared" si="17"/>
        <v/>
      </c>
      <c r="J268" s="5"/>
      <c r="K268" s="5"/>
      <c r="L268" s="5"/>
      <c r="M268" s="130"/>
      <c r="N268" s="131" t="e">
        <f>IF(VLOOKUP($I268,Zużycie!$A$2:$P$8,5,FALSE)=0," ",VLOOKUP($I268,Zużycie!$A$2:$P$8,5,FALSE))</f>
        <v>#N/A</v>
      </c>
      <c r="O268" s="131" t="e">
        <f>IF(VLOOKUP($I268,Zużycie!$A$2:$P$8,6,FALSE)=0," ",VLOOKUP($I268,Zużycie!$A$2:$P$8,6,FALSE))</f>
        <v>#N/A</v>
      </c>
      <c r="P268" s="131" t="e">
        <f>IF(VLOOKUP($I268,Zużycie!$A$2:$P$8,7,FALSE)=0," ",VLOOKUP($I268,Zużycie!$A$2:$P$8,7,FALSE))</f>
        <v>#N/A</v>
      </c>
      <c r="Q268" s="131" t="e">
        <f>IF(VLOOKUP($I268,Zużycie!$A$2:$P$8,8,FALSE)=0," ",VLOOKUP($I268,Zużycie!$A$2:$P$8,8,FALSE))</f>
        <v>#N/A</v>
      </c>
      <c r="R268" s="131" t="e">
        <f>IF(VLOOKUP($I268,Zużycie!$A$2:$P$8,9,FALSE)=0," ",VLOOKUP($I268,Zużycie!$A$2:$P$8,9,FALSE))</f>
        <v>#N/A</v>
      </c>
      <c r="S268" s="131" t="e">
        <f>IF(VLOOKUP($I268,Zużycie!$A$2:$P$8,10,FALSE)=0," ",VLOOKUP($I268,Zużycie!$A$2:$P$8,10,FALSE))</f>
        <v>#N/A</v>
      </c>
      <c r="T268" s="131" t="e">
        <f>IF(VLOOKUP($I268,Zużycie!$A$2:$P$8,11,FALSE)=0," ",VLOOKUP($I268,Zużycie!$A$2:$P$8,11,FALSE))</f>
        <v>#N/A</v>
      </c>
      <c r="U268" s="131" t="e">
        <f>IF(VLOOKUP($I268,Zużycie!$A$2:$P$8,12,FALSE)=0," ",VLOOKUP($I268,Zużycie!$A$2:$P$8,12,FALSE))</f>
        <v>#N/A</v>
      </c>
      <c r="V268" s="131" t="e">
        <f>IF(VLOOKUP($I268,Zużycie!$A$2:$P$8,13,FALSE)=0," ",VLOOKUP($I268,Zużycie!$A$2:$P$2,100,FALSE))</f>
        <v>#N/A</v>
      </c>
      <c r="W268" s="131" t="e">
        <f>IF(VLOOKUP($I268,Zużycie!$A$2:$P$8,14,FALSE)=0," ",VLOOKUP($I268,Zużycie!$A$2:$P$8,14,FALSE))</f>
        <v>#N/A</v>
      </c>
      <c r="X268" s="131" t="e">
        <f>IF(VLOOKUP($I268,Zużycie!$A$2:$P$8,15,FALSE)=0," ",VLOOKUP($I268,Zużycie!$A$2:$P$8,15,FALSE))</f>
        <v>#N/A</v>
      </c>
      <c r="Y268" s="131" t="e">
        <f>IF(VLOOKUP($I268,Zużycie!$A$2:$P$8,16,FALSE)=0," ",VLOOKUP($I268,Zużycie!$A$2:$P$8,16,FALSE))</f>
        <v>#N/A</v>
      </c>
      <c r="Z268" s="131"/>
      <c r="AA268" s="131"/>
      <c r="AB268" s="131"/>
      <c r="AC268" s="131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 ht="47.25" customHeight="1">
      <c r="A269" s="14"/>
      <c r="B269" s="5"/>
      <c r="C269" s="6"/>
      <c r="D269" s="6"/>
      <c r="E269" s="7"/>
      <c r="F269" s="5"/>
      <c r="G269" s="5"/>
      <c r="H269" s="5"/>
      <c r="I269" s="5" t="str">
        <f t="shared" si="17"/>
        <v/>
      </c>
      <c r="J269" s="5"/>
      <c r="K269" s="5"/>
      <c r="L269" s="5"/>
      <c r="M269" s="130"/>
      <c r="N269" s="131" t="e">
        <f>IF(VLOOKUP($I269,Zużycie!$A$2:$P$8,5,FALSE)=0," ",VLOOKUP($I269,Zużycie!$A$2:$P$8,5,FALSE))</f>
        <v>#N/A</v>
      </c>
      <c r="O269" s="131" t="e">
        <f>IF(VLOOKUP($I269,Zużycie!$A$2:$P$8,6,FALSE)=0," ",VLOOKUP($I269,Zużycie!$A$2:$P$8,6,FALSE))</f>
        <v>#N/A</v>
      </c>
      <c r="P269" s="131" t="e">
        <f>IF(VLOOKUP($I269,Zużycie!$A$2:$P$8,7,FALSE)=0," ",VLOOKUP($I269,Zużycie!$A$2:$P$8,7,FALSE))</f>
        <v>#N/A</v>
      </c>
      <c r="Q269" s="131" t="e">
        <f>IF(VLOOKUP($I269,Zużycie!$A$2:$P$8,8,FALSE)=0," ",VLOOKUP($I269,Zużycie!$A$2:$P$8,8,FALSE))</f>
        <v>#N/A</v>
      </c>
      <c r="R269" s="131" t="e">
        <f>IF(VLOOKUP($I269,Zużycie!$A$2:$P$8,9,FALSE)=0," ",VLOOKUP($I269,Zużycie!$A$2:$P$8,9,FALSE))</f>
        <v>#N/A</v>
      </c>
      <c r="S269" s="131" t="e">
        <f>IF(VLOOKUP($I269,Zużycie!$A$2:$P$8,10,FALSE)=0," ",VLOOKUP($I269,Zużycie!$A$2:$P$8,10,FALSE))</f>
        <v>#N/A</v>
      </c>
      <c r="T269" s="131" t="e">
        <f>IF(VLOOKUP($I269,Zużycie!$A$2:$P$8,11,FALSE)=0," ",VLOOKUP($I269,Zużycie!$A$2:$P$8,11,FALSE))</f>
        <v>#N/A</v>
      </c>
      <c r="U269" s="131" t="e">
        <f>IF(VLOOKUP($I269,Zużycie!$A$2:$P$8,12,FALSE)=0," ",VLOOKUP($I269,Zużycie!$A$2:$P$8,12,FALSE))</f>
        <v>#N/A</v>
      </c>
      <c r="V269" s="131" t="e">
        <f>IF(VLOOKUP($I269,Zużycie!$A$2:$P$8,13,FALSE)=0," ",VLOOKUP($I269,Zużycie!$A$2:$P$2,100,FALSE))</f>
        <v>#N/A</v>
      </c>
      <c r="W269" s="131" t="e">
        <f>IF(VLOOKUP($I269,Zużycie!$A$2:$P$8,14,FALSE)=0," ",VLOOKUP($I269,Zużycie!$A$2:$P$8,14,FALSE))</f>
        <v>#N/A</v>
      </c>
      <c r="X269" s="131" t="e">
        <f>IF(VLOOKUP($I269,Zużycie!$A$2:$P$8,15,FALSE)=0," ",VLOOKUP($I269,Zużycie!$A$2:$P$8,15,FALSE))</f>
        <v>#N/A</v>
      </c>
      <c r="Y269" s="131" t="e">
        <f>IF(VLOOKUP($I269,Zużycie!$A$2:$P$8,16,FALSE)=0," ",VLOOKUP($I269,Zużycie!$A$2:$P$8,16,FALSE))</f>
        <v>#N/A</v>
      </c>
      <c r="Z269" s="131"/>
      <c r="AA269" s="131"/>
      <c r="AB269" s="131"/>
      <c r="AC269" s="131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 ht="47.25" customHeight="1">
      <c r="A270" s="14"/>
      <c r="B270" s="5"/>
      <c r="C270" s="6"/>
      <c r="D270" s="6"/>
      <c r="E270" s="7"/>
      <c r="F270" s="5"/>
      <c r="G270" s="5"/>
      <c r="H270" s="5"/>
      <c r="I270" s="5" t="str">
        <f t="shared" si="17"/>
        <v/>
      </c>
      <c r="J270" s="5"/>
      <c r="K270" s="5"/>
      <c r="L270" s="5"/>
      <c r="M270" s="130"/>
      <c r="N270" s="131" t="e">
        <f>IF(VLOOKUP($I270,Zużycie!$A$2:$P$8,5,FALSE)=0," ",VLOOKUP($I270,Zużycie!$A$2:$P$8,5,FALSE))</f>
        <v>#N/A</v>
      </c>
      <c r="O270" s="131" t="e">
        <f>IF(VLOOKUP($I270,Zużycie!$A$2:$P$8,6,FALSE)=0," ",VLOOKUP($I270,Zużycie!$A$2:$P$8,6,FALSE))</f>
        <v>#N/A</v>
      </c>
      <c r="P270" s="131" t="e">
        <f>IF(VLOOKUP($I270,Zużycie!$A$2:$P$8,7,FALSE)=0," ",VLOOKUP($I270,Zużycie!$A$2:$P$8,7,FALSE))</f>
        <v>#N/A</v>
      </c>
      <c r="Q270" s="131" t="e">
        <f>IF(VLOOKUP($I270,Zużycie!$A$2:$P$8,8,FALSE)=0," ",VLOOKUP($I270,Zużycie!$A$2:$P$8,8,FALSE))</f>
        <v>#N/A</v>
      </c>
      <c r="R270" s="131" t="e">
        <f>IF(VLOOKUP($I270,Zużycie!$A$2:$P$8,9,FALSE)=0," ",VLOOKUP($I270,Zużycie!$A$2:$P$8,9,FALSE))</f>
        <v>#N/A</v>
      </c>
      <c r="S270" s="131" t="e">
        <f>IF(VLOOKUP($I270,Zużycie!$A$2:$P$8,10,FALSE)=0," ",VLOOKUP($I270,Zużycie!$A$2:$P$8,10,FALSE))</f>
        <v>#N/A</v>
      </c>
      <c r="T270" s="131" t="e">
        <f>IF(VLOOKUP($I270,Zużycie!$A$2:$P$8,11,FALSE)=0," ",VLOOKUP($I270,Zużycie!$A$2:$P$8,11,FALSE))</f>
        <v>#N/A</v>
      </c>
      <c r="U270" s="131" t="e">
        <f>IF(VLOOKUP($I270,Zużycie!$A$2:$P$8,12,FALSE)=0," ",VLOOKUP($I270,Zużycie!$A$2:$P$8,12,FALSE))</f>
        <v>#N/A</v>
      </c>
      <c r="V270" s="131" t="e">
        <f>IF(VLOOKUP($I270,Zużycie!$A$2:$P$8,13,FALSE)=0," ",VLOOKUP($I270,Zużycie!$A$2:$P$2,100,FALSE))</f>
        <v>#N/A</v>
      </c>
      <c r="W270" s="131" t="e">
        <f>IF(VLOOKUP($I270,Zużycie!$A$2:$P$8,14,FALSE)=0," ",VLOOKUP($I270,Zużycie!$A$2:$P$8,14,FALSE))</f>
        <v>#N/A</v>
      </c>
      <c r="X270" s="131" t="e">
        <f>IF(VLOOKUP($I270,Zużycie!$A$2:$P$8,15,FALSE)=0," ",VLOOKUP($I270,Zużycie!$A$2:$P$8,15,FALSE))</f>
        <v>#N/A</v>
      </c>
      <c r="Y270" s="131" t="e">
        <f>IF(VLOOKUP($I270,Zużycie!$A$2:$P$8,16,FALSE)=0," ",VLOOKUP($I270,Zużycie!$A$2:$P$8,16,FALSE))</f>
        <v>#N/A</v>
      </c>
      <c r="Z270" s="131"/>
      <c r="AA270" s="131"/>
      <c r="AB270" s="131"/>
      <c r="AC270" s="131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 ht="47.25" customHeight="1">
      <c r="A271" s="14"/>
      <c r="B271" s="5"/>
      <c r="C271" s="6"/>
      <c r="D271" s="6"/>
      <c r="E271" s="7"/>
      <c r="F271" s="5"/>
      <c r="G271" s="5"/>
      <c r="H271" s="5"/>
      <c r="I271" s="5" t="str">
        <f t="shared" si="17"/>
        <v/>
      </c>
      <c r="J271" s="5"/>
      <c r="K271" s="5"/>
      <c r="L271" s="5"/>
      <c r="M271" s="130"/>
      <c r="N271" s="131" t="e">
        <f>IF(VLOOKUP($I271,Zużycie!$A$2:$P$8,5,FALSE)=0," ",VLOOKUP($I271,Zużycie!$A$2:$P$8,5,FALSE))</f>
        <v>#N/A</v>
      </c>
      <c r="O271" s="131" t="e">
        <f>IF(VLOOKUP($I271,Zużycie!$A$2:$P$8,6,FALSE)=0," ",VLOOKUP($I271,Zużycie!$A$2:$P$8,6,FALSE))</f>
        <v>#N/A</v>
      </c>
      <c r="P271" s="131" t="e">
        <f>IF(VLOOKUP($I271,Zużycie!$A$2:$P$8,7,FALSE)=0," ",VLOOKUP($I271,Zużycie!$A$2:$P$8,7,FALSE))</f>
        <v>#N/A</v>
      </c>
      <c r="Q271" s="131" t="e">
        <f>IF(VLOOKUP($I271,Zużycie!$A$2:$P$8,8,FALSE)=0," ",VLOOKUP($I271,Zużycie!$A$2:$P$8,8,FALSE))</f>
        <v>#N/A</v>
      </c>
      <c r="R271" s="131" t="e">
        <f>IF(VLOOKUP($I271,Zużycie!$A$2:$P$8,9,FALSE)=0," ",VLOOKUP($I271,Zużycie!$A$2:$P$8,9,FALSE))</f>
        <v>#N/A</v>
      </c>
      <c r="S271" s="131" t="e">
        <f>IF(VLOOKUP($I271,Zużycie!$A$2:$P$8,10,FALSE)=0," ",VLOOKUP($I271,Zużycie!$A$2:$P$8,10,FALSE))</f>
        <v>#N/A</v>
      </c>
      <c r="T271" s="131" t="e">
        <f>IF(VLOOKUP($I271,Zużycie!$A$2:$P$8,11,FALSE)=0," ",VLOOKUP($I271,Zużycie!$A$2:$P$8,11,FALSE))</f>
        <v>#N/A</v>
      </c>
      <c r="U271" s="131" t="e">
        <f>IF(VLOOKUP($I271,Zużycie!$A$2:$P$8,12,FALSE)=0," ",VLOOKUP($I271,Zużycie!$A$2:$P$8,12,FALSE))</f>
        <v>#N/A</v>
      </c>
      <c r="V271" s="131" t="e">
        <f>IF(VLOOKUP($I271,Zużycie!$A$2:$P$8,13,FALSE)=0," ",VLOOKUP($I271,Zużycie!$A$2:$P$2,100,FALSE))</f>
        <v>#N/A</v>
      </c>
      <c r="W271" s="131" t="e">
        <f>IF(VLOOKUP($I271,Zużycie!$A$2:$P$8,14,FALSE)=0," ",VLOOKUP($I271,Zużycie!$A$2:$P$8,14,FALSE))</f>
        <v>#N/A</v>
      </c>
      <c r="X271" s="131" t="e">
        <f>IF(VLOOKUP($I271,Zużycie!$A$2:$P$8,15,FALSE)=0," ",VLOOKUP($I271,Zużycie!$A$2:$P$8,15,FALSE))</f>
        <v>#N/A</v>
      </c>
      <c r="Y271" s="131" t="e">
        <f>IF(VLOOKUP($I271,Zużycie!$A$2:$P$8,16,FALSE)=0," ",VLOOKUP($I271,Zużycie!$A$2:$P$8,16,FALSE))</f>
        <v>#N/A</v>
      </c>
      <c r="Z271" s="131"/>
      <c r="AA271" s="131"/>
      <c r="AB271" s="131"/>
      <c r="AC271" s="131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 ht="47.25" customHeight="1">
      <c r="A272" s="14"/>
      <c r="B272" s="5"/>
      <c r="C272" s="6"/>
      <c r="D272" s="6"/>
      <c r="E272" s="7"/>
      <c r="F272" s="5"/>
      <c r="G272" s="5"/>
      <c r="H272" s="5"/>
      <c r="I272" s="5" t="str">
        <f t="shared" si="17"/>
        <v/>
      </c>
      <c r="J272" s="5"/>
      <c r="K272" s="5"/>
      <c r="L272" s="5"/>
      <c r="M272" s="130"/>
      <c r="N272" s="131" t="e">
        <f>IF(VLOOKUP($I272,Zużycie!$A$2:$P$8,5,FALSE)=0," ",VLOOKUP($I272,Zużycie!$A$2:$P$8,5,FALSE))</f>
        <v>#N/A</v>
      </c>
      <c r="O272" s="131" t="e">
        <f>IF(VLOOKUP($I272,Zużycie!$A$2:$P$8,6,FALSE)=0," ",VLOOKUP($I272,Zużycie!$A$2:$P$8,6,FALSE))</f>
        <v>#N/A</v>
      </c>
      <c r="P272" s="131" t="e">
        <f>IF(VLOOKUP($I272,Zużycie!$A$2:$P$8,7,FALSE)=0," ",VLOOKUP($I272,Zużycie!$A$2:$P$8,7,FALSE))</f>
        <v>#N/A</v>
      </c>
      <c r="Q272" s="131" t="e">
        <f>IF(VLOOKUP($I272,Zużycie!$A$2:$P$8,8,FALSE)=0," ",VLOOKUP($I272,Zużycie!$A$2:$P$8,8,FALSE))</f>
        <v>#N/A</v>
      </c>
      <c r="R272" s="131" t="e">
        <f>IF(VLOOKUP($I272,Zużycie!$A$2:$P$8,9,FALSE)=0," ",VLOOKUP($I272,Zużycie!$A$2:$P$8,9,FALSE))</f>
        <v>#N/A</v>
      </c>
      <c r="S272" s="131" t="e">
        <f>IF(VLOOKUP($I272,Zużycie!$A$2:$P$8,10,FALSE)=0," ",VLOOKUP($I272,Zużycie!$A$2:$P$8,10,FALSE))</f>
        <v>#N/A</v>
      </c>
      <c r="T272" s="131" t="e">
        <f>IF(VLOOKUP($I272,Zużycie!$A$2:$P$8,11,FALSE)=0," ",VLOOKUP($I272,Zużycie!$A$2:$P$8,11,FALSE))</f>
        <v>#N/A</v>
      </c>
      <c r="U272" s="131" t="e">
        <f>IF(VLOOKUP($I272,Zużycie!$A$2:$P$8,12,FALSE)=0," ",VLOOKUP($I272,Zużycie!$A$2:$P$8,12,FALSE))</f>
        <v>#N/A</v>
      </c>
      <c r="V272" s="131" t="e">
        <f>IF(VLOOKUP($I272,Zużycie!$A$2:$P$8,13,FALSE)=0," ",VLOOKUP($I272,Zużycie!$A$2:$P$2,100,FALSE))</f>
        <v>#N/A</v>
      </c>
      <c r="W272" s="131" t="e">
        <f>IF(VLOOKUP($I272,Zużycie!$A$2:$P$8,14,FALSE)=0," ",VLOOKUP($I272,Zużycie!$A$2:$P$8,14,FALSE))</f>
        <v>#N/A</v>
      </c>
      <c r="X272" s="131" t="e">
        <f>IF(VLOOKUP($I272,Zużycie!$A$2:$P$8,15,FALSE)=0," ",VLOOKUP($I272,Zużycie!$A$2:$P$8,15,FALSE))</f>
        <v>#N/A</v>
      </c>
      <c r="Y272" s="131" t="e">
        <f>IF(VLOOKUP($I272,Zużycie!$A$2:$P$8,16,FALSE)=0," ",VLOOKUP($I272,Zużycie!$A$2:$P$8,16,FALSE))</f>
        <v>#N/A</v>
      </c>
      <c r="Z272" s="131"/>
      <c r="AA272" s="131"/>
      <c r="AB272" s="131"/>
      <c r="AC272" s="131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 ht="47.25" customHeight="1">
      <c r="A273" s="14"/>
      <c r="B273" s="5"/>
      <c r="C273" s="6"/>
      <c r="D273" s="6"/>
      <c r="E273" s="7"/>
      <c r="F273" s="5"/>
      <c r="G273" s="5"/>
      <c r="H273" s="5"/>
      <c r="I273" s="5" t="str">
        <f t="shared" si="17"/>
        <v/>
      </c>
      <c r="J273" s="5"/>
      <c r="K273" s="5"/>
      <c r="L273" s="5"/>
      <c r="M273" s="130"/>
      <c r="N273" s="131" t="e">
        <f>IF(VLOOKUP($I273,Zużycie!$A$2:$P$8,5,FALSE)=0," ",VLOOKUP($I273,Zużycie!$A$2:$P$8,5,FALSE))</f>
        <v>#N/A</v>
      </c>
      <c r="O273" s="131" t="e">
        <f>IF(VLOOKUP($I273,Zużycie!$A$2:$P$8,6,FALSE)=0," ",VLOOKUP($I273,Zużycie!$A$2:$P$8,6,FALSE))</f>
        <v>#N/A</v>
      </c>
      <c r="P273" s="131" t="e">
        <f>IF(VLOOKUP($I273,Zużycie!$A$2:$P$8,7,FALSE)=0," ",VLOOKUP($I273,Zużycie!$A$2:$P$8,7,FALSE))</f>
        <v>#N/A</v>
      </c>
      <c r="Q273" s="131" t="e">
        <f>IF(VLOOKUP($I273,Zużycie!$A$2:$P$8,8,FALSE)=0," ",VLOOKUP($I273,Zużycie!$A$2:$P$8,8,FALSE))</f>
        <v>#N/A</v>
      </c>
      <c r="R273" s="131" t="e">
        <f>IF(VLOOKUP($I273,Zużycie!$A$2:$P$8,9,FALSE)=0," ",VLOOKUP($I273,Zużycie!$A$2:$P$8,9,FALSE))</f>
        <v>#N/A</v>
      </c>
      <c r="S273" s="131" t="e">
        <f>IF(VLOOKUP($I273,Zużycie!$A$2:$P$8,10,FALSE)=0," ",VLOOKUP($I273,Zużycie!$A$2:$P$8,10,FALSE))</f>
        <v>#N/A</v>
      </c>
      <c r="T273" s="131" t="e">
        <f>IF(VLOOKUP($I273,Zużycie!$A$2:$P$8,11,FALSE)=0," ",VLOOKUP($I273,Zużycie!$A$2:$P$8,11,FALSE))</f>
        <v>#N/A</v>
      </c>
      <c r="U273" s="131" t="e">
        <f>IF(VLOOKUP($I273,Zużycie!$A$2:$P$8,12,FALSE)=0," ",VLOOKUP($I273,Zużycie!$A$2:$P$8,12,FALSE))</f>
        <v>#N/A</v>
      </c>
      <c r="V273" s="131" t="e">
        <f>IF(VLOOKUP($I273,Zużycie!$A$2:$P$8,13,FALSE)=0," ",VLOOKUP($I273,Zużycie!$A$2:$P$2,100,FALSE))</f>
        <v>#N/A</v>
      </c>
      <c r="W273" s="131" t="e">
        <f>IF(VLOOKUP($I273,Zużycie!$A$2:$P$8,14,FALSE)=0," ",VLOOKUP($I273,Zużycie!$A$2:$P$8,14,FALSE))</f>
        <v>#N/A</v>
      </c>
      <c r="X273" s="131" t="e">
        <f>IF(VLOOKUP($I273,Zużycie!$A$2:$P$8,15,FALSE)=0," ",VLOOKUP($I273,Zużycie!$A$2:$P$8,15,FALSE))</f>
        <v>#N/A</v>
      </c>
      <c r="Y273" s="131" t="e">
        <f>IF(VLOOKUP($I273,Zużycie!$A$2:$P$8,16,FALSE)=0," ",VLOOKUP($I273,Zużycie!$A$2:$P$8,16,FALSE))</f>
        <v>#N/A</v>
      </c>
      <c r="Z273" s="131"/>
      <c r="AA273" s="131"/>
      <c r="AB273" s="131"/>
      <c r="AC273" s="131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 ht="47.25" customHeight="1">
      <c r="A274" s="14"/>
      <c r="B274" s="5"/>
      <c r="C274" s="6"/>
      <c r="D274" s="6"/>
      <c r="E274" s="7"/>
      <c r="F274" s="5"/>
      <c r="G274" s="5"/>
      <c r="H274" s="5"/>
      <c r="I274" s="5" t="str">
        <f t="shared" si="17"/>
        <v/>
      </c>
      <c r="J274" s="5"/>
      <c r="K274" s="5"/>
      <c r="L274" s="5"/>
      <c r="M274" s="130"/>
      <c r="N274" s="131" t="e">
        <f>IF(VLOOKUP($I274,Zużycie!$A$2:$P$8,5,FALSE)=0," ",VLOOKUP($I274,Zużycie!$A$2:$P$8,5,FALSE))</f>
        <v>#N/A</v>
      </c>
      <c r="O274" s="131" t="e">
        <f>IF(VLOOKUP($I274,Zużycie!$A$2:$P$8,6,FALSE)=0," ",VLOOKUP($I274,Zużycie!$A$2:$P$8,6,FALSE))</f>
        <v>#N/A</v>
      </c>
      <c r="P274" s="131" t="e">
        <f>IF(VLOOKUP($I274,Zużycie!$A$2:$P$8,7,FALSE)=0," ",VLOOKUP($I274,Zużycie!$A$2:$P$8,7,FALSE))</f>
        <v>#N/A</v>
      </c>
      <c r="Q274" s="131" t="e">
        <f>IF(VLOOKUP($I274,Zużycie!$A$2:$P$8,8,FALSE)=0," ",VLOOKUP($I274,Zużycie!$A$2:$P$8,8,FALSE))</f>
        <v>#N/A</v>
      </c>
      <c r="R274" s="131" t="e">
        <f>IF(VLOOKUP($I274,Zużycie!$A$2:$P$8,9,FALSE)=0," ",VLOOKUP($I274,Zużycie!$A$2:$P$8,9,FALSE))</f>
        <v>#N/A</v>
      </c>
      <c r="S274" s="131" t="e">
        <f>IF(VLOOKUP($I274,Zużycie!$A$2:$P$8,10,FALSE)=0," ",VLOOKUP($I274,Zużycie!$A$2:$P$8,10,FALSE))</f>
        <v>#N/A</v>
      </c>
      <c r="T274" s="131" t="e">
        <f>IF(VLOOKUP($I274,Zużycie!$A$2:$P$8,11,FALSE)=0," ",VLOOKUP($I274,Zużycie!$A$2:$P$8,11,FALSE))</f>
        <v>#N/A</v>
      </c>
      <c r="U274" s="131" t="e">
        <f>IF(VLOOKUP($I274,Zużycie!$A$2:$P$8,12,FALSE)=0," ",VLOOKUP($I274,Zużycie!$A$2:$P$8,12,FALSE))</f>
        <v>#N/A</v>
      </c>
      <c r="V274" s="131" t="e">
        <f>IF(VLOOKUP($I274,Zużycie!$A$2:$P$8,13,FALSE)=0," ",VLOOKUP($I274,Zużycie!$A$2:$P$2,100,FALSE))</f>
        <v>#N/A</v>
      </c>
      <c r="W274" s="131" t="e">
        <f>IF(VLOOKUP($I274,Zużycie!$A$2:$P$8,14,FALSE)=0," ",VLOOKUP($I274,Zużycie!$A$2:$P$8,14,FALSE))</f>
        <v>#N/A</v>
      </c>
      <c r="X274" s="131" t="e">
        <f>IF(VLOOKUP($I274,Zużycie!$A$2:$P$8,15,FALSE)=0," ",VLOOKUP($I274,Zużycie!$A$2:$P$8,15,FALSE))</f>
        <v>#N/A</v>
      </c>
      <c r="Y274" s="131" t="e">
        <f>IF(VLOOKUP($I274,Zużycie!$A$2:$P$8,16,FALSE)=0," ",VLOOKUP($I274,Zużycie!$A$2:$P$8,16,FALSE))</f>
        <v>#N/A</v>
      </c>
      <c r="Z274" s="131"/>
      <c r="AA274" s="131"/>
      <c r="AB274" s="131"/>
      <c r="AC274" s="131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 ht="47.25" customHeight="1">
      <c r="A275" s="14"/>
      <c r="B275" s="5"/>
      <c r="C275" s="6"/>
      <c r="D275" s="6"/>
      <c r="E275" s="7"/>
      <c r="F275" s="5"/>
      <c r="G275" s="5"/>
      <c r="H275" s="5"/>
      <c r="I275" s="5" t="str">
        <f t="shared" si="17"/>
        <v/>
      </c>
      <c r="J275" s="5"/>
      <c r="K275" s="5"/>
      <c r="L275" s="5"/>
      <c r="M275" s="130"/>
      <c r="N275" s="131" t="e">
        <f>IF(VLOOKUP($I275,Zużycie!$A$2:$P$8,5,FALSE)=0," ",VLOOKUP($I275,Zużycie!$A$2:$P$8,5,FALSE))</f>
        <v>#N/A</v>
      </c>
      <c r="O275" s="131" t="e">
        <f>IF(VLOOKUP($I275,Zużycie!$A$2:$P$8,6,FALSE)=0," ",VLOOKUP($I275,Zużycie!$A$2:$P$8,6,FALSE))</f>
        <v>#N/A</v>
      </c>
      <c r="P275" s="131" t="e">
        <f>IF(VLOOKUP($I275,Zużycie!$A$2:$P$8,7,FALSE)=0," ",VLOOKUP($I275,Zużycie!$A$2:$P$8,7,FALSE))</f>
        <v>#N/A</v>
      </c>
      <c r="Q275" s="131" t="e">
        <f>IF(VLOOKUP($I275,Zużycie!$A$2:$P$8,8,FALSE)=0," ",VLOOKUP($I275,Zużycie!$A$2:$P$8,8,FALSE))</f>
        <v>#N/A</v>
      </c>
      <c r="R275" s="131" t="e">
        <f>IF(VLOOKUP($I275,Zużycie!$A$2:$P$8,9,FALSE)=0," ",VLOOKUP($I275,Zużycie!$A$2:$P$8,9,FALSE))</f>
        <v>#N/A</v>
      </c>
      <c r="S275" s="131" t="e">
        <f>IF(VLOOKUP($I275,Zużycie!$A$2:$P$8,10,FALSE)=0," ",VLOOKUP($I275,Zużycie!$A$2:$P$8,10,FALSE))</f>
        <v>#N/A</v>
      </c>
      <c r="T275" s="131" t="e">
        <f>IF(VLOOKUP($I275,Zużycie!$A$2:$P$8,11,FALSE)=0," ",VLOOKUP($I275,Zużycie!$A$2:$P$8,11,FALSE))</f>
        <v>#N/A</v>
      </c>
      <c r="U275" s="131" t="e">
        <f>IF(VLOOKUP($I275,Zużycie!$A$2:$P$8,12,FALSE)=0," ",VLOOKUP($I275,Zużycie!$A$2:$P$8,12,FALSE))</f>
        <v>#N/A</v>
      </c>
      <c r="V275" s="131" t="e">
        <f>IF(VLOOKUP($I275,Zużycie!$A$2:$P$8,13,FALSE)=0," ",VLOOKUP($I275,Zużycie!$A$2:$P$2,100,FALSE))</f>
        <v>#N/A</v>
      </c>
      <c r="W275" s="131" t="e">
        <f>IF(VLOOKUP($I275,Zużycie!$A$2:$P$8,14,FALSE)=0," ",VLOOKUP($I275,Zużycie!$A$2:$P$8,14,FALSE))</f>
        <v>#N/A</v>
      </c>
      <c r="X275" s="131" t="e">
        <f>IF(VLOOKUP($I275,Zużycie!$A$2:$P$8,15,FALSE)=0," ",VLOOKUP($I275,Zużycie!$A$2:$P$8,15,FALSE))</f>
        <v>#N/A</v>
      </c>
      <c r="Y275" s="131" t="e">
        <f>IF(VLOOKUP($I275,Zużycie!$A$2:$P$8,16,FALSE)=0," ",VLOOKUP($I275,Zużycie!$A$2:$P$8,16,FALSE))</f>
        <v>#N/A</v>
      </c>
      <c r="Z275" s="131"/>
      <c r="AA275" s="131"/>
      <c r="AB275" s="131"/>
      <c r="AC275" s="131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 ht="47.25" customHeight="1">
      <c r="A276" s="14"/>
      <c r="B276" s="5"/>
      <c r="C276" s="6"/>
      <c r="D276" s="6"/>
      <c r="E276" s="7"/>
      <c r="F276" s="5"/>
      <c r="G276" s="5"/>
      <c r="H276" s="5"/>
      <c r="I276" s="5" t="str">
        <f t="shared" si="17"/>
        <v/>
      </c>
      <c r="J276" s="5"/>
      <c r="K276" s="5"/>
      <c r="L276" s="5"/>
      <c r="M276" s="130"/>
      <c r="N276" s="131" t="e">
        <f>IF(VLOOKUP($I276,Zużycie!$A$2:$P$8,5,FALSE)=0," ",VLOOKUP($I276,Zużycie!$A$2:$P$8,5,FALSE))</f>
        <v>#N/A</v>
      </c>
      <c r="O276" s="131" t="e">
        <f>IF(VLOOKUP($I276,Zużycie!$A$2:$P$8,6,FALSE)=0," ",VLOOKUP($I276,Zużycie!$A$2:$P$8,6,FALSE))</f>
        <v>#N/A</v>
      </c>
      <c r="P276" s="131" t="e">
        <f>IF(VLOOKUP($I276,Zużycie!$A$2:$P$8,7,FALSE)=0," ",VLOOKUP($I276,Zużycie!$A$2:$P$8,7,FALSE))</f>
        <v>#N/A</v>
      </c>
      <c r="Q276" s="131" t="e">
        <f>IF(VLOOKUP($I276,Zużycie!$A$2:$P$8,8,FALSE)=0," ",VLOOKUP($I276,Zużycie!$A$2:$P$8,8,FALSE))</f>
        <v>#N/A</v>
      </c>
      <c r="R276" s="131" t="e">
        <f>IF(VLOOKUP($I276,Zużycie!$A$2:$P$8,9,FALSE)=0," ",VLOOKUP($I276,Zużycie!$A$2:$P$8,9,FALSE))</f>
        <v>#N/A</v>
      </c>
      <c r="S276" s="131" t="e">
        <f>IF(VLOOKUP($I276,Zużycie!$A$2:$P$8,10,FALSE)=0," ",VLOOKUP($I276,Zużycie!$A$2:$P$8,10,FALSE))</f>
        <v>#N/A</v>
      </c>
      <c r="T276" s="131" t="e">
        <f>IF(VLOOKUP($I276,Zużycie!$A$2:$P$8,11,FALSE)=0," ",VLOOKUP($I276,Zużycie!$A$2:$P$8,11,FALSE))</f>
        <v>#N/A</v>
      </c>
      <c r="U276" s="131" t="e">
        <f>IF(VLOOKUP($I276,Zużycie!$A$2:$P$8,12,FALSE)=0," ",VLOOKUP($I276,Zużycie!$A$2:$P$8,12,FALSE))</f>
        <v>#N/A</v>
      </c>
      <c r="V276" s="131" t="e">
        <f>IF(VLOOKUP($I276,Zużycie!$A$2:$P$8,13,FALSE)=0," ",VLOOKUP($I276,Zużycie!$A$2:$P$2,100,FALSE))</f>
        <v>#N/A</v>
      </c>
      <c r="W276" s="131" t="e">
        <f>IF(VLOOKUP($I276,Zużycie!$A$2:$P$8,14,FALSE)=0," ",VLOOKUP($I276,Zużycie!$A$2:$P$8,14,FALSE))</f>
        <v>#N/A</v>
      </c>
      <c r="X276" s="131" t="e">
        <f>IF(VLOOKUP($I276,Zużycie!$A$2:$P$8,15,FALSE)=0," ",VLOOKUP($I276,Zużycie!$A$2:$P$8,15,FALSE))</f>
        <v>#N/A</v>
      </c>
      <c r="Y276" s="131" t="e">
        <f>IF(VLOOKUP($I276,Zużycie!$A$2:$P$8,16,FALSE)=0," ",VLOOKUP($I276,Zużycie!$A$2:$P$8,16,FALSE))</f>
        <v>#N/A</v>
      </c>
      <c r="Z276" s="131"/>
      <c r="AA276" s="131"/>
      <c r="AB276" s="131"/>
      <c r="AC276" s="131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 ht="47.25" customHeight="1">
      <c r="A277" s="14"/>
      <c r="B277" s="5"/>
      <c r="C277" s="6"/>
      <c r="D277" s="6"/>
      <c r="E277" s="7"/>
      <c r="F277" s="5"/>
      <c r="G277" s="5"/>
      <c r="H277" s="5"/>
      <c r="I277" s="5" t="str">
        <f t="shared" si="17"/>
        <v/>
      </c>
      <c r="J277" s="5"/>
      <c r="K277" s="5"/>
      <c r="L277" s="5"/>
      <c r="M277" s="130"/>
      <c r="N277" s="131" t="e">
        <f>IF(VLOOKUP($I277,Zużycie!$A$2:$P$8,5,FALSE)=0," ",VLOOKUP($I277,Zużycie!$A$2:$P$8,5,FALSE))</f>
        <v>#N/A</v>
      </c>
      <c r="O277" s="131" t="e">
        <f>IF(VLOOKUP($I277,Zużycie!$A$2:$P$8,6,FALSE)=0," ",VLOOKUP($I277,Zużycie!$A$2:$P$8,6,FALSE))</f>
        <v>#N/A</v>
      </c>
      <c r="P277" s="131" t="e">
        <f>IF(VLOOKUP($I277,Zużycie!$A$2:$P$8,7,FALSE)=0," ",VLOOKUP($I277,Zużycie!$A$2:$P$8,7,FALSE))</f>
        <v>#N/A</v>
      </c>
      <c r="Q277" s="131" t="e">
        <f>IF(VLOOKUP($I277,Zużycie!$A$2:$P$8,8,FALSE)=0," ",VLOOKUP($I277,Zużycie!$A$2:$P$8,8,FALSE))</f>
        <v>#N/A</v>
      </c>
      <c r="R277" s="131" t="e">
        <f>IF(VLOOKUP($I277,Zużycie!$A$2:$P$8,9,FALSE)=0," ",VLOOKUP($I277,Zużycie!$A$2:$P$8,9,FALSE))</f>
        <v>#N/A</v>
      </c>
      <c r="S277" s="131" t="e">
        <f>IF(VLOOKUP($I277,Zużycie!$A$2:$P$8,10,FALSE)=0," ",VLOOKUP($I277,Zużycie!$A$2:$P$8,10,FALSE))</f>
        <v>#N/A</v>
      </c>
      <c r="T277" s="131" t="e">
        <f>IF(VLOOKUP($I277,Zużycie!$A$2:$P$8,11,FALSE)=0," ",VLOOKUP($I277,Zużycie!$A$2:$P$8,11,FALSE))</f>
        <v>#N/A</v>
      </c>
      <c r="U277" s="131" t="e">
        <f>IF(VLOOKUP($I277,Zużycie!$A$2:$P$8,12,FALSE)=0," ",VLOOKUP($I277,Zużycie!$A$2:$P$8,12,FALSE))</f>
        <v>#N/A</v>
      </c>
      <c r="V277" s="131" t="e">
        <f>IF(VLOOKUP($I277,Zużycie!$A$2:$P$8,13,FALSE)=0," ",VLOOKUP($I277,Zużycie!$A$2:$P$2,100,FALSE))</f>
        <v>#N/A</v>
      </c>
      <c r="W277" s="131" t="e">
        <f>IF(VLOOKUP($I277,Zużycie!$A$2:$P$8,14,FALSE)=0," ",VLOOKUP($I277,Zużycie!$A$2:$P$8,14,FALSE))</f>
        <v>#N/A</v>
      </c>
      <c r="X277" s="131" t="e">
        <f>IF(VLOOKUP($I277,Zużycie!$A$2:$P$8,15,FALSE)=0," ",VLOOKUP($I277,Zużycie!$A$2:$P$8,15,FALSE))</f>
        <v>#N/A</v>
      </c>
      <c r="Y277" s="131" t="e">
        <f>IF(VLOOKUP($I277,Zużycie!$A$2:$P$8,16,FALSE)=0," ",VLOOKUP($I277,Zużycie!$A$2:$P$8,16,FALSE))</f>
        <v>#N/A</v>
      </c>
      <c r="Z277" s="131"/>
      <c r="AA277" s="131"/>
      <c r="AB277" s="131"/>
      <c r="AC277" s="131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 ht="47.25" customHeight="1">
      <c r="A278" s="14"/>
      <c r="B278" s="5"/>
      <c r="C278" s="6"/>
      <c r="D278" s="6"/>
      <c r="E278" s="7"/>
      <c r="F278" s="5"/>
      <c r="G278" s="5"/>
      <c r="H278" s="5"/>
      <c r="I278" s="5" t="str">
        <f t="shared" si="17"/>
        <v/>
      </c>
      <c r="J278" s="5"/>
      <c r="K278" s="5"/>
      <c r="L278" s="5"/>
      <c r="M278" s="130"/>
      <c r="N278" s="131" t="e">
        <f>IF(VLOOKUP($I278,Zużycie!$A$2:$P$8,5,FALSE)=0," ",VLOOKUP($I278,Zużycie!$A$2:$P$8,5,FALSE))</f>
        <v>#N/A</v>
      </c>
      <c r="O278" s="131" t="e">
        <f>IF(VLOOKUP($I278,Zużycie!$A$2:$P$8,6,FALSE)=0," ",VLOOKUP($I278,Zużycie!$A$2:$P$8,6,FALSE))</f>
        <v>#N/A</v>
      </c>
      <c r="P278" s="131" t="e">
        <f>IF(VLOOKUP($I278,Zużycie!$A$2:$P$8,7,FALSE)=0," ",VLOOKUP($I278,Zużycie!$A$2:$P$8,7,FALSE))</f>
        <v>#N/A</v>
      </c>
      <c r="Q278" s="131" t="e">
        <f>IF(VLOOKUP($I278,Zużycie!$A$2:$P$8,8,FALSE)=0," ",VLOOKUP($I278,Zużycie!$A$2:$P$8,8,FALSE))</f>
        <v>#N/A</v>
      </c>
      <c r="R278" s="131" t="e">
        <f>IF(VLOOKUP($I278,Zużycie!$A$2:$P$8,9,FALSE)=0," ",VLOOKUP($I278,Zużycie!$A$2:$P$8,9,FALSE))</f>
        <v>#N/A</v>
      </c>
      <c r="S278" s="131" t="e">
        <f>IF(VLOOKUP($I278,Zużycie!$A$2:$P$8,10,FALSE)=0," ",VLOOKUP($I278,Zużycie!$A$2:$P$8,10,FALSE))</f>
        <v>#N/A</v>
      </c>
      <c r="T278" s="131" t="e">
        <f>IF(VLOOKUP($I278,Zużycie!$A$2:$P$8,11,FALSE)=0," ",VLOOKUP($I278,Zużycie!$A$2:$P$8,11,FALSE))</f>
        <v>#N/A</v>
      </c>
      <c r="U278" s="131" t="e">
        <f>IF(VLOOKUP($I278,Zużycie!$A$2:$P$8,12,FALSE)=0," ",VLOOKUP($I278,Zużycie!$A$2:$P$8,12,FALSE))</f>
        <v>#N/A</v>
      </c>
      <c r="V278" s="131" t="e">
        <f>IF(VLOOKUP($I278,Zużycie!$A$2:$P$8,13,FALSE)=0," ",VLOOKUP($I278,Zużycie!$A$2:$P$2,100,FALSE))</f>
        <v>#N/A</v>
      </c>
      <c r="W278" s="131" t="e">
        <f>IF(VLOOKUP($I278,Zużycie!$A$2:$P$8,14,FALSE)=0," ",VLOOKUP($I278,Zużycie!$A$2:$P$8,14,FALSE))</f>
        <v>#N/A</v>
      </c>
      <c r="X278" s="131" t="e">
        <f>IF(VLOOKUP($I278,Zużycie!$A$2:$P$8,15,FALSE)=0," ",VLOOKUP($I278,Zużycie!$A$2:$P$8,15,FALSE))</f>
        <v>#N/A</v>
      </c>
      <c r="Y278" s="131" t="e">
        <f>IF(VLOOKUP($I278,Zużycie!$A$2:$P$8,16,FALSE)=0," ",VLOOKUP($I278,Zużycie!$A$2:$P$8,16,FALSE))</f>
        <v>#N/A</v>
      </c>
      <c r="Z278" s="131"/>
      <c r="AA278" s="131"/>
      <c r="AB278" s="131"/>
      <c r="AC278" s="131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 ht="47.25" customHeight="1">
      <c r="A279" s="14"/>
      <c r="B279" s="5"/>
      <c r="C279" s="6"/>
      <c r="D279" s="6"/>
      <c r="E279" s="7"/>
      <c r="F279" s="5"/>
      <c r="G279" s="5"/>
      <c r="H279" s="5"/>
      <c r="I279" s="5" t="str">
        <f t="shared" si="17"/>
        <v/>
      </c>
      <c r="J279" s="5"/>
      <c r="K279" s="5"/>
      <c r="L279" s="5"/>
      <c r="M279" s="130"/>
      <c r="N279" s="131" t="e">
        <f>IF(VLOOKUP($I279,Zużycie!$A$2:$P$8,5,FALSE)=0," ",VLOOKUP($I279,Zużycie!$A$2:$P$8,5,FALSE))</f>
        <v>#N/A</v>
      </c>
      <c r="O279" s="131" t="e">
        <f>IF(VLOOKUP($I279,Zużycie!$A$2:$P$8,6,FALSE)=0," ",VLOOKUP($I279,Zużycie!$A$2:$P$8,6,FALSE))</f>
        <v>#N/A</v>
      </c>
      <c r="P279" s="131" t="e">
        <f>IF(VLOOKUP($I279,Zużycie!$A$2:$P$8,7,FALSE)=0," ",VLOOKUP($I279,Zużycie!$A$2:$P$8,7,FALSE))</f>
        <v>#N/A</v>
      </c>
      <c r="Q279" s="131" t="e">
        <f>IF(VLOOKUP($I279,Zużycie!$A$2:$P$8,8,FALSE)=0," ",VLOOKUP($I279,Zużycie!$A$2:$P$8,8,FALSE))</f>
        <v>#N/A</v>
      </c>
      <c r="R279" s="131" t="e">
        <f>IF(VLOOKUP($I279,Zużycie!$A$2:$P$8,9,FALSE)=0," ",VLOOKUP($I279,Zużycie!$A$2:$P$8,9,FALSE))</f>
        <v>#N/A</v>
      </c>
      <c r="S279" s="131" t="e">
        <f>IF(VLOOKUP($I279,Zużycie!$A$2:$P$8,10,FALSE)=0," ",VLOOKUP($I279,Zużycie!$A$2:$P$8,10,FALSE))</f>
        <v>#N/A</v>
      </c>
      <c r="T279" s="131" t="e">
        <f>IF(VLOOKUP($I279,Zużycie!$A$2:$P$8,11,FALSE)=0," ",VLOOKUP($I279,Zużycie!$A$2:$P$8,11,FALSE))</f>
        <v>#N/A</v>
      </c>
      <c r="U279" s="131" t="e">
        <f>IF(VLOOKUP($I279,Zużycie!$A$2:$P$8,12,FALSE)=0," ",VLOOKUP($I279,Zużycie!$A$2:$P$8,12,FALSE))</f>
        <v>#N/A</v>
      </c>
      <c r="V279" s="131" t="e">
        <f>IF(VLOOKUP($I279,Zużycie!$A$2:$P$8,13,FALSE)=0," ",VLOOKUP($I279,Zużycie!$A$2:$P$2,100,FALSE))</f>
        <v>#N/A</v>
      </c>
      <c r="W279" s="131" t="e">
        <f>IF(VLOOKUP($I279,Zużycie!$A$2:$P$8,14,FALSE)=0," ",VLOOKUP($I279,Zużycie!$A$2:$P$8,14,FALSE))</f>
        <v>#N/A</v>
      </c>
      <c r="X279" s="131" t="e">
        <f>IF(VLOOKUP($I279,Zużycie!$A$2:$P$8,15,FALSE)=0," ",VLOOKUP($I279,Zużycie!$A$2:$P$8,15,FALSE))</f>
        <v>#N/A</v>
      </c>
      <c r="Y279" s="131" t="e">
        <f>IF(VLOOKUP($I279,Zużycie!$A$2:$P$8,16,FALSE)=0," ",VLOOKUP($I279,Zużycie!$A$2:$P$8,16,FALSE))</f>
        <v>#N/A</v>
      </c>
      <c r="Z279" s="131"/>
      <c r="AA279" s="131"/>
      <c r="AB279" s="131"/>
      <c r="AC279" s="131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 ht="47.25" customHeight="1">
      <c r="A280" s="14"/>
      <c r="B280" s="5"/>
      <c r="C280" s="6"/>
      <c r="D280" s="6"/>
      <c r="E280" s="7"/>
      <c r="F280" s="5"/>
      <c r="G280" s="5"/>
      <c r="H280" s="5"/>
      <c r="I280" s="5" t="str">
        <f t="shared" si="17"/>
        <v/>
      </c>
      <c r="J280" s="5"/>
      <c r="K280" s="5"/>
      <c r="L280" s="5"/>
      <c r="M280" s="130"/>
      <c r="N280" s="131" t="e">
        <f>IF(VLOOKUP($I280,Zużycie!$A$2:$P$8,5,FALSE)=0," ",VLOOKUP($I280,Zużycie!$A$2:$P$8,5,FALSE))</f>
        <v>#N/A</v>
      </c>
      <c r="O280" s="131" t="e">
        <f>IF(VLOOKUP($I280,Zużycie!$A$2:$P$8,6,FALSE)=0," ",VLOOKUP($I280,Zużycie!$A$2:$P$8,6,FALSE))</f>
        <v>#N/A</v>
      </c>
      <c r="P280" s="131" t="e">
        <f>IF(VLOOKUP($I280,Zużycie!$A$2:$P$8,7,FALSE)=0," ",VLOOKUP($I280,Zużycie!$A$2:$P$8,7,FALSE))</f>
        <v>#N/A</v>
      </c>
      <c r="Q280" s="131" t="e">
        <f>IF(VLOOKUP($I280,Zużycie!$A$2:$P$8,8,FALSE)=0," ",VLOOKUP($I280,Zużycie!$A$2:$P$8,8,FALSE))</f>
        <v>#N/A</v>
      </c>
      <c r="R280" s="131" t="e">
        <f>IF(VLOOKUP($I280,Zużycie!$A$2:$P$8,9,FALSE)=0," ",VLOOKUP($I280,Zużycie!$A$2:$P$8,9,FALSE))</f>
        <v>#N/A</v>
      </c>
      <c r="S280" s="131" t="e">
        <f>IF(VLOOKUP($I280,Zużycie!$A$2:$P$8,10,FALSE)=0," ",VLOOKUP($I280,Zużycie!$A$2:$P$8,10,FALSE))</f>
        <v>#N/A</v>
      </c>
      <c r="T280" s="131" t="e">
        <f>IF(VLOOKUP($I280,Zużycie!$A$2:$P$8,11,FALSE)=0," ",VLOOKUP($I280,Zużycie!$A$2:$P$8,11,FALSE))</f>
        <v>#N/A</v>
      </c>
      <c r="U280" s="131" t="e">
        <f>IF(VLOOKUP($I280,Zużycie!$A$2:$P$8,12,FALSE)=0," ",VLOOKUP($I280,Zużycie!$A$2:$P$8,12,FALSE))</f>
        <v>#N/A</v>
      </c>
      <c r="V280" s="131" t="e">
        <f>IF(VLOOKUP($I280,Zużycie!$A$2:$P$8,13,FALSE)=0," ",VLOOKUP($I280,Zużycie!$A$2:$P$2,100,FALSE))</f>
        <v>#N/A</v>
      </c>
      <c r="W280" s="131" t="e">
        <f>IF(VLOOKUP($I280,Zużycie!$A$2:$P$8,14,FALSE)=0," ",VLOOKUP($I280,Zużycie!$A$2:$P$8,14,FALSE))</f>
        <v>#N/A</v>
      </c>
      <c r="X280" s="131" t="e">
        <f>IF(VLOOKUP($I280,Zużycie!$A$2:$P$8,15,FALSE)=0," ",VLOOKUP($I280,Zużycie!$A$2:$P$8,15,FALSE))</f>
        <v>#N/A</v>
      </c>
      <c r="Y280" s="131" t="e">
        <f>IF(VLOOKUP($I280,Zużycie!$A$2:$P$8,16,FALSE)=0," ",VLOOKUP($I280,Zużycie!$A$2:$P$8,16,FALSE))</f>
        <v>#N/A</v>
      </c>
      <c r="Z280" s="131"/>
      <c r="AA280" s="131"/>
      <c r="AB280" s="131"/>
      <c r="AC280" s="131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 ht="47.25" customHeight="1">
      <c r="A281" s="14"/>
      <c r="B281" s="5"/>
      <c r="C281" s="6"/>
      <c r="D281" s="6"/>
      <c r="E281" s="7"/>
      <c r="F281" s="5"/>
      <c r="G281" s="5"/>
      <c r="H281" s="5"/>
      <c r="I281" s="5" t="str">
        <f t="shared" si="17"/>
        <v/>
      </c>
      <c r="J281" s="5"/>
      <c r="K281" s="5"/>
      <c r="L281" s="5"/>
      <c r="M281" s="130"/>
      <c r="N281" s="131" t="e">
        <f>IF(VLOOKUP($I281,Zużycie!$A$2:$P$8,5,FALSE)=0," ",VLOOKUP($I281,Zużycie!$A$2:$P$8,5,FALSE))</f>
        <v>#N/A</v>
      </c>
      <c r="O281" s="131" t="e">
        <f>IF(VLOOKUP($I281,Zużycie!$A$2:$P$8,6,FALSE)=0," ",VLOOKUP($I281,Zużycie!$A$2:$P$8,6,FALSE))</f>
        <v>#N/A</v>
      </c>
      <c r="P281" s="131" t="e">
        <f>IF(VLOOKUP($I281,Zużycie!$A$2:$P$8,7,FALSE)=0," ",VLOOKUP($I281,Zużycie!$A$2:$P$8,7,FALSE))</f>
        <v>#N/A</v>
      </c>
      <c r="Q281" s="131" t="e">
        <f>IF(VLOOKUP($I281,Zużycie!$A$2:$P$8,8,FALSE)=0," ",VLOOKUP($I281,Zużycie!$A$2:$P$8,8,FALSE))</f>
        <v>#N/A</v>
      </c>
      <c r="R281" s="131" t="e">
        <f>IF(VLOOKUP($I281,Zużycie!$A$2:$P$8,9,FALSE)=0," ",VLOOKUP($I281,Zużycie!$A$2:$P$8,9,FALSE))</f>
        <v>#N/A</v>
      </c>
      <c r="S281" s="131" t="e">
        <f>IF(VLOOKUP($I281,Zużycie!$A$2:$P$8,10,FALSE)=0," ",VLOOKUP($I281,Zużycie!$A$2:$P$8,10,FALSE))</f>
        <v>#N/A</v>
      </c>
      <c r="T281" s="131" t="e">
        <f>IF(VLOOKUP($I281,Zużycie!$A$2:$P$8,11,FALSE)=0," ",VLOOKUP($I281,Zużycie!$A$2:$P$8,11,FALSE))</f>
        <v>#N/A</v>
      </c>
      <c r="U281" s="131" t="e">
        <f>IF(VLOOKUP($I281,Zużycie!$A$2:$P$8,12,FALSE)=0," ",VLOOKUP($I281,Zużycie!$A$2:$P$8,12,FALSE))</f>
        <v>#N/A</v>
      </c>
      <c r="V281" s="131" t="e">
        <f>IF(VLOOKUP($I281,Zużycie!$A$2:$P$8,13,FALSE)=0," ",VLOOKUP($I281,Zużycie!$A$2:$P$2,100,FALSE))</f>
        <v>#N/A</v>
      </c>
      <c r="W281" s="131" t="e">
        <f>IF(VLOOKUP($I281,Zużycie!$A$2:$P$8,14,FALSE)=0," ",VLOOKUP($I281,Zużycie!$A$2:$P$8,14,FALSE))</f>
        <v>#N/A</v>
      </c>
      <c r="X281" s="131" t="e">
        <f>IF(VLOOKUP($I281,Zużycie!$A$2:$P$8,15,FALSE)=0," ",VLOOKUP($I281,Zużycie!$A$2:$P$8,15,FALSE))</f>
        <v>#N/A</v>
      </c>
      <c r="Y281" s="131" t="e">
        <f>IF(VLOOKUP($I281,Zużycie!$A$2:$P$8,16,FALSE)=0," ",VLOOKUP($I281,Zużycie!$A$2:$P$8,16,FALSE))</f>
        <v>#N/A</v>
      </c>
      <c r="Z281" s="131"/>
      <c r="AA281" s="131"/>
      <c r="AB281" s="131"/>
      <c r="AC281" s="131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 ht="47.25" customHeight="1">
      <c r="A282" s="14"/>
      <c r="B282" s="5"/>
      <c r="C282" s="6"/>
      <c r="D282" s="6"/>
      <c r="E282" s="7"/>
      <c r="F282" s="5"/>
      <c r="G282" s="5"/>
      <c r="H282" s="5"/>
      <c r="I282" s="5" t="str">
        <f t="shared" si="17"/>
        <v/>
      </c>
      <c r="J282" s="5"/>
      <c r="K282" s="5"/>
      <c r="L282" s="5"/>
      <c r="M282" s="130"/>
      <c r="N282" s="131" t="e">
        <f>IF(VLOOKUP($I282,Zużycie!$A$2:$P$8,5,FALSE)=0," ",VLOOKUP($I282,Zużycie!$A$2:$P$8,5,FALSE))</f>
        <v>#N/A</v>
      </c>
      <c r="O282" s="131" t="e">
        <f>IF(VLOOKUP($I282,Zużycie!$A$2:$P$8,6,FALSE)=0," ",VLOOKUP($I282,Zużycie!$A$2:$P$8,6,FALSE))</f>
        <v>#N/A</v>
      </c>
      <c r="P282" s="131" t="e">
        <f>IF(VLOOKUP($I282,Zużycie!$A$2:$P$8,7,FALSE)=0," ",VLOOKUP($I282,Zużycie!$A$2:$P$8,7,FALSE))</f>
        <v>#N/A</v>
      </c>
      <c r="Q282" s="131" t="e">
        <f>IF(VLOOKUP($I282,Zużycie!$A$2:$P$8,8,FALSE)=0," ",VLOOKUP($I282,Zużycie!$A$2:$P$8,8,FALSE))</f>
        <v>#N/A</v>
      </c>
      <c r="R282" s="131" t="e">
        <f>IF(VLOOKUP($I282,Zużycie!$A$2:$P$8,9,FALSE)=0," ",VLOOKUP($I282,Zużycie!$A$2:$P$8,9,FALSE))</f>
        <v>#N/A</v>
      </c>
      <c r="S282" s="131" t="e">
        <f>IF(VLOOKUP($I282,Zużycie!$A$2:$P$8,10,FALSE)=0," ",VLOOKUP($I282,Zużycie!$A$2:$P$8,10,FALSE))</f>
        <v>#N/A</v>
      </c>
      <c r="T282" s="131" t="e">
        <f>IF(VLOOKUP($I282,Zużycie!$A$2:$P$8,11,FALSE)=0," ",VLOOKUP($I282,Zużycie!$A$2:$P$8,11,FALSE))</f>
        <v>#N/A</v>
      </c>
      <c r="U282" s="131" t="e">
        <f>IF(VLOOKUP($I282,Zużycie!$A$2:$P$8,12,FALSE)=0," ",VLOOKUP($I282,Zużycie!$A$2:$P$8,12,FALSE))</f>
        <v>#N/A</v>
      </c>
      <c r="V282" s="131" t="e">
        <f>IF(VLOOKUP($I282,Zużycie!$A$2:$P$8,13,FALSE)=0," ",VLOOKUP($I282,Zużycie!$A$2:$P$2,100,FALSE))</f>
        <v>#N/A</v>
      </c>
      <c r="W282" s="131" t="e">
        <f>IF(VLOOKUP($I282,Zużycie!$A$2:$P$8,14,FALSE)=0," ",VLOOKUP($I282,Zużycie!$A$2:$P$8,14,FALSE))</f>
        <v>#N/A</v>
      </c>
      <c r="X282" s="131" t="e">
        <f>IF(VLOOKUP($I282,Zużycie!$A$2:$P$8,15,FALSE)=0," ",VLOOKUP($I282,Zużycie!$A$2:$P$8,15,FALSE))</f>
        <v>#N/A</v>
      </c>
      <c r="Y282" s="131" t="e">
        <f>IF(VLOOKUP($I282,Zużycie!$A$2:$P$8,16,FALSE)=0," ",VLOOKUP($I282,Zużycie!$A$2:$P$8,16,FALSE))</f>
        <v>#N/A</v>
      </c>
      <c r="Z282" s="131"/>
      <c r="AA282" s="131"/>
      <c r="AB282" s="131"/>
      <c r="AC282" s="131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 ht="47.25" customHeight="1">
      <c r="A283" s="14"/>
      <c r="B283" s="5"/>
      <c r="C283" s="6"/>
      <c r="D283" s="6"/>
      <c r="E283" s="7"/>
      <c r="F283" s="5"/>
      <c r="G283" s="5"/>
      <c r="H283" s="5"/>
      <c r="I283" s="5" t="str">
        <f t="shared" si="17"/>
        <v/>
      </c>
      <c r="J283" s="5"/>
      <c r="K283" s="5"/>
      <c r="L283" s="5"/>
      <c r="M283" s="130"/>
      <c r="N283" s="131" t="e">
        <f>IF(VLOOKUP($I283,Zużycie!$A$2:$P$8,5,FALSE)=0," ",VLOOKUP($I283,Zużycie!$A$2:$P$8,5,FALSE))</f>
        <v>#N/A</v>
      </c>
      <c r="O283" s="131" t="e">
        <f>IF(VLOOKUP($I283,Zużycie!$A$2:$P$8,6,FALSE)=0," ",VLOOKUP($I283,Zużycie!$A$2:$P$8,6,FALSE))</f>
        <v>#N/A</v>
      </c>
      <c r="P283" s="131" t="e">
        <f>IF(VLOOKUP($I283,Zużycie!$A$2:$P$8,7,FALSE)=0," ",VLOOKUP($I283,Zużycie!$A$2:$P$8,7,FALSE))</f>
        <v>#N/A</v>
      </c>
      <c r="Q283" s="131" t="e">
        <f>IF(VLOOKUP($I283,Zużycie!$A$2:$P$8,8,FALSE)=0," ",VLOOKUP($I283,Zużycie!$A$2:$P$8,8,FALSE))</f>
        <v>#N/A</v>
      </c>
      <c r="R283" s="131" t="e">
        <f>IF(VLOOKUP($I283,Zużycie!$A$2:$P$8,9,FALSE)=0," ",VLOOKUP($I283,Zużycie!$A$2:$P$8,9,FALSE))</f>
        <v>#N/A</v>
      </c>
      <c r="S283" s="131" t="e">
        <f>IF(VLOOKUP($I283,Zużycie!$A$2:$P$8,10,FALSE)=0," ",VLOOKUP($I283,Zużycie!$A$2:$P$8,10,FALSE))</f>
        <v>#N/A</v>
      </c>
      <c r="T283" s="131" t="e">
        <f>IF(VLOOKUP($I283,Zużycie!$A$2:$P$8,11,FALSE)=0," ",VLOOKUP($I283,Zużycie!$A$2:$P$8,11,FALSE))</f>
        <v>#N/A</v>
      </c>
      <c r="U283" s="131" t="e">
        <f>IF(VLOOKUP($I283,Zużycie!$A$2:$P$8,12,FALSE)=0," ",VLOOKUP($I283,Zużycie!$A$2:$P$8,12,FALSE))</f>
        <v>#N/A</v>
      </c>
      <c r="V283" s="131" t="e">
        <f>IF(VLOOKUP($I283,Zużycie!$A$2:$P$8,13,FALSE)=0," ",VLOOKUP($I283,Zużycie!$A$2:$P$2,100,FALSE))</f>
        <v>#N/A</v>
      </c>
      <c r="W283" s="131" t="e">
        <f>IF(VLOOKUP($I283,Zużycie!$A$2:$P$8,14,FALSE)=0," ",VLOOKUP($I283,Zużycie!$A$2:$P$8,14,FALSE))</f>
        <v>#N/A</v>
      </c>
      <c r="X283" s="131" t="e">
        <f>IF(VLOOKUP($I283,Zużycie!$A$2:$P$8,15,FALSE)=0," ",VLOOKUP($I283,Zużycie!$A$2:$P$8,15,FALSE))</f>
        <v>#N/A</v>
      </c>
      <c r="Y283" s="131" t="e">
        <f>IF(VLOOKUP($I283,Zużycie!$A$2:$P$8,16,FALSE)=0," ",VLOOKUP($I283,Zużycie!$A$2:$P$8,16,FALSE))</f>
        <v>#N/A</v>
      </c>
      <c r="Z283" s="131"/>
      <c r="AA283" s="131"/>
      <c r="AB283" s="131"/>
      <c r="AC283" s="131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 ht="47.25" customHeight="1">
      <c r="A284" s="14"/>
      <c r="B284" s="5"/>
      <c r="C284" s="6"/>
      <c r="D284" s="6"/>
      <c r="E284" s="7"/>
      <c r="F284" s="5"/>
      <c r="G284" s="5"/>
      <c r="H284" s="5"/>
      <c r="I284" s="5" t="str">
        <f t="shared" si="17"/>
        <v/>
      </c>
      <c r="J284" s="5"/>
      <c r="K284" s="5"/>
      <c r="L284" s="5"/>
      <c r="M284" s="130"/>
      <c r="N284" s="131" t="e">
        <f>IF(VLOOKUP($I284,Zużycie!$A$2:$P$8,5,FALSE)=0," ",VLOOKUP($I284,Zużycie!$A$2:$P$8,5,FALSE))</f>
        <v>#N/A</v>
      </c>
      <c r="O284" s="131" t="e">
        <f>IF(VLOOKUP($I284,Zużycie!$A$2:$P$8,6,FALSE)=0," ",VLOOKUP($I284,Zużycie!$A$2:$P$8,6,FALSE))</f>
        <v>#N/A</v>
      </c>
      <c r="P284" s="131" t="e">
        <f>IF(VLOOKUP($I284,Zużycie!$A$2:$P$8,7,FALSE)=0," ",VLOOKUP($I284,Zużycie!$A$2:$P$8,7,FALSE))</f>
        <v>#N/A</v>
      </c>
      <c r="Q284" s="131" t="e">
        <f>IF(VLOOKUP($I284,Zużycie!$A$2:$P$8,8,FALSE)=0," ",VLOOKUP($I284,Zużycie!$A$2:$P$8,8,FALSE))</f>
        <v>#N/A</v>
      </c>
      <c r="R284" s="131" t="e">
        <f>IF(VLOOKUP($I284,Zużycie!$A$2:$P$8,9,FALSE)=0," ",VLOOKUP($I284,Zużycie!$A$2:$P$8,9,FALSE))</f>
        <v>#N/A</v>
      </c>
      <c r="S284" s="131" t="e">
        <f>IF(VLOOKUP($I284,Zużycie!$A$2:$P$8,10,FALSE)=0," ",VLOOKUP($I284,Zużycie!$A$2:$P$8,10,FALSE))</f>
        <v>#N/A</v>
      </c>
      <c r="T284" s="131" t="e">
        <f>IF(VLOOKUP($I284,Zużycie!$A$2:$P$8,11,FALSE)=0," ",VLOOKUP($I284,Zużycie!$A$2:$P$8,11,FALSE))</f>
        <v>#N/A</v>
      </c>
      <c r="U284" s="131" t="e">
        <f>IF(VLOOKUP($I284,Zużycie!$A$2:$P$8,12,FALSE)=0," ",VLOOKUP($I284,Zużycie!$A$2:$P$8,12,FALSE))</f>
        <v>#N/A</v>
      </c>
      <c r="V284" s="131" t="e">
        <f>IF(VLOOKUP($I284,Zużycie!$A$2:$P$8,13,FALSE)=0," ",VLOOKUP($I284,Zużycie!$A$2:$P$2,100,FALSE))</f>
        <v>#N/A</v>
      </c>
      <c r="W284" s="131" t="e">
        <f>IF(VLOOKUP($I284,Zużycie!$A$2:$P$8,14,FALSE)=0," ",VLOOKUP($I284,Zużycie!$A$2:$P$8,14,FALSE))</f>
        <v>#N/A</v>
      </c>
      <c r="X284" s="131" t="e">
        <f>IF(VLOOKUP($I284,Zużycie!$A$2:$P$8,15,FALSE)=0," ",VLOOKUP($I284,Zużycie!$A$2:$P$8,15,FALSE))</f>
        <v>#N/A</v>
      </c>
      <c r="Y284" s="131" t="e">
        <f>IF(VLOOKUP($I284,Zużycie!$A$2:$P$8,16,FALSE)=0," ",VLOOKUP($I284,Zużycie!$A$2:$P$8,16,FALSE))</f>
        <v>#N/A</v>
      </c>
      <c r="Z284" s="131"/>
      <c r="AA284" s="131"/>
      <c r="AB284" s="131"/>
      <c r="AC284" s="131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 ht="47.25" customHeight="1">
      <c r="A285" s="14"/>
      <c r="B285" s="5"/>
      <c r="C285" s="6"/>
      <c r="D285" s="6"/>
      <c r="E285" s="7"/>
      <c r="F285" s="5"/>
      <c r="G285" s="5"/>
      <c r="H285" s="5"/>
      <c r="I285" s="5" t="str">
        <f t="shared" si="17"/>
        <v/>
      </c>
      <c r="J285" s="5"/>
      <c r="K285" s="5"/>
      <c r="L285" s="5"/>
      <c r="M285" s="130"/>
      <c r="N285" s="131" t="e">
        <f>IF(VLOOKUP($I285,Zużycie!$A$2:$P$8,5,FALSE)=0," ",VLOOKUP($I285,Zużycie!$A$2:$P$8,5,FALSE))</f>
        <v>#N/A</v>
      </c>
      <c r="O285" s="131" t="e">
        <f>IF(VLOOKUP($I285,Zużycie!$A$2:$P$8,6,FALSE)=0," ",VLOOKUP($I285,Zużycie!$A$2:$P$8,6,FALSE))</f>
        <v>#N/A</v>
      </c>
      <c r="P285" s="131" t="e">
        <f>IF(VLOOKUP($I285,Zużycie!$A$2:$P$8,7,FALSE)=0," ",VLOOKUP($I285,Zużycie!$A$2:$P$8,7,FALSE))</f>
        <v>#N/A</v>
      </c>
      <c r="Q285" s="131" t="e">
        <f>IF(VLOOKUP($I285,Zużycie!$A$2:$P$8,8,FALSE)=0," ",VLOOKUP($I285,Zużycie!$A$2:$P$8,8,FALSE))</f>
        <v>#N/A</v>
      </c>
      <c r="R285" s="131" t="e">
        <f>IF(VLOOKUP($I285,Zużycie!$A$2:$P$8,9,FALSE)=0," ",VLOOKUP($I285,Zużycie!$A$2:$P$8,9,FALSE))</f>
        <v>#N/A</v>
      </c>
      <c r="S285" s="131" t="e">
        <f>IF(VLOOKUP($I285,Zużycie!$A$2:$P$8,10,FALSE)=0," ",VLOOKUP($I285,Zużycie!$A$2:$P$8,10,FALSE))</f>
        <v>#N/A</v>
      </c>
      <c r="T285" s="131" t="e">
        <f>IF(VLOOKUP($I285,Zużycie!$A$2:$P$8,11,FALSE)=0," ",VLOOKUP($I285,Zużycie!$A$2:$P$8,11,FALSE))</f>
        <v>#N/A</v>
      </c>
      <c r="U285" s="131" t="e">
        <f>IF(VLOOKUP($I285,Zużycie!$A$2:$P$8,12,FALSE)=0," ",VLOOKUP($I285,Zużycie!$A$2:$P$8,12,FALSE))</f>
        <v>#N/A</v>
      </c>
      <c r="V285" s="131" t="e">
        <f>IF(VLOOKUP($I285,Zużycie!$A$2:$P$8,13,FALSE)=0," ",VLOOKUP($I285,Zużycie!$A$2:$P$2,100,FALSE))</f>
        <v>#N/A</v>
      </c>
      <c r="W285" s="131" t="e">
        <f>IF(VLOOKUP($I285,Zużycie!$A$2:$P$8,14,FALSE)=0," ",VLOOKUP($I285,Zużycie!$A$2:$P$8,14,FALSE))</f>
        <v>#N/A</v>
      </c>
      <c r="X285" s="131" t="e">
        <f>IF(VLOOKUP($I285,Zużycie!$A$2:$P$8,15,FALSE)=0," ",VLOOKUP($I285,Zużycie!$A$2:$P$8,15,FALSE))</f>
        <v>#N/A</v>
      </c>
      <c r="Y285" s="131" t="e">
        <f>IF(VLOOKUP($I285,Zużycie!$A$2:$P$8,16,FALSE)=0," ",VLOOKUP($I285,Zużycie!$A$2:$P$8,16,FALSE))</f>
        <v>#N/A</v>
      </c>
      <c r="Z285" s="131"/>
      <c r="AA285" s="131"/>
      <c r="AB285" s="131"/>
      <c r="AC285" s="131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 ht="47.25" customHeight="1">
      <c r="A286" s="14"/>
      <c r="B286" s="5"/>
      <c r="C286" s="6"/>
      <c r="D286" s="6"/>
      <c r="E286" s="7"/>
      <c r="F286" s="5"/>
      <c r="G286" s="5"/>
      <c r="H286" s="5"/>
      <c r="I286" s="5" t="str">
        <f t="shared" si="17"/>
        <v/>
      </c>
      <c r="J286" s="5"/>
      <c r="K286" s="5"/>
      <c r="L286" s="5"/>
      <c r="M286" s="130"/>
      <c r="N286" s="131" t="e">
        <f>IF(VLOOKUP($I286,Zużycie!$A$2:$P$8,5,FALSE)=0," ",VLOOKUP($I286,Zużycie!$A$2:$P$8,5,FALSE))</f>
        <v>#N/A</v>
      </c>
      <c r="O286" s="131" t="e">
        <f>IF(VLOOKUP($I286,Zużycie!$A$2:$P$8,6,FALSE)=0," ",VLOOKUP($I286,Zużycie!$A$2:$P$8,6,FALSE))</f>
        <v>#N/A</v>
      </c>
      <c r="P286" s="131" t="e">
        <f>IF(VLOOKUP($I286,Zużycie!$A$2:$P$8,7,FALSE)=0," ",VLOOKUP($I286,Zużycie!$A$2:$P$8,7,FALSE))</f>
        <v>#N/A</v>
      </c>
      <c r="Q286" s="131" t="e">
        <f>IF(VLOOKUP($I286,Zużycie!$A$2:$P$8,8,FALSE)=0," ",VLOOKUP($I286,Zużycie!$A$2:$P$8,8,FALSE))</f>
        <v>#N/A</v>
      </c>
      <c r="R286" s="131" t="e">
        <f>IF(VLOOKUP($I286,Zużycie!$A$2:$P$8,9,FALSE)=0," ",VLOOKUP($I286,Zużycie!$A$2:$P$8,9,FALSE))</f>
        <v>#N/A</v>
      </c>
      <c r="S286" s="131" t="e">
        <f>IF(VLOOKUP($I286,Zużycie!$A$2:$P$8,10,FALSE)=0," ",VLOOKUP($I286,Zużycie!$A$2:$P$8,10,FALSE))</f>
        <v>#N/A</v>
      </c>
      <c r="T286" s="131" t="e">
        <f>IF(VLOOKUP($I286,Zużycie!$A$2:$P$8,11,FALSE)=0," ",VLOOKUP($I286,Zużycie!$A$2:$P$8,11,FALSE))</f>
        <v>#N/A</v>
      </c>
      <c r="U286" s="131" t="e">
        <f>IF(VLOOKUP($I286,Zużycie!$A$2:$P$8,12,FALSE)=0," ",VLOOKUP($I286,Zużycie!$A$2:$P$8,12,FALSE))</f>
        <v>#N/A</v>
      </c>
      <c r="V286" s="131" t="e">
        <f>IF(VLOOKUP($I286,Zużycie!$A$2:$P$8,13,FALSE)=0," ",VLOOKUP($I286,Zużycie!$A$2:$P$2,100,FALSE))</f>
        <v>#N/A</v>
      </c>
      <c r="W286" s="131" t="e">
        <f>IF(VLOOKUP($I286,Zużycie!$A$2:$P$8,14,FALSE)=0," ",VLOOKUP($I286,Zużycie!$A$2:$P$8,14,FALSE))</f>
        <v>#N/A</v>
      </c>
      <c r="X286" s="131" t="e">
        <f>IF(VLOOKUP($I286,Zużycie!$A$2:$P$8,15,FALSE)=0," ",VLOOKUP($I286,Zużycie!$A$2:$P$8,15,FALSE))</f>
        <v>#N/A</v>
      </c>
      <c r="Y286" s="131" t="e">
        <f>IF(VLOOKUP($I286,Zużycie!$A$2:$P$8,16,FALSE)=0," ",VLOOKUP($I286,Zużycie!$A$2:$P$8,16,FALSE))</f>
        <v>#N/A</v>
      </c>
      <c r="Z286" s="131"/>
      <c r="AA286" s="131"/>
      <c r="AB286" s="131"/>
      <c r="AC286" s="131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 ht="47.25" customHeight="1">
      <c r="A287" s="14"/>
      <c r="B287" s="5"/>
      <c r="C287" s="6"/>
      <c r="D287" s="6"/>
      <c r="E287" s="7"/>
      <c r="F287" s="5"/>
      <c r="G287" s="5"/>
      <c r="H287" s="5"/>
      <c r="I287" s="5" t="str">
        <f t="shared" si="17"/>
        <v/>
      </c>
      <c r="J287" s="5"/>
      <c r="K287" s="5"/>
      <c r="L287" s="5"/>
      <c r="M287" s="130"/>
      <c r="N287" s="131" t="e">
        <f>IF(VLOOKUP($I287,Zużycie!$A$2:$P$8,5,FALSE)=0," ",VLOOKUP($I287,Zużycie!$A$2:$P$8,5,FALSE))</f>
        <v>#N/A</v>
      </c>
      <c r="O287" s="131" t="e">
        <f>IF(VLOOKUP($I287,Zużycie!$A$2:$P$8,6,FALSE)=0," ",VLOOKUP($I287,Zużycie!$A$2:$P$8,6,FALSE))</f>
        <v>#N/A</v>
      </c>
      <c r="P287" s="131" t="e">
        <f>IF(VLOOKUP($I287,Zużycie!$A$2:$P$8,7,FALSE)=0," ",VLOOKUP($I287,Zużycie!$A$2:$P$8,7,FALSE))</f>
        <v>#N/A</v>
      </c>
      <c r="Q287" s="131" t="e">
        <f>IF(VLOOKUP($I287,Zużycie!$A$2:$P$8,8,FALSE)=0," ",VLOOKUP($I287,Zużycie!$A$2:$P$8,8,FALSE))</f>
        <v>#N/A</v>
      </c>
      <c r="R287" s="131" t="e">
        <f>IF(VLOOKUP($I287,Zużycie!$A$2:$P$8,9,FALSE)=0," ",VLOOKUP($I287,Zużycie!$A$2:$P$8,9,FALSE))</f>
        <v>#N/A</v>
      </c>
      <c r="S287" s="131" t="e">
        <f>IF(VLOOKUP($I287,Zużycie!$A$2:$P$8,10,FALSE)=0," ",VLOOKUP($I287,Zużycie!$A$2:$P$8,10,FALSE))</f>
        <v>#N/A</v>
      </c>
      <c r="T287" s="131" t="e">
        <f>IF(VLOOKUP($I287,Zużycie!$A$2:$P$8,11,FALSE)=0," ",VLOOKUP($I287,Zużycie!$A$2:$P$8,11,FALSE))</f>
        <v>#N/A</v>
      </c>
      <c r="U287" s="131" t="e">
        <f>IF(VLOOKUP($I287,Zużycie!$A$2:$P$8,12,FALSE)=0," ",VLOOKUP($I287,Zużycie!$A$2:$P$8,12,FALSE))</f>
        <v>#N/A</v>
      </c>
      <c r="V287" s="131" t="e">
        <f>IF(VLOOKUP($I287,Zużycie!$A$2:$P$8,13,FALSE)=0," ",VLOOKUP($I287,Zużycie!$A$2:$P$2,100,FALSE))</f>
        <v>#N/A</v>
      </c>
      <c r="W287" s="131" t="e">
        <f>IF(VLOOKUP($I287,Zużycie!$A$2:$P$8,14,FALSE)=0," ",VLOOKUP($I287,Zużycie!$A$2:$P$8,14,FALSE))</f>
        <v>#N/A</v>
      </c>
      <c r="X287" s="131" t="e">
        <f>IF(VLOOKUP($I287,Zużycie!$A$2:$P$8,15,FALSE)=0," ",VLOOKUP($I287,Zużycie!$A$2:$P$8,15,FALSE))</f>
        <v>#N/A</v>
      </c>
      <c r="Y287" s="131" t="e">
        <f>IF(VLOOKUP($I287,Zużycie!$A$2:$P$8,16,FALSE)=0," ",VLOOKUP($I287,Zużycie!$A$2:$P$8,16,FALSE))</f>
        <v>#N/A</v>
      </c>
      <c r="Z287" s="131"/>
      <c r="AA287" s="131"/>
      <c r="AB287" s="131"/>
      <c r="AC287" s="131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 ht="47.25" customHeight="1">
      <c r="A288" s="14"/>
      <c r="B288" s="5"/>
      <c r="C288" s="6"/>
      <c r="D288" s="6"/>
      <c r="E288" s="7"/>
      <c r="F288" s="5"/>
      <c r="G288" s="5"/>
      <c r="H288" s="5"/>
      <c r="I288" s="5" t="str">
        <f t="shared" si="17"/>
        <v/>
      </c>
      <c r="J288" s="5"/>
      <c r="K288" s="5"/>
      <c r="L288" s="5"/>
      <c r="M288" s="130"/>
      <c r="N288" s="131" t="e">
        <f>IF(VLOOKUP($I288,Zużycie!$A$2:$P$8,5,FALSE)=0," ",VLOOKUP($I288,Zużycie!$A$2:$P$8,5,FALSE))</f>
        <v>#N/A</v>
      </c>
      <c r="O288" s="131" t="e">
        <f>IF(VLOOKUP($I288,Zużycie!$A$2:$P$8,6,FALSE)=0," ",VLOOKUP($I288,Zużycie!$A$2:$P$8,6,FALSE))</f>
        <v>#N/A</v>
      </c>
      <c r="P288" s="131" t="e">
        <f>IF(VLOOKUP($I288,Zużycie!$A$2:$P$8,7,FALSE)=0," ",VLOOKUP($I288,Zużycie!$A$2:$P$8,7,FALSE))</f>
        <v>#N/A</v>
      </c>
      <c r="Q288" s="131" t="e">
        <f>IF(VLOOKUP($I288,Zużycie!$A$2:$P$8,8,FALSE)=0," ",VLOOKUP($I288,Zużycie!$A$2:$P$8,8,FALSE))</f>
        <v>#N/A</v>
      </c>
      <c r="R288" s="131" t="e">
        <f>IF(VLOOKUP($I288,Zużycie!$A$2:$P$8,9,FALSE)=0," ",VLOOKUP($I288,Zużycie!$A$2:$P$8,9,FALSE))</f>
        <v>#N/A</v>
      </c>
      <c r="S288" s="131" t="e">
        <f>IF(VLOOKUP($I288,Zużycie!$A$2:$P$8,10,FALSE)=0," ",VLOOKUP($I288,Zużycie!$A$2:$P$8,10,FALSE))</f>
        <v>#N/A</v>
      </c>
      <c r="T288" s="131" t="e">
        <f>IF(VLOOKUP($I288,Zużycie!$A$2:$P$8,11,FALSE)=0," ",VLOOKUP($I288,Zużycie!$A$2:$P$8,11,FALSE))</f>
        <v>#N/A</v>
      </c>
      <c r="U288" s="131" t="e">
        <f>IF(VLOOKUP($I288,Zużycie!$A$2:$P$8,12,FALSE)=0," ",VLOOKUP($I288,Zużycie!$A$2:$P$8,12,FALSE))</f>
        <v>#N/A</v>
      </c>
      <c r="V288" s="131" t="e">
        <f>IF(VLOOKUP($I288,Zużycie!$A$2:$P$8,13,FALSE)=0," ",VLOOKUP($I288,Zużycie!$A$2:$P$2,100,FALSE))</f>
        <v>#N/A</v>
      </c>
      <c r="W288" s="131" t="e">
        <f>IF(VLOOKUP($I288,Zużycie!$A$2:$P$8,14,FALSE)=0," ",VLOOKUP($I288,Zużycie!$A$2:$P$8,14,FALSE))</f>
        <v>#N/A</v>
      </c>
      <c r="X288" s="131" t="e">
        <f>IF(VLOOKUP($I288,Zużycie!$A$2:$P$8,15,FALSE)=0," ",VLOOKUP($I288,Zużycie!$A$2:$P$8,15,FALSE))</f>
        <v>#N/A</v>
      </c>
      <c r="Y288" s="131" t="e">
        <f>IF(VLOOKUP($I288,Zużycie!$A$2:$P$8,16,FALSE)=0," ",VLOOKUP($I288,Zużycie!$A$2:$P$8,16,FALSE))</f>
        <v>#N/A</v>
      </c>
      <c r="Z288" s="131"/>
      <c r="AA288" s="131"/>
      <c r="AB288" s="131"/>
      <c r="AC288" s="131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 ht="47.25" customHeight="1">
      <c r="A289" s="14"/>
      <c r="B289" s="5"/>
      <c r="C289" s="6"/>
      <c r="D289" s="6"/>
      <c r="E289" s="7"/>
      <c r="F289" s="5"/>
      <c r="G289" s="5"/>
      <c r="H289" s="5"/>
      <c r="I289" s="5" t="str">
        <f t="shared" si="17"/>
        <v/>
      </c>
      <c r="J289" s="5"/>
      <c r="K289" s="5"/>
      <c r="L289" s="5"/>
      <c r="M289" s="130"/>
      <c r="N289" s="131" t="e">
        <f>IF(VLOOKUP($I289,Zużycie!$A$2:$P$8,5,FALSE)=0," ",VLOOKUP($I289,Zużycie!$A$2:$P$8,5,FALSE))</f>
        <v>#N/A</v>
      </c>
      <c r="O289" s="131" t="e">
        <f>IF(VLOOKUP($I289,Zużycie!$A$2:$P$8,6,FALSE)=0," ",VLOOKUP($I289,Zużycie!$A$2:$P$8,6,FALSE))</f>
        <v>#N/A</v>
      </c>
      <c r="P289" s="131" t="e">
        <f>IF(VLOOKUP($I289,Zużycie!$A$2:$P$8,7,FALSE)=0," ",VLOOKUP($I289,Zużycie!$A$2:$P$8,7,FALSE))</f>
        <v>#N/A</v>
      </c>
      <c r="Q289" s="131" t="e">
        <f>IF(VLOOKUP($I289,Zużycie!$A$2:$P$8,8,FALSE)=0," ",VLOOKUP($I289,Zużycie!$A$2:$P$8,8,FALSE))</f>
        <v>#N/A</v>
      </c>
      <c r="R289" s="131" t="e">
        <f>IF(VLOOKUP($I289,Zużycie!$A$2:$P$8,9,FALSE)=0," ",VLOOKUP($I289,Zużycie!$A$2:$P$8,9,FALSE))</f>
        <v>#N/A</v>
      </c>
      <c r="S289" s="131" t="e">
        <f>IF(VLOOKUP($I289,Zużycie!$A$2:$P$8,10,FALSE)=0," ",VLOOKUP($I289,Zużycie!$A$2:$P$8,10,FALSE))</f>
        <v>#N/A</v>
      </c>
      <c r="T289" s="131" t="e">
        <f>IF(VLOOKUP($I289,Zużycie!$A$2:$P$8,11,FALSE)=0," ",VLOOKUP($I289,Zużycie!$A$2:$P$8,11,FALSE))</f>
        <v>#N/A</v>
      </c>
      <c r="U289" s="131" t="e">
        <f>IF(VLOOKUP($I289,Zużycie!$A$2:$P$8,12,FALSE)=0," ",VLOOKUP($I289,Zużycie!$A$2:$P$8,12,FALSE))</f>
        <v>#N/A</v>
      </c>
      <c r="V289" s="131" t="e">
        <f>IF(VLOOKUP($I289,Zużycie!$A$2:$P$8,13,FALSE)=0," ",VLOOKUP($I289,Zużycie!$A$2:$P$2,100,FALSE))</f>
        <v>#N/A</v>
      </c>
      <c r="W289" s="131" t="e">
        <f>IF(VLOOKUP($I289,Zużycie!$A$2:$P$8,14,FALSE)=0," ",VLOOKUP($I289,Zużycie!$A$2:$P$8,14,FALSE))</f>
        <v>#N/A</v>
      </c>
      <c r="X289" s="131" t="e">
        <f>IF(VLOOKUP($I289,Zużycie!$A$2:$P$8,15,FALSE)=0," ",VLOOKUP($I289,Zużycie!$A$2:$P$8,15,FALSE))</f>
        <v>#N/A</v>
      </c>
      <c r="Y289" s="131" t="e">
        <f>IF(VLOOKUP($I289,Zużycie!$A$2:$P$8,16,FALSE)=0," ",VLOOKUP($I289,Zużycie!$A$2:$P$8,16,FALSE))</f>
        <v>#N/A</v>
      </c>
      <c r="Z289" s="131"/>
      <c r="AA289" s="131"/>
      <c r="AB289" s="131"/>
      <c r="AC289" s="131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 ht="47.25" customHeight="1">
      <c r="A290" s="14"/>
      <c r="B290" s="5"/>
      <c r="C290" s="6"/>
      <c r="D290" s="6"/>
      <c r="E290" s="7"/>
      <c r="F290" s="5"/>
      <c r="G290" s="5"/>
      <c r="H290" s="5"/>
      <c r="I290" s="5" t="str">
        <f t="shared" si="17"/>
        <v/>
      </c>
      <c r="J290" s="5"/>
      <c r="K290" s="5"/>
      <c r="L290" s="5"/>
      <c r="M290" s="130"/>
      <c r="N290" s="131" t="e">
        <f>IF(VLOOKUP($I290,Zużycie!$A$2:$P$8,5,FALSE)=0," ",VLOOKUP($I290,Zużycie!$A$2:$P$8,5,FALSE))</f>
        <v>#N/A</v>
      </c>
      <c r="O290" s="131" t="e">
        <f>IF(VLOOKUP($I290,Zużycie!$A$2:$P$8,6,FALSE)=0," ",VLOOKUP($I290,Zużycie!$A$2:$P$8,6,FALSE))</f>
        <v>#N/A</v>
      </c>
      <c r="P290" s="131" t="e">
        <f>IF(VLOOKUP($I290,Zużycie!$A$2:$P$8,7,FALSE)=0," ",VLOOKUP($I290,Zużycie!$A$2:$P$8,7,FALSE))</f>
        <v>#N/A</v>
      </c>
      <c r="Q290" s="131" t="e">
        <f>IF(VLOOKUP($I290,Zużycie!$A$2:$P$8,8,FALSE)=0," ",VLOOKUP($I290,Zużycie!$A$2:$P$8,8,FALSE))</f>
        <v>#N/A</v>
      </c>
      <c r="R290" s="131" t="e">
        <f>IF(VLOOKUP($I290,Zużycie!$A$2:$P$8,9,FALSE)=0," ",VLOOKUP($I290,Zużycie!$A$2:$P$8,9,FALSE))</f>
        <v>#N/A</v>
      </c>
      <c r="S290" s="131" t="e">
        <f>IF(VLOOKUP($I290,Zużycie!$A$2:$P$8,10,FALSE)=0," ",VLOOKUP($I290,Zużycie!$A$2:$P$8,10,FALSE))</f>
        <v>#N/A</v>
      </c>
      <c r="T290" s="131" t="e">
        <f>IF(VLOOKUP($I290,Zużycie!$A$2:$P$8,11,FALSE)=0," ",VLOOKUP($I290,Zużycie!$A$2:$P$8,11,FALSE))</f>
        <v>#N/A</v>
      </c>
      <c r="U290" s="131" t="e">
        <f>IF(VLOOKUP($I290,Zużycie!$A$2:$P$8,12,FALSE)=0," ",VLOOKUP($I290,Zużycie!$A$2:$P$8,12,FALSE))</f>
        <v>#N/A</v>
      </c>
      <c r="V290" s="131" t="e">
        <f>IF(VLOOKUP($I290,Zużycie!$A$2:$P$8,13,FALSE)=0," ",VLOOKUP($I290,Zużycie!$A$2:$P$2,100,FALSE))</f>
        <v>#N/A</v>
      </c>
      <c r="W290" s="131" t="e">
        <f>IF(VLOOKUP($I290,Zużycie!$A$2:$P$8,14,FALSE)=0," ",VLOOKUP($I290,Zużycie!$A$2:$P$8,14,FALSE))</f>
        <v>#N/A</v>
      </c>
      <c r="X290" s="131" t="e">
        <f>IF(VLOOKUP($I290,Zużycie!$A$2:$P$8,15,FALSE)=0," ",VLOOKUP($I290,Zużycie!$A$2:$P$8,15,FALSE))</f>
        <v>#N/A</v>
      </c>
      <c r="Y290" s="131" t="e">
        <f>IF(VLOOKUP($I290,Zużycie!$A$2:$P$8,16,FALSE)=0," ",VLOOKUP($I290,Zużycie!$A$2:$P$8,16,FALSE))</f>
        <v>#N/A</v>
      </c>
      <c r="Z290" s="131"/>
      <c r="AA290" s="131"/>
      <c r="AB290" s="131"/>
      <c r="AC290" s="131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 ht="47.25" customHeight="1">
      <c r="A291" s="14"/>
      <c r="B291" s="5"/>
      <c r="C291" s="6"/>
      <c r="D291" s="6"/>
      <c r="E291" s="7"/>
      <c r="F291" s="5"/>
      <c r="G291" s="5"/>
      <c r="H291" s="5"/>
      <c r="I291" s="5" t="str">
        <f t="shared" si="17"/>
        <v/>
      </c>
      <c r="J291" s="5"/>
      <c r="K291" s="5"/>
      <c r="L291" s="5"/>
      <c r="M291" s="130"/>
      <c r="N291" s="131" t="e">
        <f>IF(VLOOKUP($I291,Zużycie!$A$2:$P$8,5,FALSE)=0," ",VLOOKUP($I291,Zużycie!$A$2:$P$8,5,FALSE))</f>
        <v>#N/A</v>
      </c>
      <c r="O291" s="131" t="e">
        <f>IF(VLOOKUP($I291,Zużycie!$A$2:$P$8,6,FALSE)=0," ",VLOOKUP($I291,Zużycie!$A$2:$P$8,6,FALSE))</f>
        <v>#N/A</v>
      </c>
      <c r="P291" s="131" t="e">
        <f>IF(VLOOKUP($I291,Zużycie!$A$2:$P$8,7,FALSE)=0," ",VLOOKUP($I291,Zużycie!$A$2:$P$8,7,FALSE))</f>
        <v>#N/A</v>
      </c>
      <c r="Q291" s="131" t="e">
        <f>IF(VLOOKUP($I291,Zużycie!$A$2:$P$8,8,FALSE)=0," ",VLOOKUP($I291,Zużycie!$A$2:$P$8,8,FALSE))</f>
        <v>#N/A</v>
      </c>
      <c r="R291" s="131" t="e">
        <f>IF(VLOOKUP($I291,Zużycie!$A$2:$P$8,9,FALSE)=0," ",VLOOKUP($I291,Zużycie!$A$2:$P$8,9,FALSE))</f>
        <v>#N/A</v>
      </c>
      <c r="S291" s="131" t="e">
        <f>IF(VLOOKUP($I291,Zużycie!$A$2:$P$8,10,FALSE)=0," ",VLOOKUP($I291,Zużycie!$A$2:$P$8,10,FALSE))</f>
        <v>#N/A</v>
      </c>
      <c r="T291" s="131" t="e">
        <f>IF(VLOOKUP($I291,Zużycie!$A$2:$P$8,11,FALSE)=0," ",VLOOKUP($I291,Zużycie!$A$2:$P$8,11,FALSE))</f>
        <v>#N/A</v>
      </c>
      <c r="U291" s="131" t="e">
        <f>IF(VLOOKUP($I291,Zużycie!$A$2:$P$8,12,FALSE)=0," ",VLOOKUP($I291,Zużycie!$A$2:$P$8,12,FALSE))</f>
        <v>#N/A</v>
      </c>
      <c r="V291" s="131" t="e">
        <f>IF(VLOOKUP($I291,Zużycie!$A$2:$P$8,13,FALSE)=0," ",VLOOKUP($I291,Zużycie!$A$2:$P$2,100,FALSE))</f>
        <v>#N/A</v>
      </c>
      <c r="W291" s="131" t="e">
        <f>IF(VLOOKUP($I291,Zużycie!$A$2:$P$8,14,FALSE)=0," ",VLOOKUP($I291,Zużycie!$A$2:$P$8,14,FALSE))</f>
        <v>#N/A</v>
      </c>
      <c r="X291" s="131" t="e">
        <f>IF(VLOOKUP($I291,Zużycie!$A$2:$P$8,15,FALSE)=0," ",VLOOKUP($I291,Zużycie!$A$2:$P$8,15,FALSE))</f>
        <v>#N/A</v>
      </c>
      <c r="Y291" s="131" t="e">
        <f>IF(VLOOKUP($I291,Zużycie!$A$2:$P$8,16,FALSE)=0," ",VLOOKUP($I291,Zużycie!$A$2:$P$8,16,FALSE))</f>
        <v>#N/A</v>
      </c>
      <c r="Z291" s="131"/>
      <c r="AA291" s="131"/>
      <c r="AB291" s="131"/>
      <c r="AC291" s="131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 ht="47.25" customHeight="1">
      <c r="A292" s="14"/>
      <c r="B292" s="5"/>
      <c r="C292" s="6"/>
      <c r="D292" s="6"/>
      <c r="E292" s="7"/>
      <c r="F292" s="5"/>
      <c r="G292" s="5"/>
      <c r="H292" s="5"/>
      <c r="I292" s="5" t="str">
        <f t="shared" si="17"/>
        <v/>
      </c>
      <c r="J292" s="5"/>
      <c r="K292" s="5"/>
      <c r="L292" s="5"/>
      <c r="M292" s="130"/>
      <c r="N292" s="131" t="e">
        <f>IF(VLOOKUP($I292,Zużycie!$A$2:$P$8,5,FALSE)=0," ",VLOOKUP($I292,Zużycie!$A$2:$P$8,5,FALSE))</f>
        <v>#N/A</v>
      </c>
      <c r="O292" s="131" t="e">
        <f>IF(VLOOKUP($I292,Zużycie!$A$2:$P$8,6,FALSE)=0," ",VLOOKUP($I292,Zużycie!$A$2:$P$8,6,FALSE))</f>
        <v>#N/A</v>
      </c>
      <c r="P292" s="131" t="e">
        <f>IF(VLOOKUP($I292,Zużycie!$A$2:$P$8,7,FALSE)=0," ",VLOOKUP($I292,Zużycie!$A$2:$P$8,7,FALSE))</f>
        <v>#N/A</v>
      </c>
      <c r="Q292" s="131" t="e">
        <f>IF(VLOOKUP($I292,Zużycie!$A$2:$P$8,8,FALSE)=0," ",VLOOKUP($I292,Zużycie!$A$2:$P$8,8,FALSE))</f>
        <v>#N/A</v>
      </c>
      <c r="R292" s="131" t="e">
        <f>IF(VLOOKUP($I292,Zużycie!$A$2:$P$8,9,FALSE)=0," ",VLOOKUP($I292,Zużycie!$A$2:$P$8,9,FALSE))</f>
        <v>#N/A</v>
      </c>
      <c r="S292" s="131" t="e">
        <f>IF(VLOOKUP($I292,Zużycie!$A$2:$P$8,10,FALSE)=0," ",VLOOKUP($I292,Zużycie!$A$2:$P$8,10,FALSE))</f>
        <v>#N/A</v>
      </c>
      <c r="T292" s="131" t="e">
        <f>IF(VLOOKUP($I292,Zużycie!$A$2:$P$8,11,FALSE)=0," ",VLOOKUP($I292,Zużycie!$A$2:$P$8,11,FALSE))</f>
        <v>#N/A</v>
      </c>
      <c r="U292" s="131" t="e">
        <f>IF(VLOOKUP($I292,Zużycie!$A$2:$P$8,12,FALSE)=0," ",VLOOKUP($I292,Zużycie!$A$2:$P$8,12,FALSE))</f>
        <v>#N/A</v>
      </c>
      <c r="V292" s="131" t="e">
        <f>IF(VLOOKUP($I292,Zużycie!$A$2:$P$8,13,FALSE)=0," ",VLOOKUP($I292,Zużycie!$A$2:$P$2,100,FALSE))</f>
        <v>#N/A</v>
      </c>
      <c r="W292" s="131" t="e">
        <f>IF(VLOOKUP($I292,Zużycie!$A$2:$P$8,14,FALSE)=0," ",VLOOKUP($I292,Zużycie!$A$2:$P$8,14,FALSE))</f>
        <v>#N/A</v>
      </c>
      <c r="X292" s="131" t="e">
        <f>IF(VLOOKUP($I292,Zużycie!$A$2:$P$8,15,FALSE)=0," ",VLOOKUP($I292,Zużycie!$A$2:$P$8,15,FALSE))</f>
        <v>#N/A</v>
      </c>
      <c r="Y292" s="131" t="e">
        <f>IF(VLOOKUP($I292,Zużycie!$A$2:$P$8,16,FALSE)=0," ",VLOOKUP($I292,Zużycie!$A$2:$P$8,16,FALSE))</f>
        <v>#N/A</v>
      </c>
      <c r="Z292" s="131"/>
      <c r="AA292" s="131"/>
      <c r="AB292" s="131"/>
      <c r="AC292" s="131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1:48" ht="47.25" customHeight="1">
      <c r="A293" s="14"/>
      <c r="B293" s="5"/>
      <c r="C293" s="6"/>
      <c r="D293" s="6"/>
      <c r="E293" s="7"/>
      <c r="F293" s="5"/>
      <c r="G293" s="5"/>
      <c r="H293" s="5"/>
      <c r="I293" s="5" t="str">
        <f t="shared" si="17"/>
        <v/>
      </c>
      <c r="J293" s="5"/>
      <c r="K293" s="5"/>
      <c r="L293" s="5"/>
      <c r="M293" s="130"/>
      <c r="N293" s="131" t="e">
        <f>IF(VLOOKUP($I293,Zużycie!$A$2:$P$8,5,FALSE)=0," ",VLOOKUP($I293,Zużycie!$A$2:$P$8,5,FALSE))</f>
        <v>#N/A</v>
      </c>
      <c r="O293" s="131" t="e">
        <f>IF(VLOOKUP($I293,Zużycie!$A$2:$P$8,6,FALSE)=0," ",VLOOKUP($I293,Zużycie!$A$2:$P$8,6,FALSE))</f>
        <v>#N/A</v>
      </c>
      <c r="P293" s="131" t="e">
        <f>IF(VLOOKUP($I293,Zużycie!$A$2:$P$8,7,FALSE)=0," ",VLOOKUP($I293,Zużycie!$A$2:$P$8,7,FALSE))</f>
        <v>#N/A</v>
      </c>
      <c r="Q293" s="131" t="e">
        <f>IF(VLOOKUP($I293,Zużycie!$A$2:$P$8,8,FALSE)=0," ",VLOOKUP($I293,Zużycie!$A$2:$P$8,8,FALSE))</f>
        <v>#N/A</v>
      </c>
      <c r="R293" s="131" t="e">
        <f>IF(VLOOKUP($I293,Zużycie!$A$2:$P$8,9,FALSE)=0," ",VLOOKUP($I293,Zużycie!$A$2:$P$8,9,FALSE))</f>
        <v>#N/A</v>
      </c>
      <c r="S293" s="131" t="e">
        <f>IF(VLOOKUP($I293,Zużycie!$A$2:$P$8,10,FALSE)=0," ",VLOOKUP($I293,Zużycie!$A$2:$P$8,10,FALSE))</f>
        <v>#N/A</v>
      </c>
      <c r="T293" s="131" t="e">
        <f>IF(VLOOKUP($I293,Zużycie!$A$2:$P$8,11,FALSE)=0," ",VLOOKUP($I293,Zużycie!$A$2:$P$8,11,FALSE))</f>
        <v>#N/A</v>
      </c>
      <c r="U293" s="131" t="e">
        <f>IF(VLOOKUP($I293,Zużycie!$A$2:$P$8,12,FALSE)=0," ",VLOOKUP($I293,Zużycie!$A$2:$P$8,12,FALSE))</f>
        <v>#N/A</v>
      </c>
      <c r="V293" s="131" t="e">
        <f>IF(VLOOKUP($I293,Zużycie!$A$2:$P$8,13,FALSE)=0," ",VLOOKUP($I293,Zużycie!$A$2:$P$2,100,FALSE))</f>
        <v>#N/A</v>
      </c>
      <c r="W293" s="131" t="e">
        <f>IF(VLOOKUP($I293,Zużycie!$A$2:$P$8,14,FALSE)=0," ",VLOOKUP($I293,Zużycie!$A$2:$P$8,14,FALSE))</f>
        <v>#N/A</v>
      </c>
      <c r="X293" s="131" t="e">
        <f>IF(VLOOKUP($I293,Zużycie!$A$2:$P$8,15,FALSE)=0," ",VLOOKUP($I293,Zużycie!$A$2:$P$8,15,FALSE))</f>
        <v>#N/A</v>
      </c>
      <c r="Y293" s="131" t="e">
        <f>IF(VLOOKUP($I293,Zużycie!$A$2:$P$8,16,FALSE)=0," ",VLOOKUP($I293,Zużycie!$A$2:$P$8,16,FALSE))</f>
        <v>#N/A</v>
      </c>
      <c r="Z293" s="131"/>
      <c r="AA293" s="131"/>
      <c r="AB293" s="131"/>
      <c r="AC293" s="131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1:48" ht="47.25" customHeight="1">
      <c r="A294" s="14"/>
      <c r="B294" s="5"/>
      <c r="C294" s="6"/>
      <c r="D294" s="6"/>
      <c r="E294" s="7"/>
      <c r="F294" s="5"/>
      <c r="G294" s="5"/>
      <c r="H294" s="5"/>
      <c r="I294" s="5" t="str">
        <f t="shared" si="17"/>
        <v/>
      </c>
      <c r="J294" s="5"/>
      <c r="K294" s="5"/>
      <c r="L294" s="5"/>
      <c r="M294" s="130"/>
      <c r="N294" s="131" t="e">
        <f>IF(VLOOKUP($I294,Zużycie!$A$2:$P$8,5,FALSE)=0," ",VLOOKUP($I294,Zużycie!$A$2:$P$8,5,FALSE))</f>
        <v>#N/A</v>
      </c>
      <c r="O294" s="131" t="e">
        <f>IF(VLOOKUP($I294,Zużycie!$A$2:$P$8,6,FALSE)=0," ",VLOOKUP($I294,Zużycie!$A$2:$P$8,6,FALSE))</f>
        <v>#N/A</v>
      </c>
      <c r="P294" s="131" t="e">
        <f>IF(VLOOKUP($I294,Zużycie!$A$2:$P$8,7,FALSE)=0," ",VLOOKUP($I294,Zużycie!$A$2:$P$8,7,FALSE))</f>
        <v>#N/A</v>
      </c>
      <c r="Q294" s="131" t="e">
        <f>IF(VLOOKUP($I294,Zużycie!$A$2:$P$8,8,FALSE)=0," ",VLOOKUP($I294,Zużycie!$A$2:$P$8,8,FALSE))</f>
        <v>#N/A</v>
      </c>
      <c r="R294" s="131" t="e">
        <f>IF(VLOOKUP($I294,Zużycie!$A$2:$P$8,9,FALSE)=0," ",VLOOKUP($I294,Zużycie!$A$2:$P$8,9,FALSE))</f>
        <v>#N/A</v>
      </c>
      <c r="S294" s="131" t="e">
        <f>IF(VLOOKUP($I294,Zużycie!$A$2:$P$8,10,FALSE)=0," ",VLOOKUP($I294,Zużycie!$A$2:$P$8,10,FALSE))</f>
        <v>#N/A</v>
      </c>
      <c r="T294" s="131" t="e">
        <f>IF(VLOOKUP($I294,Zużycie!$A$2:$P$8,11,FALSE)=0," ",VLOOKUP($I294,Zużycie!$A$2:$P$8,11,FALSE))</f>
        <v>#N/A</v>
      </c>
      <c r="U294" s="131" t="e">
        <f>IF(VLOOKUP($I294,Zużycie!$A$2:$P$8,12,FALSE)=0," ",VLOOKUP($I294,Zużycie!$A$2:$P$8,12,FALSE))</f>
        <v>#N/A</v>
      </c>
      <c r="V294" s="131" t="e">
        <f>IF(VLOOKUP($I294,Zużycie!$A$2:$P$8,13,FALSE)=0," ",VLOOKUP($I294,Zużycie!$A$2:$P$2,100,FALSE))</f>
        <v>#N/A</v>
      </c>
      <c r="W294" s="131" t="e">
        <f>IF(VLOOKUP($I294,Zużycie!$A$2:$P$8,14,FALSE)=0," ",VLOOKUP($I294,Zużycie!$A$2:$P$8,14,FALSE))</f>
        <v>#N/A</v>
      </c>
      <c r="X294" s="131" t="e">
        <f>IF(VLOOKUP($I294,Zużycie!$A$2:$P$8,15,FALSE)=0," ",VLOOKUP($I294,Zużycie!$A$2:$P$8,15,FALSE))</f>
        <v>#N/A</v>
      </c>
      <c r="Y294" s="131" t="e">
        <f>IF(VLOOKUP($I294,Zużycie!$A$2:$P$8,16,FALSE)=0," ",VLOOKUP($I294,Zużycie!$A$2:$P$8,16,FALSE))</f>
        <v>#N/A</v>
      </c>
      <c r="Z294" s="131"/>
      <c r="AA294" s="131"/>
      <c r="AB294" s="131"/>
      <c r="AC294" s="131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1:48" ht="47.25" customHeight="1">
      <c r="A295" s="14"/>
      <c r="B295" s="5"/>
      <c r="C295" s="6"/>
      <c r="D295" s="6"/>
      <c r="E295" s="7"/>
      <c r="F295" s="5"/>
      <c r="G295" s="5"/>
      <c r="H295" s="5"/>
      <c r="I295" s="5" t="str">
        <f t="shared" si="17"/>
        <v/>
      </c>
      <c r="J295" s="5"/>
      <c r="K295" s="5"/>
      <c r="L295" s="5"/>
      <c r="M295" s="130"/>
      <c r="N295" s="131" t="e">
        <f>IF(VLOOKUP($I295,Zużycie!$A$2:$P$8,5,FALSE)=0," ",VLOOKUP($I295,Zużycie!$A$2:$P$8,5,FALSE))</f>
        <v>#N/A</v>
      </c>
      <c r="O295" s="131" t="e">
        <f>IF(VLOOKUP($I295,Zużycie!$A$2:$P$8,6,FALSE)=0," ",VLOOKUP($I295,Zużycie!$A$2:$P$8,6,FALSE))</f>
        <v>#N/A</v>
      </c>
      <c r="P295" s="131" t="e">
        <f>IF(VLOOKUP($I295,Zużycie!$A$2:$P$8,7,FALSE)=0," ",VLOOKUP($I295,Zużycie!$A$2:$P$8,7,FALSE))</f>
        <v>#N/A</v>
      </c>
      <c r="Q295" s="131" t="e">
        <f>IF(VLOOKUP($I295,Zużycie!$A$2:$P$8,8,FALSE)=0," ",VLOOKUP($I295,Zużycie!$A$2:$P$8,8,FALSE))</f>
        <v>#N/A</v>
      </c>
      <c r="R295" s="131" t="e">
        <f>IF(VLOOKUP($I295,Zużycie!$A$2:$P$8,9,FALSE)=0," ",VLOOKUP($I295,Zużycie!$A$2:$P$8,9,FALSE))</f>
        <v>#N/A</v>
      </c>
      <c r="S295" s="131" t="e">
        <f>IF(VLOOKUP($I295,Zużycie!$A$2:$P$8,10,FALSE)=0," ",VLOOKUP($I295,Zużycie!$A$2:$P$8,10,FALSE))</f>
        <v>#N/A</v>
      </c>
      <c r="T295" s="131" t="e">
        <f>IF(VLOOKUP($I295,Zużycie!$A$2:$P$8,11,FALSE)=0," ",VLOOKUP($I295,Zużycie!$A$2:$P$8,11,FALSE))</f>
        <v>#N/A</v>
      </c>
      <c r="U295" s="131" t="e">
        <f>IF(VLOOKUP($I295,Zużycie!$A$2:$P$8,12,FALSE)=0," ",VLOOKUP($I295,Zużycie!$A$2:$P$8,12,FALSE))</f>
        <v>#N/A</v>
      </c>
      <c r="V295" s="131" t="e">
        <f>IF(VLOOKUP($I295,Zużycie!$A$2:$P$8,13,FALSE)=0," ",VLOOKUP($I295,Zużycie!$A$2:$P$2,100,FALSE))</f>
        <v>#N/A</v>
      </c>
      <c r="W295" s="131" t="e">
        <f>IF(VLOOKUP($I295,Zużycie!$A$2:$P$8,14,FALSE)=0," ",VLOOKUP($I295,Zużycie!$A$2:$P$8,14,FALSE))</f>
        <v>#N/A</v>
      </c>
      <c r="X295" s="131" t="e">
        <f>IF(VLOOKUP($I295,Zużycie!$A$2:$P$8,15,FALSE)=0," ",VLOOKUP($I295,Zużycie!$A$2:$P$8,15,FALSE))</f>
        <v>#N/A</v>
      </c>
      <c r="Y295" s="131" t="e">
        <f>IF(VLOOKUP($I295,Zużycie!$A$2:$P$8,16,FALSE)=0," ",VLOOKUP($I295,Zużycie!$A$2:$P$8,16,FALSE))</f>
        <v>#N/A</v>
      </c>
      <c r="Z295" s="131"/>
      <c r="AA295" s="131"/>
      <c r="AB295" s="131"/>
      <c r="AC295" s="131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1:48" ht="47.25" customHeight="1">
      <c r="A296" s="14"/>
      <c r="B296" s="5"/>
      <c r="C296" s="6"/>
      <c r="D296" s="6"/>
      <c r="E296" s="7"/>
      <c r="F296" s="5"/>
      <c r="G296" s="5"/>
      <c r="H296" s="5"/>
      <c r="I296" s="5" t="str">
        <f t="shared" si="17"/>
        <v/>
      </c>
      <c r="J296" s="5"/>
      <c r="K296" s="5"/>
      <c r="L296" s="5"/>
      <c r="M296" s="130"/>
      <c r="N296" s="131" t="e">
        <f>IF(VLOOKUP($I296,Zużycie!$A$2:$P$8,5,FALSE)=0," ",VLOOKUP($I296,Zużycie!$A$2:$P$8,5,FALSE))</f>
        <v>#N/A</v>
      </c>
      <c r="O296" s="131" t="e">
        <f>IF(VLOOKUP($I296,Zużycie!$A$2:$P$8,6,FALSE)=0," ",VLOOKUP($I296,Zużycie!$A$2:$P$8,6,FALSE))</f>
        <v>#N/A</v>
      </c>
      <c r="P296" s="131" t="e">
        <f>IF(VLOOKUP($I296,Zużycie!$A$2:$P$8,7,FALSE)=0," ",VLOOKUP($I296,Zużycie!$A$2:$P$8,7,FALSE))</f>
        <v>#N/A</v>
      </c>
      <c r="Q296" s="131" t="e">
        <f>IF(VLOOKUP($I296,Zużycie!$A$2:$P$8,8,FALSE)=0," ",VLOOKUP($I296,Zużycie!$A$2:$P$8,8,FALSE))</f>
        <v>#N/A</v>
      </c>
      <c r="R296" s="131" t="e">
        <f>IF(VLOOKUP($I296,Zużycie!$A$2:$P$8,9,FALSE)=0," ",VLOOKUP($I296,Zużycie!$A$2:$P$8,9,FALSE))</f>
        <v>#N/A</v>
      </c>
      <c r="S296" s="131" t="e">
        <f>IF(VLOOKUP($I296,Zużycie!$A$2:$P$8,10,FALSE)=0," ",VLOOKUP($I296,Zużycie!$A$2:$P$8,10,FALSE))</f>
        <v>#N/A</v>
      </c>
      <c r="T296" s="131" t="e">
        <f>IF(VLOOKUP($I296,Zużycie!$A$2:$P$8,11,FALSE)=0," ",VLOOKUP($I296,Zużycie!$A$2:$P$8,11,FALSE))</f>
        <v>#N/A</v>
      </c>
      <c r="U296" s="131" t="e">
        <f>IF(VLOOKUP($I296,Zużycie!$A$2:$P$8,12,FALSE)=0," ",VLOOKUP($I296,Zużycie!$A$2:$P$8,12,FALSE))</f>
        <v>#N/A</v>
      </c>
      <c r="V296" s="131" t="e">
        <f>IF(VLOOKUP($I296,Zużycie!$A$2:$P$8,13,FALSE)=0," ",VLOOKUP($I296,Zużycie!$A$2:$P$2,100,FALSE))</f>
        <v>#N/A</v>
      </c>
      <c r="W296" s="131" t="e">
        <f>IF(VLOOKUP($I296,Zużycie!$A$2:$P$8,14,FALSE)=0," ",VLOOKUP($I296,Zużycie!$A$2:$P$8,14,FALSE))</f>
        <v>#N/A</v>
      </c>
      <c r="X296" s="131" t="e">
        <f>IF(VLOOKUP($I296,Zużycie!$A$2:$P$8,15,FALSE)=0," ",VLOOKUP($I296,Zużycie!$A$2:$P$8,15,FALSE))</f>
        <v>#N/A</v>
      </c>
      <c r="Y296" s="131" t="e">
        <f>IF(VLOOKUP($I296,Zużycie!$A$2:$P$8,16,FALSE)=0," ",VLOOKUP($I296,Zużycie!$A$2:$P$8,16,FALSE))</f>
        <v>#N/A</v>
      </c>
      <c r="Z296" s="131"/>
      <c r="AA296" s="131"/>
      <c r="AB296" s="131"/>
      <c r="AC296" s="131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1:48" ht="47.25" customHeight="1">
      <c r="A297" s="14"/>
      <c r="B297" s="5"/>
      <c r="C297" s="6"/>
      <c r="D297" s="6"/>
      <c r="E297" s="7"/>
      <c r="F297" s="5"/>
      <c r="G297" s="5"/>
      <c r="H297" s="5"/>
      <c r="I297" s="5" t="str">
        <f t="shared" si="17"/>
        <v/>
      </c>
      <c r="J297" s="5"/>
      <c r="K297" s="5"/>
      <c r="L297" s="5"/>
      <c r="M297" s="130"/>
      <c r="N297" s="131" t="e">
        <f>IF(VLOOKUP($I297,Zużycie!$A$2:$P$8,5,FALSE)=0," ",VLOOKUP($I297,Zużycie!$A$2:$P$8,5,FALSE))</f>
        <v>#N/A</v>
      </c>
      <c r="O297" s="131" t="e">
        <f>IF(VLOOKUP($I297,Zużycie!$A$2:$P$8,6,FALSE)=0," ",VLOOKUP($I297,Zużycie!$A$2:$P$8,6,FALSE))</f>
        <v>#N/A</v>
      </c>
      <c r="P297" s="131" t="e">
        <f>IF(VLOOKUP($I297,Zużycie!$A$2:$P$8,7,FALSE)=0," ",VLOOKUP($I297,Zużycie!$A$2:$P$8,7,FALSE))</f>
        <v>#N/A</v>
      </c>
      <c r="Q297" s="131" t="e">
        <f>IF(VLOOKUP($I297,Zużycie!$A$2:$P$8,8,FALSE)=0," ",VLOOKUP($I297,Zużycie!$A$2:$P$8,8,FALSE))</f>
        <v>#N/A</v>
      </c>
      <c r="R297" s="131" t="e">
        <f>IF(VLOOKUP($I297,Zużycie!$A$2:$P$8,9,FALSE)=0," ",VLOOKUP($I297,Zużycie!$A$2:$P$8,9,FALSE))</f>
        <v>#N/A</v>
      </c>
      <c r="S297" s="131" t="e">
        <f>IF(VLOOKUP($I297,Zużycie!$A$2:$P$8,10,FALSE)=0," ",VLOOKUP($I297,Zużycie!$A$2:$P$8,10,FALSE))</f>
        <v>#N/A</v>
      </c>
      <c r="T297" s="131" t="e">
        <f>IF(VLOOKUP($I297,Zużycie!$A$2:$P$8,11,FALSE)=0," ",VLOOKUP($I297,Zużycie!$A$2:$P$8,11,FALSE))</f>
        <v>#N/A</v>
      </c>
      <c r="U297" s="131" t="e">
        <f>IF(VLOOKUP($I297,Zużycie!$A$2:$P$8,12,FALSE)=0," ",VLOOKUP($I297,Zużycie!$A$2:$P$8,12,FALSE))</f>
        <v>#N/A</v>
      </c>
      <c r="V297" s="131" t="e">
        <f>IF(VLOOKUP($I297,Zużycie!$A$2:$P$8,13,FALSE)=0," ",VLOOKUP($I297,Zużycie!$A$2:$P$2,100,FALSE))</f>
        <v>#N/A</v>
      </c>
      <c r="W297" s="131" t="e">
        <f>IF(VLOOKUP($I297,Zużycie!$A$2:$P$8,14,FALSE)=0," ",VLOOKUP($I297,Zużycie!$A$2:$P$8,14,FALSE))</f>
        <v>#N/A</v>
      </c>
      <c r="X297" s="131" t="e">
        <f>IF(VLOOKUP($I297,Zużycie!$A$2:$P$8,15,FALSE)=0," ",VLOOKUP($I297,Zużycie!$A$2:$P$8,15,FALSE))</f>
        <v>#N/A</v>
      </c>
      <c r="Y297" s="131" t="e">
        <f>IF(VLOOKUP($I297,Zużycie!$A$2:$P$8,16,FALSE)=0," ",VLOOKUP($I297,Zużycie!$A$2:$P$8,16,FALSE))</f>
        <v>#N/A</v>
      </c>
      <c r="Z297" s="131"/>
      <c r="AA297" s="131"/>
      <c r="AB297" s="131"/>
      <c r="AC297" s="131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1:48" ht="47.25" customHeight="1">
      <c r="A298" s="14"/>
      <c r="B298" s="5"/>
      <c r="C298" s="6"/>
      <c r="D298" s="6"/>
      <c r="E298" s="7"/>
      <c r="F298" s="5"/>
      <c r="G298" s="5"/>
      <c r="H298" s="5"/>
      <c r="I298" s="5" t="str">
        <f t="shared" si="17"/>
        <v/>
      </c>
      <c r="J298" s="5"/>
      <c r="K298" s="5"/>
      <c r="L298" s="5"/>
      <c r="M298" s="130"/>
      <c r="N298" s="131" t="e">
        <f>IF(VLOOKUP($I298,Zużycie!$A$2:$P$8,5,FALSE)=0," ",VLOOKUP($I298,Zużycie!$A$2:$P$8,5,FALSE))</f>
        <v>#N/A</v>
      </c>
      <c r="O298" s="131" t="e">
        <f>IF(VLOOKUP($I298,Zużycie!$A$2:$P$8,6,FALSE)=0," ",VLOOKUP($I298,Zużycie!$A$2:$P$8,6,FALSE))</f>
        <v>#N/A</v>
      </c>
      <c r="P298" s="131" t="e">
        <f>IF(VLOOKUP($I298,Zużycie!$A$2:$P$8,7,FALSE)=0," ",VLOOKUP($I298,Zużycie!$A$2:$P$8,7,FALSE))</f>
        <v>#N/A</v>
      </c>
      <c r="Q298" s="131" t="e">
        <f>IF(VLOOKUP($I298,Zużycie!$A$2:$P$8,8,FALSE)=0," ",VLOOKUP($I298,Zużycie!$A$2:$P$8,8,FALSE))</f>
        <v>#N/A</v>
      </c>
      <c r="R298" s="131" t="e">
        <f>IF(VLOOKUP($I298,Zużycie!$A$2:$P$8,9,FALSE)=0," ",VLOOKUP($I298,Zużycie!$A$2:$P$8,9,FALSE))</f>
        <v>#N/A</v>
      </c>
      <c r="S298" s="131" t="e">
        <f>IF(VLOOKUP($I298,Zużycie!$A$2:$P$8,10,FALSE)=0," ",VLOOKUP($I298,Zużycie!$A$2:$P$8,10,FALSE))</f>
        <v>#N/A</v>
      </c>
      <c r="T298" s="131" t="e">
        <f>IF(VLOOKUP($I298,Zużycie!$A$2:$P$8,11,FALSE)=0," ",VLOOKUP($I298,Zużycie!$A$2:$P$8,11,FALSE))</f>
        <v>#N/A</v>
      </c>
      <c r="U298" s="131" t="e">
        <f>IF(VLOOKUP($I298,Zużycie!$A$2:$P$8,12,FALSE)=0," ",VLOOKUP($I298,Zużycie!$A$2:$P$8,12,FALSE))</f>
        <v>#N/A</v>
      </c>
      <c r="V298" s="131" t="e">
        <f>IF(VLOOKUP($I298,Zużycie!$A$2:$P$8,13,FALSE)=0," ",VLOOKUP($I298,Zużycie!$A$2:$P$2,100,FALSE))</f>
        <v>#N/A</v>
      </c>
      <c r="W298" s="131" t="e">
        <f>IF(VLOOKUP($I298,Zużycie!$A$2:$P$8,14,FALSE)=0," ",VLOOKUP($I298,Zużycie!$A$2:$P$8,14,FALSE))</f>
        <v>#N/A</v>
      </c>
      <c r="X298" s="131" t="e">
        <f>IF(VLOOKUP($I298,Zużycie!$A$2:$P$8,15,FALSE)=0," ",VLOOKUP($I298,Zużycie!$A$2:$P$8,15,FALSE))</f>
        <v>#N/A</v>
      </c>
      <c r="Y298" s="131" t="e">
        <f>IF(VLOOKUP($I298,Zużycie!$A$2:$P$8,16,FALSE)=0," ",VLOOKUP($I298,Zużycie!$A$2:$P$8,16,FALSE))</f>
        <v>#N/A</v>
      </c>
      <c r="Z298" s="131"/>
      <c r="AA298" s="131"/>
      <c r="AB298" s="131"/>
      <c r="AC298" s="131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1:48" ht="47.25" customHeight="1">
      <c r="A299" s="14"/>
      <c r="B299" s="5"/>
      <c r="C299" s="6"/>
      <c r="D299" s="6"/>
      <c r="E299" s="7"/>
      <c r="F299" s="5"/>
      <c r="G299" s="5"/>
      <c r="H299" s="5"/>
      <c r="I299" s="5" t="str">
        <f t="shared" si="17"/>
        <v/>
      </c>
      <c r="J299" s="5"/>
      <c r="K299" s="5"/>
      <c r="L299" s="5"/>
      <c r="M299" s="130"/>
      <c r="N299" s="131" t="e">
        <f>IF(VLOOKUP($I299,Zużycie!$A$2:$P$8,5,FALSE)=0," ",VLOOKUP($I299,Zużycie!$A$2:$P$8,5,FALSE))</f>
        <v>#N/A</v>
      </c>
      <c r="O299" s="131" t="e">
        <f>IF(VLOOKUP($I299,Zużycie!$A$2:$P$8,6,FALSE)=0," ",VLOOKUP($I299,Zużycie!$A$2:$P$8,6,FALSE))</f>
        <v>#N/A</v>
      </c>
      <c r="P299" s="131" t="e">
        <f>IF(VLOOKUP($I299,Zużycie!$A$2:$P$8,7,FALSE)=0," ",VLOOKUP($I299,Zużycie!$A$2:$P$8,7,FALSE))</f>
        <v>#N/A</v>
      </c>
      <c r="Q299" s="131" t="e">
        <f>IF(VLOOKUP($I299,Zużycie!$A$2:$P$8,8,FALSE)=0," ",VLOOKUP($I299,Zużycie!$A$2:$P$8,8,FALSE))</f>
        <v>#N/A</v>
      </c>
      <c r="R299" s="131" t="e">
        <f>IF(VLOOKUP($I299,Zużycie!$A$2:$P$8,9,FALSE)=0," ",VLOOKUP($I299,Zużycie!$A$2:$P$8,9,FALSE))</f>
        <v>#N/A</v>
      </c>
      <c r="S299" s="131" t="e">
        <f>IF(VLOOKUP($I299,Zużycie!$A$2:$P$8,10,FALSE)=0," ",VLOOKUP($I299,Zużycie!$A$2:$P$8,10,FALSE))</f>
        <v>#N/A</v>
      </c>
      <c r="T299" s="131" t="e">
        <f>IF(VLOOKUP($I299,Zużycie!$A$2:$P$8,11,FALSE)=0," ",VLOOKUP($I299,Zużycie!$A$2:$P$8,11,FALSE))</f>
        <v>#N/A</v>
      </c>
      <c r="U299" s="131" t="e">
        <f>IF(VLOOKUP($I299,Zużycie!$A$2:$P$8,12,FALSE)=0," ",VLOOKUP($I299,Zużycie!$A$2:$P$8,12,FALSE))</f>
        <v>#N/A</v>
      </c>
      <c r="V299" s="131" t="e">
        <f>IF(VLOOKUP($I299,Zużycie!$A$2:$P$8,13,FALSE)=0," ",VLOOKUP($I299,Zużycie!$A$2:$P$2,100,FALSE))</f>
        <v>#N/A</v>
      </c>
      <c r="W299" s="131" t="e">
        <f>IF(VLOOKUP($I299,Zużycie!$A$2:$P$8,14,FALSE)=0," ",VLOOKUP($I299,Zużycie!$A$2:$P$8,14,FALSE))</f>
        <v>#N/A</v>
      </c>
      <c r="X299" s="131" t="e">
        <f>IF(VLOOKUP($I299,Zużycie!$A$2:$P$8,15,FALSE)=0," ",VLOOKUP($I299,Zużycie!$A$2:$P$8,15,FALSE))</f>
        <v>#N/A</v>
      </c>
      <c r="Y299" s="131" t="e">
        <f>IF(VLOOKUP($I299,Zużycie!$A$2:$P$8,16,FALSE)=0," ",VLOOKUP($I299,Zużycie!$A$2:$P$8,16,FALSE))</f>
        <v>#N/A</v>
      </c>
      <c r="Z299" s="131"/>
      <c r="AA299" s="131"/>
      <c r="AB299" s="131"/>
      <c r="AC299" s="131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1:48" ht="47.25" customHeight="1">
      <c r="A300" s="14"/>
      <c r="B300" s="5"/>
      <c r="C300" s="6"/>
      <c r="D300" s="6"/>
      <c r="E300" s="7"/>
      <c r="F300" s="5"/>
      <c r="G300" s="5"/>
      <c r="H300" s="5"/>
      <c r="I300" s="5" t="str">
        <f t="shared" si="17"/>
        <v/>
      </c>
      <c r="J300" s="5"/>
      <c r="K300" s="5"/>
      <c r="L300" s="5"/>
      <c r="M300" s="130"/>
      <c r="N300" s="131" t="e">
        <f>IF(VLOOKUP($I300,Zużycie!$A$2:$P$8,5,FALSE)=0," ",VLOOKUP($I300,Zużycie!$A$2:$P$8,5,FALSE))</f>
        <v>#N/A</v>
      </c>
      <c r="O300" s="131" t="e">
        <f>IF(VLOOKUP($I300,Zużycie!$A$2:$P$8,6,FALSE)=0," ",VLOOKUP($I300,Zużycie!$A$2:$P$8,6,FALSE))</f>
        <v>#N/A</v>
      </c>
      <c r="P300" s="131" t="e">
        <f>IF(VLOOKUP($I300,Zużycie!$A$2:$P$8,7,FALSE)=0," ",VLOOKUP($I300,Zużycie!$A$2:$P$8,7,FALSE))</f>
        <v>#N/A</v>
      </c>
      <c r="Q300" s="131" t="e">
        <f>IF(VLOOKUP($I300,Zużycie!$A$2:$P$8,8,FALSE)=0," ",VLOOKUP($I300,Zużycie!$A$2:$P$8,8,FALSE))</f>
        <v>#N/A</v>
      </c>
      <c r="R300" s="131" t="e">
        <f>IF(VLOOKUP($I300,Zużycie!$A$2:$P$8,9,FALSE)=0," ",VLOOKUP($I300,Zużycie!$A$2:$P$8,9,FALSE))</f>
        <v>#N/A</v>
      </c>
      <c r="S300" s="131" t="e">
        <f>IF(VLOOKUP($I300,Zużycie!$A$2:$P$8,10,FALSE)=0," ",VLOOKUP($I300,Zużycie!$A$2:$P$8,10,FALSE))</f>
        <v>#N/A</v>
      </c>
      <c r="T300" s="131" t="e">
        <f>IF(VLOOKUP($I300,Zużycie!$A$2:$P$8,11,FALSE)=0," ",VLOOKUP($I300,Zużycie!$A$2:$P$8,11,FALSE))</f>
        <v>#N/A</v>
      </c>
      <c r="U300" s="131" t="e">
        <f>IF(VLOOKUP($I300,Zużycie!$A$2:$P$8,12,FALSE)=0," ",VLOOKUP($I300,Zużycie!$A$2:$P$8,12,FALSE))</f>
        <v>#N/A</v>
      </c>
      <c r="V300" s="131" t="e">
        <f>IF(VLOOKUP($I300,Zużycie!$A$2:$P$8,13,FALSE)=0," ",VLOOKUP($I300,Zużycie!$A$2:$P$2,100,FALSE))</f>
        <v>#N/A</v>
      </c>
      <c r="W300" s="131" t="e">
        <f>IF(VLOOKUP($I300,Zużycie!$A$2:$P$8,14,FALSE)=0," ",VLOOKUP($I300,Zużycie!$A$2:$P$8,14,FALSE))</f>
        <v>#N/A</v>
      </c>
      <c r="X300" s="131" t="e">
        <f>IF(VLOOKUP($I300,Zużycie!$A$2:$P$8,15,FALSE)=0," ",VLOOKUP($I300,Zużycie!$A$2:$P$8,15,FALSE))</f>
        <v>#N/A</v>
      </c>
      <c r="Y300" s="131" t="e">
        <f>IF(VLOOKUP($I300,Zużycie!$A$2:$P$8,16,FALSE)=0," ",VLOOKUP($I300,Zużycie!$A$2:$P$8,16,FALSE))</f>
        <v>#N/A</v>
      </c>
      <c r="Z300" s="131"/>
      <c r="AA300" s="131"/>
      <c r="AB300" s="131"/>
      <c r="AC300" s="131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1:48" ht="47.25" customHeight="1">
      <c r="A301" s="14"/>
      <c r="B301" s="5"/>
      <c r="C301" s="6"/>
      <c r="D301" s="6"/>
      <c r="E301" s="7"/>
      <c r="F301" s="5"/>
      <c r="G301" s="5"/>
      <c r="H301" s="5"/>
      <c r="I301" s="5" t="str">
        <f t="shared" si="17"/>
        <v/>
      </c>
      <c r="J301" s="5"/>
      <c r="K301" s="5"/>
      <c r="L301" s="5"/>
      <c r="M301" s="130"/>
      <c r="N301" s="131" t="e">
        <f>IF(VLOOKUP($I301,Zużycie!$A$2:$P$8,5,FALSE)=0," ",VLOOKUP($I301,Zużycie!$A$2:$P$8,5,FALSE))</f>
        <v>#N/A</v>
      </c>
      <c r="O301" s="131" t="e">
        <f>IF(VLOOKUP($I301,Zużycie!$A$2:$P$8,6,FALSE)=0," ",VLOOKUP($I301,Zużycie!$A$2:$P$8,6,FALSE))</f>
        <v>#N/A</v>
      </c>
      <c r="P301" s="131" t="e">
        <f>IF(VLOOKUP($I301,Zużycie!$A$2:$P$8,7,FALSE)=0," ",VLOOKUP($I301,Zużycie!$A$2:$P$8,7,FALSE))</f>
        <v>#N/A</v>
      </c>
      <c r="Q301" s="131" t="e">
        <f>IF(VLOOKUP($I301,Zużycie!$A$2:$P$8,8,FALSE)=0," ",VLOOKUP($I301,Zużycie!$A$2:$P$8,8,FALSE))</f>
        <v>#N/A</v>
      </c>
      <c r="R301" s="131" t="e">
        <f>IF(VLOOKUP($I301,Zużycie!$A$2:$P$8,9,FALSE)=0," ",VLOOKUP($I301,Zużycie!$A$2:$P$8,9,FALSE))</f>
        <v>#N/A</v>
      </c>
      <c r="S301" s="131" t="e">
        <f>IF(VLOOKUP($I301,Zużycie!$A$2:$P$8,10,FALSE)=0," ",VLOOKUP($I301,Zużycie!$A$2:$P$8,10,FALSE))</f>
        <v>#N/A</v>
      </c>
      <c r="T301" s="131" t="e">
        <f>IF(VLOOKUP($I301,Zużycie!$A$2:$P$8,11,FALSE)=0," ",VLOOKUP($I301,Zużycie!$A$2:$P$8,11,FALSE))</f>
        <v>#N/A</v>
      </c>
      <c r="U301" s="131" t="e">
        <f>IF(VLOOKUP($I301,Zużycie!$A$2:$P$8,12,FALSE)=0," ",VLOOKUP($I301,Zużycie!$A$2:$P$8,12,FALSE))</f>
        <v>#N/A</v>
      </c>
      <c r="V301" s="131" t="e">
        <f>IF(VLOOKUP($I301,Zużycie!$A$2:$P$8,13,FALSE)=0," ",VLOOKUP($I301,Zużycie!$A$2:$P$2,100,FALSE))</f>
        <v>#N/A</v>
      </c>
      <c r="W301" s="131" t="e">
        <f>IF(VLOOKUP($I301,Zużycie!$A$2:$P$8,14,FALSE)=0," ",VLOOKUP($I301,Zużycie!$A$2:$P$8,14,FALSE))</f>
        <v>#N/A</v>
      </c>
      <c r="X301" s="131" t="e">
        <f>IF(VLOOKUP($I301,Zużycie!$A$2:$P$8,15,FALSE)=0," ",VLOOKUP($I301,Zużycie!$A$2:$P$8,15,FALSE))</f>
        <v>#N/A</v>
      </c>
      <c r="Y301" s="131" t="e">
        <f>IF(VLOOKUP($I301,Zużycie!$A$2:$P$8,16,FALSE)=0," ",VLOOKUP($I301,Zużycie!$A$2:$P$8,16,FALSE))</f>
        <v>#N/A</v>
      </c>
      <c r="Z301" s="131"/>
      <c r="AA301" s="131"/>
      <c r="AB301" s="131"/>
      <c r="AC301" s="131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1:48" ht="47.25" customHeight="1">
      <c r="A302" s="14"/>
      <c r="B302" s="5"/>
      <c r="C302" s="6"/>
      <c r="D302" s="6"/>
      <c r="E302" s="7"/>
      <c r="F302" s="5"/>
      <c r="G302" s="5"/>
      <c r="H302" s="5"/>
      <c r="I302" s="5" t="str">
        <f t="shared" si="17"/>
        <v/>
      </c>
      <c r="J302" s="5"/>
      <c r="K302" s="5"/>
      <c r="L302" s="5"/>
      <c r="M302" s="130"/>
      <c r="N302" s="131" t="e">
        <f>IF(VLOOKUP($I302,Zużycie!$A$2:$P$8,5,FALSE)=0," ",VLOOKUP($I302,Zużycie!$A$2:$P$8,5,FALSE))</f>
        <v>#N/A</v>
      </c>
      <c r="O302" s="131" t="e">
        <f>IF(VLOOKUP($I302,Zużycie!$A$2:$P$8,6,FALSE)=0," ",VLOOKUP($I302,Zużycie!$A$2:$P$8,6,FALSE))</f>
        <v>#N/A</v>
      </c>
      <c r="P302" s="131" t="e">
        <f>IF(VLOOKUP($I302,Zużycie!$A$2:$P$8,7,FALSE)=0," ",VLOOKUP($I302,Zużycie!$A$2:$P$8,7,FALSE))</f>
        <v>#N/A</v>
      </c>
      <c r="Q302" s="131" t="e">
        <f>IF(VLOOKUP($I302,Zużycie!$A$2:$P$8,8,FALSE)=0," ",VLOOKUP($I302,Zużycie!$A$2:$P$8,8,FALSE))</f>
        <v>#N/A</v>
      </c>
      <c r="R302" s="131" t="e">
        <f>IF(VLOOKUP($I302,Zużycie!$A$2:$P$8,9,FALSE)=0," ",VLOOKUP($I302,Zużycie!$A$2:$P$8,9,FALSE))</f>
        <v>#N/A</v>
      </c>
      <c r="S302" s="131" t="e">
        <f>IF(VLOOKUP($I302,Zużycie!$A$2:$P$8,10,FALSE)=0," ",VLOOKUP($I302,Zużycie!$A$2:$P$8,10,FALSE))</f>
        <v>#N/A</v>
      </c>
      <c r="T302" s="131" t="e">
        <f>IF(VLOOKUP($I302,Zużycie!$A$2:$P$8,11,FALSE)=0," ",VLOOKUP($I302,Zużycie!$A$2:$P$8,11,FALSE))</f>
        <v>#N/A</v>
      </c>
      <c r="U302" s="131" t="e">
        <f>IF(VLOOKUP($I302,Zużycie!$A$2:$P$8,12,FALSE)=0," ",VLOOKUP($I302,Zużycie!$A$2:$P$8,12,FALSE))</f>
        <v>#N/A</v>
      </c>
      <c r="V302" s="131" t="e">
        <f>IF(VLOOKUP($I302,Zużycie!$A$2:$P$8,13,FALSE)=0," ",VLOOKUP($I302,Zużycie!$A$2:$P$2,100,FALSE))</f>
        <v>#N/A</v>
      </c>
      <c r="W302" s="131" t="e">
        <f>IF(VLOOKUP($I302,Zużycie!$A$2:$P$8,14,FALSE)=0," ",VLOOKUP($I302,Zużycie!$A$2:$P$8,14,FALSE))</f>
        <v>#N/A</v>
      </c>
      <c r="X302" s="131" t="e">
        <f>IF(VLOOKUP($I302,Zużycie!$A$2:$P$8,15,FALSE)=0," ",VLOOKUP($I302,Zużycie!$A$2:$P$8,15,FALSE))</f>
        <v>#N/A</v>
      </c>
      <c r="Y302" s="131" t="e">
        <f>IF(VLOOKUP($I302,Zużycie!$A$2:$P$8,16,FALSE)=0," ",VLOOKUP($I302,Zużycie!$A$2:$P$8,16,FALSE))</f>
        <v>#N/A</v>
      </c>
      <c r="Z302" s="131"/>
      <c r="AA302" s="131"/>
      <c r="AB302" s="131"/>
      <c r="AC302" s="131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1:48" ht="47.25" customHeight="1">
      <c r="A303" s="14"/>
      <c r="B303" s="5"/>
      <c r="C303" s="6"/>
      <c r="D303" s="6"/>
      <c r="E303" s="7"/>
      <c r="F303" s="5"/>
      <c r="G303" s="5"/>
      <c r="H303" s="5"/>
      <c r="I303" s="5" t="str">
        <f t="shared" si="17"/>
        <v/>
      </c>
      <c r="J303" s="5"/>
      <c r="K303" s="5"/>
      <c r="L303" s="5"/>
      <c r="M303" s="130"/>
      <c r="N303" s="131" t="e">
        <f>IF(VLOOKUP($I303,Zużycie!$A$2:$P$8,5,FALSE)=0," ",VLOOKUP($I303,Zużycie!$A$2:$P$8,5,FALSE))</f>
        <v>#N/A</v>
      </c>
      <c r="O303" s="131" t="e">
        <f>IF(VLOOKUP($I303,Zużycie!$A$2:$P$8,6,FALSE)=0," ",VLOOKUP($I303,Zużycie!$A$2:$P$8,6,FALSE))</f>
        <v>#N/A</v>
      </c>
      <c r="P303" s="131" t="e">
        <f>IF(VLOOKUP($I303,Zużycie!$A$2:$P$8,7,FALSE)=0," ",VLOOKUP($I303,Zużycie!$A$2:$P$8,7,FALSE))</f>
        <v>#N/A</v>
      </c>
      <c r="Q303" s="131" t="e">
        <f>IF(VLOOKUP($I303,Zużycie!$A$2:$P$8,8,FALSE)=0," ",VLOOKUP($I303,Zużycie!$A$2:$P$8,8,FALSE))</f>
        <v>#N/A</v>
      </c>
      <c r="R303" s="131" t="e">
        <f>IF(VLOOKUP($I303,Zużycie!$A$2:$P$8,9,FALSE)=0," ",VLOOKUP($I303,Zużycie!$A$2:$P$8,9,FALSE))</f>
        <v>#N/A</v>
      </c>
      <c r="S303" s="131" t="e">
        <f>IF(VLOOKUP($I303,Zużycie!$A$2:$P$8,10,FALSE)=0," ",VLOOKUP($I303,Zużycie!$A$2:$P$8,10,FALSE))</f>
        <v>#N/A</v>
      </c>
      <c r="T303" s="131" t="e">
        <f>IF(VLOOKUP($I303,Zużycie!$A$2:$P$8,11,FALSE)=0," ",VLOOKUP($I303,Zużycie!$A$2:$P$8,11,FALSE))</f>
        <v>#N/A</v>
      </c>
      <c r="U303" s="131" t="e">
        <f>IF(VLOOKUP($I303,Zużycie!$A$2:$P$8,12,FALSE)=0," ",VLOOKUP($I303,Zużycie!$A$2:$P$8,12,FALSE))</f>
        <v>#N/A</v>
      </c>
      <c r="V303" s="131" t="e">
        <f>IF(VLOOKUP($I303,Zużycie!$A$2:$P$8,13,FALSE)=0," ",VLOOKUP($I303,Zużycie!$A$2:$P$2,100,FALSE))</f>
        <v>#N/A</v>
      </c>
      <c r="W303" s="131" t="e">
        <f>IF(VLOOKUP($I303,Zużycie!$A$2:$P$8,14,FALSE)=0," ",VLOOKUP($I303,Zużycie!$A$2:$P$8,14,FALSE))</f>
        <v>#N/A</v>
      </c>
      <c r="X303" s="131" t="e">
        <f>IF(VLOOKUP($I303,Zużycie!$A$2:$P$8,15,FALSE)=0," ",VLOOKUP($I303,Zużycie!$A$2:$P$8,15,FALSE))</f>
        <v>#N/A</v>
      </c>
      <c r="Y303" s="131" t="e">
        <f>IF(VLOOKUP($I303,Zużycie!$A$2:$P$8,16,FALSE)=0," ",VLOOKUP($I303,Zużycie!$A$2:$P$8,16,FALSE))</f>
        <v>#N/A</v>
      </c>
      <c r="Z303" s="131"/>
      <c r="AA303" s="131"/>
      <c r="AB303" s="131"/>
      <c r="AC303" s="131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1:48" ht="47.25" customHeight="1">
      <c r="A304" s="14"/>
      <c r="B304" s="5"/>
      <c r="C304" s="6"/>
      <c r="D304" s="6"/>
      <c r="E304" s="7"/>
      <c r="F304" s="5"/>
      <c r="G304" s="5"/>
      <c r="H304" s="5"/>
      <c r="I304" s="5" t="str">
        <f t="shared" si="17"/>
        <v/>
      </c>
      <c r="J304" s="5"/>
      <c r="K304" s="5"/>
      <c r="L304" s="5"/>
      <c r="M304" s="130"/>
      <c r="N304" s="131" t="e">
        <f>IF(VLOOKUP($I304,Zużycie!$A$2:$P$8,5,FALSE)=0," ",VLOOKUP($I304,Zużycie!$A$2:$P$8,5,FALSE))</f>
        <v>#N/A</v>
      </c>
      <c r="O304" s="131" t="e">
        <f>IF(VLOOKUP($I304,Zużycie!$A$2:$P$8,6,FALSE)=0," ",VLOOKUP($I304,Zużycie!$A$2:$P$8,6,FALSE))</f>
        <v>#N/A</v>
      </c>
      <c r="P304" s="131" t="e">
        <f>IF(VLOOKUP($I304,Zużycie!$A$2:$P$8,7,FALSE)=0," ",VLOOKUP($I304,Zużycie!$A$2:$P$8,7,FALSE))</f>
        <v>#N/A</v>
      </c>
      <c r="Q304" s="131" t="e">
        <f>IF(VLOOKUP($I304,Zużycie!$A$2:$P$8,8,FALSE)=0," ",VLOOKUP($I304,Zużycie!$A$2:$P$8,8,FALSE))</f>
        <v>#N/A</v>
      </c>
      <c r="R304" s="131" t="e">
        <f>IF(VLOOKUP($I304,Zużycie!$A$2:$P$8,9,FALSE)=0," ",VLOOKUP($I304,Zużycie!$A$2:$P$8,9,FALSE))</f>
        <v>#N/A</v>
      </c>
      <c r="S304" s="131" t="e">
        <f>IF(VLOOKUP($I304,Zużycie!$A$2:$P$8,10,FALSE)=0," ",VLOOKUP($I304,Zużycie!$A$2:$P$8,10,FALSE))</f>
        <v>#N/A</v>
      </c>
      <c r="T304" s="131" t="e">
        <f>IF(VLOOKUP($I304,Zużycie!$A$2:$P$8,11,FALSE)=0," ",VLOOKUP($I304,Zużycie!$A$2:$P$8,11,FALSE))</f>
        <v>#N/A</v>
      </c>
      <c r="U304" s="131" t="e">
        <f>IF(VLOOKUP($I304,Zużycie!$A$2:$P$8,12,FALSE)=0," ",VLOOKUP($I304,Zużycie!$A$2:$P$8,12,FALSE))</f>
        <v>#N/A</v>
      </c>
      <c r="V304" s="131" t="e">
        <f>IF(VLOOKUP($I304,Zużycie!$A$2:$P$8,13,FALSE)=0," ",VLOOKUP($I304,Zużycie!$A$2:$P$2,100,FALSE))</f>
        <v>#N/A</v>
      </c>
      <c r="W304" s="131" t="e">
        <f>IF(VLOOKUP($I304,Zużycie!$A$2:$P$8,14,FALSE)=0," ",VLOOKUP($I304,Zużycie!$A$2:$P$8,14,FALSE))</f>
        <v>#N/A</v>
      </c>
      <c r="X304" s="131" t="e">
        <f>IF(VLOOKUP($I304,Zużycie!$A$2:$P$8,15,FALSE)=0," ",VLOOKUP($I304,Zużycie!$A$2:$P$8,15,FALSE))</f>
        <v>#N/A</v>
      </c>
      <c r="Y304" s="131" t="e">
        <f>IF(VLOOKUP($I304,Zużycie!$A$2:$P$8,16,FALSE)=0," ",VLOOKUP($I304,Zużycie!$A$2:$P$8,16,FALSE))</f>
        <v>#N/A</v>
      </c>
      <c r="Z304" s="131"/>
      <c r="AA304" s="131"/>
      <c r="AB304" s="131"/>
      <c r="AC304" s="131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1:48" ht="47.25" customHeight="1">
      <c r="A305" s="14"/>
      <c r="B305" s="5"/>
      <c r="C305" s="6"/>
      <c r="D305" s="6"/>
      <c r="E305" s="7"/>
      <c r="F305" s="5"/>
      <c r="G305" s="5"/>
      <c r="H305" s="5"/>
      <c r="I305" s="5" t="str">
        <f t="shared" si="17"/>
        <v/>
      </c>
      <c r="J305" s="5"/>
      <c r="K305" s="5"/>
      <c r="L305" s="5"/>
      <c r="M305" s="130"/>
      <c r="N305" s="131" t="e">
        <f>IF(VLOOKUP($I305,Zużycie!$A$2:$P$8,5,FALSE)=0," ",VLOOKUP($I305,Zużycie!$A$2:$P$8,5,FALSE))</f>
        <v>#N/A</v>
      </c>
      <c r="O305" s="131" t="e">
        <f>IF(VLOOKUP($I305,Zużycie!$A$2:$P$8,6,FALSE)=0," ",VLOOKUP($I305,Zużycie!$A$2:$P$8,6,FALSE))</f>
        <v>#N/A</v>
      </c>
      <c r="P305" s="131" t="e">
        <f>IF(VLOOKUP($I305,Zużycie!$A$2:$P$8,7,FALSE)=0," ",VLOOKUP($I305,Zużycie!$A$2:$P$8,7,FALSE))</f>
        <v>#N/A</v>
      </c>
      <c r="Q305" s="131" t="e">
        <f>IF(VLOOKUP($I305,Zużycie!$A$2:$P$8,8,FALSE)=0," ",VLOOKUP($I305,Zużycie!$A$2:$P$8,8,FALSE))</f>
        <v>#N/A</v>
      </c>
      <c r="R305" s="131" t="e">
        <f>IF(VLOOKUP($I305,Zużycie!$A$2:$P$8,9,FALSE)=0," ",VLOOKUP($I305,Zużycie!$A$2:$P$8,9,FALSE))</f>
        <v>#N/A</v>
      </c>
      <c r="S305" s="131" t="e">
        <f>IF(VLOOKUP($I305,Zużycie!$A$2:$P$8,10,FALSE)=0," ",VLOOKUP($I305,Zużycie!$A$2:$P$8,10,FALSE))</f>
        <v>#N/A</v>
      </c>
      <c r="T305" s="131" t="e">
        <f>IF(VLOOKUP($I305,Zużycie!$A$2:$P$8,11,FALSE)=0," ",VLOOKUP($I305,Zużycie!$A$2:$P$8,11,FALSE))</f>
        <v>#N/A</v>
      </c>
      <c r="U305" s="131" t="e">
        <f>IF(VLOOKUP($I305,Zużycie!$A$2:$P$8,12,FALSE)=0," ",VLOOKUP($I305,Zużycie!$A$2:$P$8,12,FALSE))</f>
        <v>#N/A</v>
      </c>
      <c r="V305" s="131" t="e">
        <f>IF(VLOOKUP($I305,Zużycie!$A$2:$P$8,13,FALSE)=0," ",VLOOKUP($I305,Zużycie!$A$2:$P$2,100,FALSE))</f>
        <v>#N/A</v>
      </c>
      <c r="W305" s="131" t="e">
        <f>IF(VLOOKUP($I305,Zużycie!$A$2:$P$8,14,FALSE)=0," ",VLOOKUP($I305,Zużycie!$A$2:$P$8,14,FALSE))</f>
        <v>#N/A</v>
      </c>
      <c r="X305" s="131" t="e">
        <f>IF(VLOOKUP($I305,Zużycie!$A$2:$P$8,15,FALSE)=0," ",VLOOKUP($I305,Zużycie!$A$2:$P$8,15,FALSE))</f>
        <v>#N/A</v>
      </c>
      <c r="Y305" s="131" t="e">
        <f>IF(VLOOKUP($I305,Zużycie!$A$2:$P$8,16,FALSE)=0," ",VLOOKUP($I305,Zużycie!$A$2:$P$8,16,FALSE))</f>
        <v>#N/A</v>
      </c>
      <c r="Z305" s="131"/>
      <c r="AA305" s="131"/>
      <c r="AB305" s="131"/>
      <c r="AC305" s="131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1:48" ht="47.25" customHeight="1">
      <c r="A306" s="14"/>
      <c r="B306" s="5"/>
      <c r="C306" s="6"/>
      <c r="D306" s="6"/>
      <c r="E306" s="7"/>
      <c r="F306" s="5"/>
      <c r="G306" s="5"/>
      <c r="H306" s="5"/>
      <c r="I306" s="5" t="str">
        <f t="shared" si="17"/>
        <v/>
      </c>
      <c r="J306" s="5"/>
      <c r="K306" s="5"/>
      <c r="L306" s="5"/>
      <c r="M306" s="130"/>
      <c r="N306" s="131" t="e">
        <f>IF(VLOOKUP($I306,Zużycie!$A$2:$P$8,5,FALSE)=0," ",VLOOKUP($I306,Zużycie!$A$2:$P$8,5,FALSE))</f>
        <v>#N/A</v>
      </c>
      <c r="O306" s="131" t="e">
        <f>IF(VLOOKUP($I306,Zużycie!$A$2:$P$8,6,FALSE)=0," ",VLOOKUP($I306,Zużycie!$A$2:$P$8,6,FALSE))</f>
        <v>#N/A</v>
      </c>
      <c r="P306" s="131" t="e">
        <f>IF(VLOOKUP($I306,Zużycie!$A$2:$P$8,7,FALSE)=0," ",VLOOKUP($I306,Zużycie!$A$2:$P$8,7,FALSE))</f>
        <v>#N/A</v>
      </c>
      <c r="Q306" s="131" t="e">
        <f>IF(VLOOKUP($I306,Zużycie!$A$2:$P$8,8,FALSE)=0," ",VLOOKUP($I306,Zużycie!$A$2:$P$8,8,FALSE))</f>
        <v>#N/A</v>
      </c>
      <c r="R306" s="131" t="e">
        <f>IF(VLOOKUP($I306,Zużycie!$A$2:$P$8,9,FALSE)=0," ",VLOOKUP($I306,Zużycie!$A$2:$P$8,9,FALSE))</f>
        <v>#N/A</v>
      </c>
      <c r="S306" s="131" t="e">
        <f>IF(VLOOKUP($I306,Zużycie!$A$2:$P$8,10,FALSE)=0," ",VLOOKUP($I306,Zużycie!$A$2:$P$8,10,FALSE))</f>
        <v>#N/A</v>
      </c>
      <c r="T306" s="131" t="e">
        <f>IF(VLOOKUP($I306,Zużycie!$A$2:$P$8,11,FALSE)=0," ",VLOOKUP($I306,Zużycie!$A$2:$P$8,11,FALSE))</f>
        <v>#N/A</v>
      </c>
      <c r="U306" s="131" t="e">
        <f>IF(VLOOKUP($I306,Zużycie!$A$2:$P$8,12,FALSE)=0," ",VLOOKUP($I306,Zużycie!$A$2:$P$8,12,FALSE))</f>
        <v>#N/A</v>
      </c>
      <c r="V306" s="131" t="e">
        <f>IF(VLOOKUP($I306,Zużycie!$A$2:$P$8,13,FALSE)=0," ",VLOOKUP($I306,Zużycie!$A$2:$P$2,100,FALSE))</f>
        <v>#N/A</v>
      </c>
      <c r="W306" s="131" t="e">
        <f>IF(VLOOKUP($I306,Zużycie!$A$2:$P$8,14,FALSE)=0," ",VLOOKUP($I306,Zużycie!$A$2:$P$8,14,FALSE))</f>
        <v>#N/A</v>
      </c>
      <c r="X306" s="131" t="e">
        <f>IF(VLOOKUP($I306,Zużycie!$A$2:$P$8,15,FALSE)=0," ",VLOOKUP($I306,Zużycie!$A$2:$P$8,15,FALSE))</f>
        <v>#N/A</v>
      </c>
      <c r="Y306" s="131" t="e">
        <f>IF(VLOOKUP($I306,Zużycie!$A$2:$P$8,16,FALSE)=0," ",VLOOKUP($I306,Zużycie!$A$2:$P$8,16,FALSE))</f>
        <v>#N/A</v>
      </c>
      <c r="Z306" s="131"/>
      <c r="AA306" s="131"/>
      <c r="AB306" s="131"/>
      <c r="AC306" s="131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1:48" ht="47.25" customHeight="1">
      <c r="A307" s="14"/>
      <c r="B307" s="5"/>
      <c r="C307" s="6"/>
      <c r="D307" s="6"/>
      <c r="E307" s="7"/>
      <c r="F307" s="5"/>
      <c r="G307" s="5"/>
      <c r="H307" s="5"/>
      <c r="I307" s="5" t="str">
        <f t="shared" si="17"/>
        <v/>
      </c>
      <c r="J307" s="5"/>
      <c r="K307" s="5"/>
      <c r="L307" s="5"/>
      <c r="M307" s="130"/>
      <c r="N307" s="131" t="e">
        <f>IF(VLOOKUP($I307,Zużycie!$A$2:$P$8,5,FALSE)=0," ",VLOOKUP($I307,Zużycie!$A$2:$P$8,5,FALSE))</f>
        <v>#N/A</v>
      </c>
      <c r="O307" s="131" t="e">
        <f>IF(VLOOKUP($I307,Zużycie!$A$2:$P$8,6,FALSE)=0," ",VLOOKUP($I307,Zużycie!$A$2:$P$8,6,FALSE))</f>
        <v>#N/A</v>
      </c>
      <c r="P307" s="131" t="e">
        <f>IF(VLOOKUP($I307,Zużycie!$A$2:$P$8,7,FALSE)=0," ",VLOOKUP($I307,Zużycie!$A$2:$P$8,7,FALSE))</f>
        <v>#N/A</v>
      </c>
      <c r="Q307" s="131" t="e">
        <f>IF(VLOOKUP($I307,Zużycie!$A$2:$P$8,8,FALSE)=0," ",VLOOKUP($I307,Zużycie!$A$2:$P$8,8,FALSE))</f>
        <v>#N/A</v>
      </c>
      <c r="R307" s="131" t="e">
        <f>IF(VLOOKUP($I307,Zużycie!$A$2:$P$8,9,FALSE)=0," ",VLOOKUP($I307,Zużycie!$A$2:$P$8,9,FALSE))</f>
        <v>#N/A</v>
      </c>
      <c r="S307" s="131" t="e">
        <f>IF(VLOOKUP($I307,Zużycie!$A$2:$P$8,10,FALSE)=0," ",VLOOKUP($I307,Zużycie!$A$2:$P$8,10,FALSE))</f>
        <v>#N/A</v>
      </c>
      <c r="T307" s="131" t="e">
        <f>IF(VLOOKUP($I307,Zużycie!$A$2:$P$8,11,FALSE)=0," ",VLOOKUP($I307,Zużycie!$A$2:$P$8,11,FALSE))</f>
        <v>#N/A</v>
      </c>
      <c r="U307" s="131" t="e">
        <f>IF(VLOOKUP($I307,Zużycie!$A$2:$P$8,12,FALSE)=0," ",VLOOKUP($I307,Zużycie!$A$2:$P$8,12,FALSE))</f>
        <v>#N/A</v>
      </c>
      <c r="V307" s="131" t="e">
        <f>IF(VLOOKUP($I307,Zużycie!$A$2:$P$8,13,FALSE)=0," ",VLOOKUP($I307,Zużycie!$A$2:$P$2,100,FALSE))</f>
        <v>#N/A</v>
      </c>
      <c r="W307" s="131" t="e">
        <f>IF(VLOOKUP($I307,Zużycie!$A$2:$P$8,14,FALSE)=0," ",VLOOKUP($I307,Zużycie!$A$2:$P$8,14,FALSE))</f>
        <v>#N/A</v>
      </c>
      <c r="X307" s="131" t="e">
        <f>IF(VLOOKUP($I307,Zużycie!$A$2:$P$8,15,FALSE)=0," ",VLOOKUP($I307,Zużycie!$A$2:$P$8,15,FALSE))</f>
        <v>#N/A</v>
      </c>
      <c r="Y307" s="131" t="e">
        <f>IF(VLOOKUP($I307,Zużycie!$A$2:$P$8,16,FALSE)=0," ",VLOOKUP($I307,Zużycie!$A$2:$P$8,16,FALSE))</f>
        <v>#N/A</v>
      </c>
      <c r="Z307" s="131"/>
      <c r="AA307" s="131"/>
      <c r="AB307" s="131"/>
      <c r="AC307" s="131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1:48" ht="47.25" customHeight="1">
      <c r="A308" s="14"/>
      <c r="B308" s="5"/>
      <c r="C308" s="6"/>
      <c r="D308" s="6"/>
      <c r="E308" s="7"/>
      <c r="F308" s="5"/>
      <c r="G308" s="5"/>
      <c r="H308" s="5"/>
      <c r="I308" s="5" t="str">
        <f t="shared" si="17"/>
        <v/>
      </c>
      <c r="J308" s="5"/>
      <c r="K308" s="5"/>
      <c r="L308" s="5"/>
      <c r="M308" s="130"/>
      <c r="N308" s="131" t="e">
        <f>IF(VLOOKUP($I308,Zużycie!$A$2:$P$8,5,FALSE)=0," ",VLOOKUP($I308,Zużycie!$A$2:$P$8,5,FALSE))</f>
        <v>#N/A</v>
      </c>
      <c r="O308" s="131" t="e">
        <f>IF(VLOOKUP($I308,Zużycie!$A$2:$P$8,6,FALSE)=0," ",VLOOKUP($I308,Zużycie!$A$2:$P$8,6,FALSE))</f>
        <v>#N/A</v>
      </c>
      <c r="P308" s="131" t="e">
        <f>IF(VLOOKUP($I308,Zużycie!$A$2:$P$8,7,FALSE)=0," ",VLOOKUP($I308,Zużycie!$A$2:$P$8,7,FALSE))</f>
        <v>#N/A</v>
      </c>
      <c r="Q308" s="131" t="e">
        <f>IF(VLOOKUP($I308,Zużycie!$A$2:$P$8,8,FALSE)=0," ",VLOOKUP($I308,Zużycie!$A$2:$P$8,8,FALSE))</f>
        <v>#N/A</v>
      </c>
      <c r="R308" s="131" t="e">
        <f>IF(VLOOKUP($I308,Zużycie!$A$2:$P$8,9,FALSE)=0," ",VLOOKUP($I308,Zużycie!$A$2:$P$8,9,FALSE))</f>
        <v>#N/A</v>
      </c>
      <c r="S308" s="131" t="e">
        <f>IF(VLOOKUP($I308,Zużycie!$A$2:$P$8,10,FALSE)=0," ",VLOOKUP($I308,Zużycie!$A$2:$P$8,10,FALSE))</f>
        <v>#N/A</v>
      </c>
      <c r="T308" s="131" t="e">
        <f>IF(VLOOKUP($I308,Zużycie!$A$2:$P$8,11,FALSE)=0," ",VLOOKUP($I308,Zużycie!$A$2:$P$8,11,FALSE))</f>
        <v>#N/A</v>
      </c>
      <c r="U308" s="131" t="e">
        <f>IF(VLOOKUP($I308,Zużycie!$A$2:$P$8,12,FALSE)=0," ",VLOOKUP($I308,Zużycie!$A$2:$P$8,12,FALSE))</f>
        <v>#N/A</v>
      </c>
      <c r="V308" s="131" t="e">
        <f>IF(VLOOKUP($I308,Zużycie!$A$2:$P$8,13,FALSE)=0," ",VLOOKUP($I308,Zużycie!$A$2:$P$2,100,FALSE))</f>
        <v>#N/A</v>
      </c>
      <c r="W308" s="131" t="e">
        <f>IF(VLOOKUP($I308,Zużycie!$A$2:$P$8,14,FALSE)=0," ",VLOOKUP($I308,Zużycie!$A$2:$P$8,14,FALSE))</f>
        <v>#N/A</v>
      </c>
      <c r="X308" s="131" t="e">
        <f>IF(VLOOKUP($I308,Zużycie!$A$2:$P$8,15,FALSE)=0," ",VLOOKUP($I308,Zużycie!$A$2:$P$8,15,FALSE))</f>
        <v>#N/A</v>
      </c>
      <c r="Y308" s="131" t="e">
        <f>IF(VLOOKUP($I308,Zużycie!$A$2:$P$8,16,FALSE)=0," ",VLOOKUP($I308,Zużycie!$A$2:$P$8,16,FALSE))</f>
        <v>#N/A</v>
      </c>
      <c r="Z308" s="131"/>
      <c r="AA308" s="131"/>
      <c r="AB308" s="131"/>
      <c r="AC308" s="131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1:48" ht="47.25" customHeight="1">
      <c r="A309" s="14"/>
      <c r="B309" s="5"/>
      <c r="C309" s="6"/>
      <c r="D309" s="6"/>
      <c r="E309" s="7"/>
      <c r="F309" s="5"/>
      <c r="G309" s="5"/>
      <c r="H309" s="5"/>
      <c r="I309" s="5" t="str">
        <f t="shared" si="17"/>
        <v/>
      </c>
      <c r="J309" s="5"/>
      <c r="K309" s="5"/>
      <c r="L309" s="5"/>
      <c r="M309" s="130"/>
      <c r="N309" s="131" t="e">
        <f>IF(VLOOKUP($I309,Zużycie!$A$2:$P$8,5,FALSE)=0," ",VLOOKUP($I309,Zużycie!$A$2:$P$8,5,FALSE))</f>
        <v>#N/A</v>
      </c>
      <c r="O309" s="131" t="e">
        <f>IF(VLOOKUP($I309,Zużycie!$A$2:$P$8,6,FALSE)=0," ",VLOOKUP($I309,Zużycie!$A$2:$P$8,6,FALSE))</f>
        <v>#N/A</v>
      </c>
      <c r="P309" s="131" t="e">
        <f>IF(VLOOKUP($I309,Zużycie!$A$2:$P$8,7,FALSE)=0," ",VLOOKUP($I309,Zużycie!$A$2:$P$8,7,FALSE))</f>
        <v>#N/A</v>
      </c>
      <c r="Q309" s="131" t="e">
        <f>IF(VLOOKUP($I309,Zużycie!$A$2:$P$8,8,FALSE)=0," ",VLOOKUP($I309,Zużycie!$A$2:$P$8,8,FALSE))</f>
        <v>#N/A</v>
      </c>
      <c r="R309" s="131" t="e">
        <f>IF(VLOOKUP($I309,Zużycie!$A$2:$P$8,9,FALSE)=0," ",VLOOKUP($I309,Zużycie!$A$2:$P$8,9,FALSE))</f>
        <v>#N/A</v>
      </c>
      <c r="S309" s="131" t="e">
        <f>IF(VLOOKUP($I309,Zużycie!$A$2:$P$8,10,FALSE)=0," ",VLOOKUP($I309,Zużycie!$A$2:$P$8,10,FALSE))</f>
        <v>#N/A</v>
      </c>
      <c r="T309" s="131" t="e">
        <f>IF(VLOOKUP($I309,Zużycie!$A$2:$P$8,11,FALSE)=0," ",VLOOKUP($I309,Zużycie!$A$2:$P$8,11,FALSE))</f>
        <v>#N/A</v>
      </c>
      <c r="U309" s="131" t="e">
        <f>IF(VLOOKUP($I309,Zużycie!$A$2:$P$8,12,FALSE)=0," ",VLOOKUP($I309,Zużycie!$A$2:$P$8,12,FALSE))</f>
        <v>#N/A</v>
      </c>
      <c r="V309" s="131" t="e">
        <f>IF(VLOOKUP($I309,Zużycie!$A$2:$P$8,13,FALSE)=0," ",VLOOKUP($I309,Zużycie!$A$2:$P$2,100,FALSE))</f>
        <v>#N/A</v>
      </c>
      <c r="W309" s="131" t="e">
        <f>IF(VLOOKUP($I309,Zużycie!$A$2:$P$8,14,FALSE)=0," ",VLOOKUP($I309,Zużycie!$A$2:$P$8,14,FALSE))</f>
        <v>#N/A</v>
      </c>
      <c r="X309" s="131" t="e">
        <f>IF(VLOOKUP($I309,Zużycie!$A$2:$P$8,15,FALSE)=0," ",VLOOKUP($I309,Zużycie!$A$2:$P$8,15,FALSE))</f>
        <v>#N/A</v>
      </c>
      <c r="Y309" s="131" t="e">
        <f>IF(VLOOKUP($I309,Zużycie!$A$2:$P$8,16,FALSE)=0," ",VLOOKUP($I309,Zużycie!$A$2:$P$8,16,FALSE))</f>
        <v>#N/A</v>
      </c>
      <c r="Z309" s="131"/>
      <c r="AA309" s="131"/>
      <c r="AB309" s="131"/>
      <c r="AC309" s="131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1:48" ht="47.25" customHeight="1">
      <c r="A310" s="14"/>
      <c r="B310" s="5"/>
      <c r="C310" s="6"/>
      <c r="D310" s="6"/>
      <c r="E310" s="7"/>
      <c r="F310" s="5"/>
      <c r="G310" s="5"/>
      <c r="H310" s="5"/>
      <c r="I310" s="5" t="str">
        <f t="shared" si="17"/>
        <v/>
      </c>
      <c r="J310" s="5"/>
      <c r="K310" s="5"/>
      <c r="L310" s="5"/>
      <c r="M310" s="130"/>
      <c r="N310" s="131" t="e">
        <f>IF(VLOOKUP($I310,Zużycie!$A$2:$P$8,5,FALSE)=0," ",VLOOKUP($I310,Zużycie!$A$2:$P$8,5,FALSE))</f>
        <v>#N/A</v>
      </c>
      <c r="O310" s="131" t="e">
        <f>IF(VLOOKUP($I310,Zużycie!$A$2:$P$8,6,FALSE)=0," ",VLOOKUP($I310,Zużycie!$A$2:$P$8,6,FALSE))</f>
        <v>#N/A</v>
      </c>
      <c r="P310" s="131" t="e">
        <f>IF(VLOOKUP($I310,Zużycie!$A$2:$P$8,7,FALSE)=0," ",VLOOKUP($I310,Zużycie!$A$2:$P$8,7,FALSE))</f>
        <v>#N/A</v>
      </c>
      <c r="Q310" s="131" t="e">
        <f>IF(VLOOKUP($I310,Zużycie!$A$2:$P$8,8,FALSE)=0," ",VLOOKUP($I310,Zużycie!$A$2:$P$8,8,FALSE))</f>
        <v>#N/A</v>
      </c>
      <c r="R310" s="131" t="e">
        <f>IF(VLOOKUP($I310,Zużycie!$A$2:$P$8,9,FALSE)=0," ",VLOOKUP($I310,Zużycie!$A$2:$P$8,9,FALSE))</f>
        <v>#N/A</v>
      </c>
      <c r="S310" s="131" t="e">
        <f>IF(VLOOKUP($I310,Zużycie!$A$2:$P$8,10,FALSE)=0," ",VLOOKUP($I310,Zużycie!$A$2:$P$8,10,FALSE))</f>
        <v>#N/A</v>
      </c>
      <c r="T310" s="131" t="e">
        <f>IF(VLOOKUP($I310,Zużycie!$A$2:$P$8,11,FALSE)=0," ",VLOOKUP($I310,Zużycie!$A$2:$P$8,11,FALSE))</f>
        <v>#N/A</v>
      </c>
      <c r="U310" s="131" t="e">
        <f>IF(VLOOKUP($I310,Zużycie!$A$2:$P$8,12,FALSE)=0," ",VLOOKUP($I310,Zużycie!$A$2:$P$8,12,FALSE))</f>
        <v>#N/A</v>
      </c>
      <c r="V310" s="131" t="e">
        <f>IF(VLOOKUP($I310,Zużycie!$A$2:$P$8,13,FALSE)=0," ",VLOOKUP($I310,Zużycie!$A$2:$P$2,100,FALSE))</f>
        <v>#N/A</v>
      </c>
      <c r="W310" s="131" t="e">
        <f>IF(VLOOKUP($I310,Zużycie!$A$2:$P$8,14,FALSE)=0," ",VLOOKUP($I310,Zużycie!$A$2:$P$8,14,FALSE))</f>
        <v>#N/A</v>
      </c>
      <c r="X310" s="131" t="e">
        <f>IF(VLOOKUP($I310,Zużycie!$A$2:$P$8,15,FALSE)=0," ",VLOOKUP($I310,Zużycie!$A$2:$P$8,15,FALSE))</f>
        <v>#N/A</v>
      </c>
      <c r="Y310" s="131" t="e">
        <f>IF(VLOOKUP($I310,Zużycie!$A$2:$P$8,16,FALSE)=0," ",VLOOKUP($I310,Zużycie!$A$2:$P$8,16,FALSE))</f>
        <v>#N/A</v>
      </c>
      <c r="Z310" s="131"/>
      <c r="AA310" s="131"/>
      <c r="AB310" s="131"/>
      <c r="AC310" s="131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1:48" ht="47.25" customHeight="1">
      <c r="A311" s="14"/>
      <c r="B311" s="5"/>
      <c r="C311" s="6"/>
      <c r="D311" s="6"/>
      <c r="E311" s="7"/>
      <c r="F311" s="5"/>
      <c r="G311" s="5"/>
      <c r="H311" s="5"/>
      <c r="I311" s="5" t="str">
        <f t="shared" si="17"/>
        <v/>
      </c>
      <c r="J311" s="5"/>
      <c r="K311" s="5"/>
      <c r="L311" s="5"/>
      <c r="M311" s="130"/>
      <c r="N311" s="131" t="e">
        <f>IF(VLOOKUP($I311,Zużycie!$A$2:$P$8,5,FALSE)=0," ",VLOOKUP($I311,Zużycie!$A$2:$P$8,5,FALSE))</f>
        <v>#N/A</v>
      </c>
      <c r="O311" s="131" t="e">
        <f>IF(VLOOKUP($I311,Zużycie!$A$2:$P$8,6,FALSE)=0," ",VLOOKUP($I311,Zużycie!$A$2:$P$8,6,FALSE))</f>
        <v>#N/A</v>
      </c>
      <c r="P311" s="131" t="e">
        <f>IF(VLOOKUP($I311,Zużycie!$A$2:$P$8,7,FALSE)=0," ",VLOOKUP($I311,Zużycie!$A$2:$P$8,7,FALSE))</f>
        <v>#N/A</v>
      </c>
      <c r="Q311" s="131" t="e">
        <f>IF(VLOOKUP($I311,Zużycie!$A$2:$P$8,8,FALSE)=0," ",VLOOKUP($I311,Zużycie!$A$2:$P$8,8,FALSE))</f>
        <v>#N/A</v>
      </c>
      <c r="R311" s="131" t="e">
        <f>IF(VLOOKUP($I311,Zużycie!$A$2:$P$8,9,FALSE)=0," ",VLOOKUP($I311,Zużycie!$A$2:$P$8,9,FALSE))</f>
        <v>#N/A</v>
      </c>
      <c r="S311" s="131" t="e">
        <f>IF(VLOOKUP($I311,Zużycie!$A$2:$P$8,10,FALSE)=0," ",VLOOKUP($I311,Zużycie!$A$2:$P$8,10,FALSE))</f>
        <v>#N/A</v>
      </c>
      <c r="T311" s="131" t="e">
        <f>IF(VLOOKUP($I311,Zużycie!$A$2:$P$8,11,FALSE)=0," ",VLOOKUP($I311,Zużycie!$A$2:$P$8,11,FALSE))</f>
        <v>#N/A</v>
      </c>
      <c r="U311" s="131" t="e">
        <f>IF(VLOOKUP($I311,Zużycie!$A$2:$P$8,12,FALSE)=0," ",VLOOKUP($I311,Zużycie!$A$2:$P$8,12,FALSE))</f>
        <v>#N/A</v>
      </c>
      <c r="V311" s="131" t="e">
        <f>IF(VLOOKUP($I311,Zużycie!$A$2:$P$8,13,FALSE)=0," ",VLOOKUP($I311,Zużycie!$A$2:$P$2,100,FALSE))</f>
        <v>#N/A</v>
      </c>
      <c r="W311" s="131" t="e">
        <f>IF(VLOOKUP($I311,Zużycie!$A$2:$P$8,14,FALSE)=0," ",VLOOKUP($I311,Zużycie!$A$2:$P$8,14,FALSE))</f>
        <v>#N/A</v>
      </c>
      <c r="X311" s="131" t="e">
        <f>IF(VLOOKUP($I311,Zużycie!$A$2:$P$8,15,FALSE)=0," ",VLOOKUP($I311,Zużycie!$A$2:$P$8,15,FALSE))</f>
        <v>#N/A</v>
      </c>
      <c r="Y311" s="131" t="e">
        <f>IF(VLOOKUP($I311,Zużycie!$A$2:$P$8,16,FALSE)=0," ",VLOOKUP($I311,Zużycie!$A$2:$P$8,16,FALSE))</f>
        <v>#N/A</v>
      </c>
      <c r="Z311" s="131"/>
      <c r="AA311" s="131"/>
      <c r="AB311" s="131"/>
      <c r="AC311" s="131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1:48" ht="47.25" customHeight="1">
      <c r="A312" s="14"/>
      <c r="B312" s="5"/>
      <c r="C312" s="6"/>
      <c r="D312" s="6"/>
      <c r="E312" s="7"/>
      <c r="F312" s="5"/>
      <c r="G312" s="5"/>
      <c r="H312" s="5"/>
      <c r="I312" s="5" t="str">
        <f t="shared" si="17"/>
        <v/>
      </c>
      <c r="J312" s="5"/>
      <c r="K312" s="5"/>
      <c r="L312" s="5"/>
      <c r="M312" s="130"/>
      <c r="N312" s="131" t="e">
        <f>IF(VLOOKUP($I312,Zużycie!$A$2:$P$8,5,FALSE)=0," ",VLOOKUP($I312,Zużycie!$A$2:$P$8,5,FALSE))</f>
        <v>#N/A</v>
      </c>
      <c r="O312" s="131" t="e">
        <f>IF(VLOOKUP($I312,Zużycie!$A$2:$P$8,6,FALSE)=0," ",VLOOKUP($I312,Zużycie!$A$2:$P$8,6,FALSE))</f>
        <v>#N/A</v>
      </c>
      <c r="P312" s="131" t="e">
        <f>IF(VLOOKUP($I312,Zużycie!$A$2:$P$8,7,FALSE)=0," ",VLOOKUP($I312,Zużycie!$A$2:$P$8,7,FALSE))</f>
        <v>#N/A</v>
      </c>
      <c r="Q312" s="131" t="e">
        <f>IF(VLOOKUP($I312,Zużycie!$A$2:$P$8,8,FALSE)=0," ",VLOOKUP($I312,Zużycie!$A$2:$P$8,8,FALSE))</f>
        <v>#N/A</v>
      </c>
      <c r="R312" s="131" t="e">
        <f>IF(VLOOKUP($I312,Zużycie!$A$2:$P$8,9,FALSE)=0," ",VLOOKUP($I312,Zużycie!$A$2:$P$8,9,FALSE))</f>
        <v>#N/A</v>
      </c>
      <c r="S312" s="131" t="e">
        <f>IF(VLOOKUP($I312,Zużycie!$A$2:$P$8,10,FALSE)=0," ",VLOOKUP($I312,Zużycie!$A$2:$P$8,10,FALSE))</f>
        <v>#N/A</v>
      </c>
      <c r="T312" s="131" t="e">
        <f>IF(VLOOKUP($I312,Zużycie!$A$2:$P$8,11,FALSE)=0," ",VLOOKUP($I312,Zużycie!$A$2:$P$8,11,FALSE))</f>
        <v>#N/A</v>
      </c>
      <c r="U312" s="131" t="e">
        <f>IF(VLOOKUP($I312,Zużycie!$A$2:$P$8,12,FALSE)=0," ",VLOOKUP($I312,Zużycie!$A$2:$P$8,12,FALSE))</f>
        <v>#N/A</v>
      </c>
      <c r="V312" s="131" t="e">
        <f>IF(VLOOKUP($I312,Zużycie!$A$2:$P$8,13,FALSE)=0," ",VLOOKUP($I312,Zużycie!$A$2:$P$2,100,FALSE))</f>
        <v>#N/A</v>
      </c>
      <c r="W312" s="131" t="e">
        <f>IF(VLOOKUP($I312,Zużycie!$A$2:$P$8,14,FALSE)=0," ",VLOOKUP($I312,Zużycie!$A$2:$P$8,14,FALSE))</f>
        <v>#N/A</v>
      </c>
      <c r="X312" s="131" t="e">
        <f>IF(VLOOKUP($I312,Zużycie!$A$2:$P$8,15,FALSE)=0," ",VLOOKUP($I312,Zużycie!$A$2:$P$8,15,FALSE))</f>
        <v>#N/A</v>
      </c>
      <c r="Y312" s="131" t="e">
        <f>IF(VLOOKUP($I312,Zużycie!$A$2:$P$8,16,FALSE)=0," ",VLOOKUP($I312,Zużycie!$A$2:$P$8,16,FALSE))</f>
        <v>#N/A</v>
      </c>
      <c r="Z312" s="131"/>
      <c r="AA312" s="131"/>
      <c r="AB312" s="131"/>
      <c r="AC312" s="131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1:48" ht="47.25" customHeight="1">
      <c r="A313" s="14"/>
      <c r="B313" s="5"/>
      <c r="C313" s="6"/>
      <c r="D313" s="6"/>
      <c r="E313" s="7"/>
      <c r="F313" s="5"/>
      <c r="G313" s="5"/>
      <c r="H313" s="5"/>
      <c r="I313" s="5" t="str">
        <f t="shared" si="17"/>
        <v/>
      </c>
      <c r="J313" s="5"/>
      <c r="K313" s="5"/>
      <c r="L313" s="5"/>
      <c r="M313" s="130"/>
      <c r="N313" s="131" t="e">
        <f>IF(VLOOKUP($I313,Zużycie!$A$2:$P$8,5,FALSE)=0," ",VLOOKUP($I313,Zużycie!$A$2:$P$8,5,FALSE))</f>
        <v>#N/A</v>
      </c>
      <c r="O313" s="131" t="e">
        <f>IF(VLOOKUP($I313,Zużycie!$A$2:$P$8,6,FALSE)=0," ",VLOOKUP($I313,Zużycie!$A$2:$P$8,6,FALSE))</f>
        <v>#N/A</v>
      </c>
      <c r="P313" s="131" t="e">
        <f>IF(VLOOKUP($I313,Zużycie!$A$2:$P$8,7,FALSE)=0," ",VLOOKUP($I313,Zużycie!$A$2:$P$8,7,FALSE))</f>
        <v>#N/A</v>
      </c>
      <c r="Q313" s="131" t="e">
        <f>IF(VLOOKUP($I313,Zużycie!$A$2:$P$8,8,FALSE)=0," ",VLOOKUP($I313,Zużycie!$A$2:$P$8,8,FALSE))</f>
        <v>#N/A</v>
      </c>
      <c r="R313" s="131" t="e">
        <f>IF(VLOOKUP($I313,Zużycie!$A$2:$P$8,9,FALSE)=0," ",VLOOKUP($I313,Zużycie!$A$2:$P$8,9,FALSE))</f>
        <v>#N/A</v>
      </c>
      <c r="S313" s="131" t="e">
        <f>IF(VLOOKUP($I313,Zużycie!$A$2:$P$8,10,FALSE)=0," ",VLOOKUP($I313,Zużycie!$A$2:$P$8,10,FALSE))</f>
        <v>#N/A</v>
      </c>
      <c r="T313" s="131" t="e">
        <f>IF(VLOOKUP($I313,Zużycie!$A$2:$P$8,11,FALSE)=0," ",VLOOKUP($I313,Zużycie!$A$2:$P$8,11,FALSE))</f>
        <v>#N/A</v>
      </c>
      <c r="U313" s="131" t="e">
        <f>IF(VLOOKUP($I313,Zużycie!$A$2:$P$8,12,FALSE)=0," ",VLOOKUP($I313,Zużycie!$A$2:$P$8,12,FALSE))</f>
        <v>#N/A</v>
      </c>
      <c r="V313" s="131" t="e">
        <f>IF(VLOOKUP($I313,Zużycie!$A$2:$P$8,13,FALSE)=0," ",VLOOKUP($I313,Zużycie!$A$2:$P$2,100,FALSE))</f>
        <v>#N/A</v>
      </c>
      <c r="W313" s="131" t="e">
        <f>IF(VLOOKUP($I313,Zużycie!$A$2:$P$8,14,FALSE)=0," ",VLOOKUP($I313,Zużycie!$A$2:$P$8,14,FALSE))</f>
        <v>#N/A</v>
      </c>
      <c r="X313" s="131" t="e">
        <f>IF(VLOOKUP($I313,Zużycie!$A$2:$P$8,15,FALSE)=0," ",VLOOKUP($I313,Zużycie!$A$2:$P$8,15,FALSE))</f>
        <v>#N/A</v>
      </c>
      <c r="Y313" s="131" t="e">
        <f>IF(VLOOKUP($I313,Zużycie!$A$2:$P$8,16,FALSE)=0," ",VLOOKUP($I313,Zużycie!$A$2:$P$8,16,FALSE))</f>
        <v>#N/A</v>
      </c>
      <c r="Z313" s="131"/>
      <c r="AA313" s="131"/>
      <c r="AB313" s="131"/>
      <c r="AC313" s="131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1:48" ht="47.25" customHeight="1">
      <c r="A314" s="14"/>
      <c r="B314" s="5"/>
      <c r="C314" s="6"/>
      <c r="D314" s="6"/>
      <c r="E314" s="7"/>
      <c r="F314" s="5"/>
      <c r="G314" s="5"/>
      <c r="H314" s="5"/>
      <c r="I314" s="5" t="str">
        <f t="shared" si="17"/>
        <v/>
      </c>
      <c r="J314" s="5"/>
      <c r="K314" s="5"/>
      <c r="L314" s="5"/>
      <c r="M314" s="130"/>
      <c r="N314" s="131" t="e">
        <f>IF(VLOOKUP($I314,Zużycie!$A$2:$P$8,5,FALSE)=0," ",VLOOKUP($I314,Zużycie!$A$2:$P$8,5,FALSE))</f>
        <v>#N/A</v>
      </c>
      <c r="O314" s="131" t="e">
        <f>IF(VLOOKUP($I314,Zużycie!$A$2:$P$8,6,FALSE)=0," ",VLOOKUP($I314,Zużycie!$A$2:$P$8,6,FALSE))</f>
        <v>#N/A</v>
      </c>
      <c r="P314" s="131" t="e">
        <f>IF(VLOOKUP($I314,Zużycie!$A$2:$P$8,7,FALSE)=0," ",VLOOKUP($I314,Zużycie!$A$2:$P$8,7,FALSE))</f>
        <v>#N/A</v>
      </c>
      <c r="Q314" s="131" t="e">
        <f>IF(VLOOKUP($I314,Zużycie!$A$2:$P$8,8,FALSE)=0," ",VLOOKUP($I314,Zużycie!$A$2:$P$8,8,FALSE))</f>
        <v>#N/A</v>
      </c>
      <c r="R314" s="131" t="e">
        <f>IF(VLOOKUP($I314,Zużycie!$A$2:$P$8,9,FALSE)=0," ",VLOOKUP($I314,Zużycie!$A$2:$P$8,9,FALSE))</f>
        <v>#N/A</v>
      </c>
      <c r="S314" s="131" t="e">
        <f>IF(VLOOKUP($I314,Zużycie!$A$2:$P$8,10,FALSE)=0," ",VLOOKUP($I314,Zużycie!$A$2:$P$8,10,FALSE))</f>
        <v>#N/A</v>
      </c>
      <c r="T314" s="131" t="e">
        <f>IF(VLOOKUP($I314,Zużycie!$A$2:$P$8,11,FALSE)=0," ",VLOOKUP($I314,Zużycie!$A$2:$P$8,11,FALSE))</f>
        <v>#N/A</v>
      </c>
      <c r="U314" s="131" t="e">
        <f>IF(VLOOKUP($I314,Zużycie!$A$2:$P$8,12,FALSE)=0," ",VLOOKUP($I314,Zużycie!$A$2:$P$8,12,FALSE))</f>
        <v>#N/A</v>
      </c>
      <c r="V314" s="131" t="e">
        <f>IF(VLOOKUP($I314,Zużycie!$A$2:$P$8,13,FALSE)=0," ",VLOOKUP($I314,Zużycie!$A$2:$P$2,100,FALSE))</f>
        <v>#N/A</v>
      </c>
      <c r="W314" s="131" t="e">
        <f>IF(VLOOKUP($I314,Zużycie!$A$2:$P$8,14,FALSE)=0," ",VLOOKUP($I314,Zużycie!$A$2:$P$8,14,FALSE))</f>
        <v>#N/A</v>
      </c>
      <c r="X314" s="131" t="e">
        <f>IF(VLOOKUP($I314,Zużycie!$A$2:$P$8,15,FALSE)=0," ",VLOOKUP($I314,Zużycie!$A$2:$P$8,15,FALSE))</f>
        <v>#N/A</v>
      </c>
      <c r="Y314" s="131" t="e">
        <f>IF(VLOOKUP($I314,Zużycie!$A$2:$P$8,16,FALSE)=0," ",VLOOKUP($I314,Zużycie!$A$2:$P$8,16,FALSE))</f>
        <v>#N/A</v>
      </c>
      <c r="Z314" s="131"/>
      <c r="AA314" s="131"/>
      <c r="AB314" s="131"/>
      <c r="AC314" s="131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1:48" ht="47.25" customHeight="1">
      <c r="A315" s="14"/>
      <c r="B315" s="5"/>
      <c r="C315" s="6"/>
      <c r="D315" s="6"/>
      <c r="E315" s="7"/>
      <c r="F315" s="5"/>
      <c r="G315" s="5"/>
      <c r="H315" s="5"/>
      <c r="I315" s="5" t="str">
        <f t="shared" si="17"/>
        <v/>
      </c>
      <c r="J315" s="5"/>
      <c r="K315" s="5"/>
      <c r="L315" s="5"/>
      <c r="M315" s="130"/>
      <c r="N315" s="131" t="e">
        <f>IF(VLOOKUP($I315,Zużycie!$A$2:$P$8,5,FALSE)=0," ",VLOOKUP($I315,Zużycie!$A$2:$P$8,5,FALSE))</f>
        <v>#N/A</v>
      </c>
      <c r="O315" s="131" t="e">
        <f>IF(VLOOKUP($I315,Zużycie!$A$2:$P$8,6,FALSE)=0," ",VLOOKUP($I315,Zużycie!$A$2:$P$8,6,FALSE))</f>
        <v>#N/A</v>
      </c>
      <c r="P315" s="131" t="e">
        <f>IF(VLOOKUP($I315,Zużycie!$A$2:$P$8,7,FALSE)=0," ",VLOOKUP($I315,Zużycie!$A$2:$P$8,7,FALSE))</f>
        <v>#N/A</v>
      </c>
      <c r="Q315" s="131" t="e">
        <f>IF(VLOOKUP($I315,Zużycie!$A$2:$P$8,8,FALSE)=0," ",VLOOKUP($I315,Zużycie!$A$2:$P$8,8,FALSE))</f>
        <v>#N/A</v>
      </c>
      <c r="R315" s="131" t="e">
        <f>IF(VLOOKUP($I315,Zużycie!$A$2:$P$8,9,FALSE)=0," ",VLOOKUP($I315,Zużycie!$A$2:$P$8,9,FALSE))</f>
        <v>#N/A</v>
      </c>
      <c r="S315" s="131" t="e">
        <f>IF(VLOOKUP($I315,Zużycie!$A$2:$P$8,10,FALSE)=0," ",VLOOKUP($I315,Zużycie!$A$2:$P$8,10,FALSE))</f>
        <v>#N/A</v>
      </c>
      <c r="T315" s="131" t="e">
        <f>IF(VLOOKUP($I315,Zużycie!$A$2:$P$8,11,FALSE)=0," ",VLOOKUP($I315,Zużycie!$A$2:$P$8,11,FALSE))</f>
        <v>#N/A</v>
      </c>
      <c r="U315" s="131" t="e">
        <f>IF(VLOOKUP($I315,Zużycie!$A$2:$P$8,12,FALSE)=0," ",VLOOKUP($I315,Zużycie!$A$2:$P$8,12,FALSE))</f>
        <v>#N/A</v>
      </c>
      <c r="V315" s="131" t="e">
        <f>IF(VLOOKUP($I315,Zużycie!$A$2:$P$8,13,FALSE)=0," ",VLOOKUP($I315,Zużycie!$A$2:$P$2,100,FALSE))</f>
        <v>#N/A</v>
      </c>
      <c r="W315" s="131" t="e">
        <f>IF(VLOOKUP($I315,Zużycie!$A$2:$P$8,14,FALSE)=0," ",VLOOKUP($I315,Zużycie!$A$2:$P$8,14,FALSE))</f>
        <v>#N/A</v>
      </c>
      <c r="X315" s="131" t="e">
        <f>IF(VLOOKUP($I315,Zużycie!$A$2:$P$8,15,FALSE)=0," ",VLOOKUP($I315,Zużycie!$A$2:$P$8,15,FALSE))</f>
        <v>#N/A</v>
      </c>
      <c r="Y315" s="131" t="e">
        <f>IF(VLOOKUP($I315,Zużycie!$A$2:$P$8,16,FALSE)=0," ",VLOOKUP($I315,Zużycie!$A$2:$P$8,16,FALSE))</f>
        <v>#N/A</v>
      </c>
      <c r="Z315" s="131"/>
      <c r="AA315" s="131"/>
      <c r="AB315" s="131"/>
      <c r="AC315" s="131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1:48" ht="47.25" customHeight="1">
      <c r="A316" s="14"/>
      <c r="B316" s="5"/>
      <c r="C316" s="6"/>
      <c r="D316" s="6"/>
      <c r="E316" s="7"/>
      <c r="F316" s="5"/>
      <c r="G316" s="5"/>
      <c r="H316" s="5"/>
      <c r="I316" s="5" t="str">
        <f t="shared" si="17"/>
        <v/>
      </c>
      <c r="J316" s="5"/>
      <c r="K316" s="5"/>
      <c r="L316" s="5"/>
      <c r="M316" s="130"/>
      <c r="N316" s="131" t="e">
        <f>IF(VLOOKUP($I316,Zużycie!$A$2:$P$8,5,FALSE)=0," ",VLOOKUP($I316,Zużycie!$A$2:$P$8,5,FALSE))</f>
        <v>#N/A</v>
      </c>
      <c r="O316" s="131" t="e">
        <f>IF(VLOOKUP($I316,Zużycie!$A$2:$P$8,6,FALSE)=0," ",VLOOKUP($I316,Zużycie!$A$2:$P$8,6,FALSE))</f>
        <v>#N/A</v>
      </c>
      <c r="P316" s="131" t="e">
        <f>IF(VLOOKUP($I316,Zużycie!$A$2:$P$8,7,FALSE)=0," ",VLOOKUP($I316,Zużycie!$A$2:$P$8,7,FALSE))</f>
        <v>#N/A</v>
      </c>
      <c r="Q316" s="131" t="e">
        <f>IF(VLOOKUP($I316,Zużycie!$A$2:$P$8,8,FALSE)=0," ",VLOOKUP($I316,Zużycie!$A$2:$P$8,8,FALSE))</f>
        <v>#N/A</v>
      </c>
      <c r="R316" s="131" t="e">
        <f>IF(VLOOKUP($I316,Zużycie!$A$2:$P$8,9,FALSE)=0," ",VLOOKUP($I316,Zużycie!$A$2:$P$8,9,FALSE))</f>
        <v>#N/A</v>
      </c>
      <c r="S316" s="131" t="e">
        <f>IF(VLOOKUP($I316,Zużycie!$A$2:$P$8,10,FALSE)=0," ",VLOOKUP($I316,Zużycie!$A$2:$P$8,10,FALSE))</f>
        <v>#N/A</v>
      </c>
      <c r="T316" s="131" t="e">
        <f>IF(VLOOKUP($I316,Zużycie!$A$2:$P$8,11,FALSE)=0," ",VLOOKUP($I316,Zużycie!$A$2:$P$8,11,FALSE))</f>
        <v>#N/A</v>
      </c>
      <c r="U316" s="131" t="e">
        <f>IF(VLOOKUP($I316,Zużycie!$A$2:$P$8,12,FALSE)=0," ",VLOOKUP($I316,Zużycie!$A$2:$P$8,12,FALSE))</f>
        <v>#N/A</v>
      </c>
      <c r="V316" s="131" t="e">
        <f>IF(VLOOKUP($I316,Zużycie!$A$2:$P$8,13,FALSE)=0," ",VLOOKUP($I316,Zużycie!$A$2:$P$2,100,FALSE))</f>
        <v>#N/A</v>
      </c>
      <c r="W316" s="131" t="e">
        <f>IF(VLOOKUP($I316,Zużycie!$A$2:$P$8,14,FALSE)=0," ",VLOOKUP($I316,Zużycie!$A$2:$P$8,14,FALSE))</f>
        <v>#N/A</v>
      </c>
      <c r="X316" s="131" t="e">
        <f>IF(VLOOKUP($I316,Zużycie!$A$2:$P$8,15,FALSE)=0," ",VLOOKUP($I316,Zużycie!$A$2:$P$8,15,FALSE))</f>
        <v>#N/A</v>
      </c>
      <c r="Y316" s="131" t="e">
        <f>IF(VLOOKUP($I316,Zużycie!$A$2:$P$8,16,FALSE)=0," ",VLOOKUP($I316,Zużycie!$A$2:$P$8,16,FALSE))</f>
        <v>#N/A</v>
      </c>
      <c r="Z316" s="131"/>
      <c r="AA316" s="131"/>
      <c r="AB316" s="131"/>
      <c r="AC316" s="131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1:48" ht="47.25" customHeight="1">
      <c r="A317" s="14"/>
      <c r="B317" s="5"/>
      <c r="C317" s="6"/>
      <c r="D317" s="6"/>
      <c r="E317" s="7"/>
      <c r="F317" s="5"/>
      <c r="G317" s="5"/>
      <c r="H317" s="5"/>
      <c r="I317" s="5" t="str">
        <f t="shared" si="17"/>
        <v/>
      </c>
      <c r="J317" s="5"/>
      <c r="K317" s="5"/>
      <c r="L317" s="5"/>
      <c r="M317" s="130"/>
      <c r="N317" s="131" t="e">
        <f>IF(VLOOKUP($I317,Zużycie!$A$2:$P$8,5,FALSE)=0," ",VLOOKUP($I317,Zużycie!$A$2:$P$8,5,FALSE))</f>
        <v>#N/A</v>
      </c>
      <c r="O317" s="131" t="e">
        <f>IF(VLOOKUP($I317,Zużycie!$A$2:$P$8,6,FALSE)=0," ",VLOOKUP($I317,Zużycie!$A$2:$P$8,6,FALSE))</f>
        <v>#N/A</v>
      </c>
      <c r="P317" s="131" t="e">
        <f>IF(VLOOKUP($I317,Zużycie!$A$2:$P$8,7,FALSE)=0," ",VLOOKUP($I317,Zużycie!$A$2:$P$8,7,FALSE))</f>
        <v>#N/A</v>
      </c>
      <c r="Q317" s="131" t="e">
        <f>IF(VLOOKUP($I317,Zużycie!$A$2:$P$8,8,FALSE)=0," ",VLOOKUP($I317,Zużycie!$A$2:$P$8,8,FALSE))</f>
        <v>#N/A</v>
      </c>
      <c r="R317" s="131" t="e">
        <f>IF(VLOOKUP($I317,Zużycie!$A$2:$P$8,9,FALSE)=0," ",VLOOKUP($I317,Zużycie!$A$2:$P$8,9,FALSE))</f>
        <v>#N/A</v>
      </c>
      <c r="S317" s="131" t="e">
        <f>IF(VLOOKUP($I317,Zużycie!$A$2:$P$8,10,FALSE)=0," ",VLOOKUP($I317,Zużycie!$A$2:$P$8,10,FALSE))</f>
        <v>#N/A</v>
      </c>
      <c r="T317" s="131" t="e">
        <f>IF(VLOOKUP($I317,Zużycie!$A$2:$P$8,11,FALSE)=0," ",VLOOKUP($I317,Zużycie!$A$2:$P$8,11,FALSE))</f>
        <v>#N/A</v>
      </c>
      <c r="U317" s="131" t="e">
        <f>IF(VLOOKUP($I317,Zużycie!$A$2:$P$8,12,FALSE)=0," ",VLOOKUP($I317,Zużycie!$A$2:$P$8,12,FALSE))</f>
        <v>#N/A</v>
      </c>
      <c r="V317" s="131" t="e">
        <f>IF(VLOOKUP($I317,Zużycie!$A$2:$P$8,13,FALSE)=0," ",VLOOKUP($I317,Zużycie!$A$2:$P$2,100,FALSE))</f>
        <v>#N/A</v>
      </c>
      <c r="W317" s="131" t="e">
        <f>IF(VLOOKUP($I317,Zużycie!$A$2:$P$8,14,FALSE)=0," ",VLOOKUP($I317,Zużycie!$A$2:$P$8,14,FALSE))</f>
        <v>#N/A</v>
      </c>
      <c r="X317" s="131" t="e">
        <f>IF(VLOOKUP($I317,Zużycie!$A$2:$P$8,15,FALSE)=0," ",VLOOKUP($I317,Zużycie!$A$2:$P$8,15,FALSE))</f>
        <v>#N/A</v>
      </c>
      <c r="Y317" s="131" t="e">
        <f>IF(VLOOKUP($I317,Zużycie!$A$2:$P$8,16,FALSE)=0," ",VLOOKUP($I317,Zużycie!$A$2:$P$8,16,FALSE))</f>
        <v>#N/A</v>
      </c>
      <c r="Z317" s="131"/>
      <c r="AA317" s="131"/>
      <c r="AB317" s="131"/>
      <c r="AC317" s="131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1:48" ht="47.25" customHeight="1">
      <c r="A318" s="14"/>
      <c r="B318" s="5"/>
      <c r="C318" s="6"/>
      <c r="D318" s="6"/>
      <c r="E318" s="7"/>
      <c r="F318" s="5"/>
      <c r="G318" s="5"/>
      <c r="H318" s="5"/>
      <c r="I318" s="5" t="str">
        <f t="shared" si="17"/>
        <v/>
      </c>
      <c r="J318" s="5"/>
      <c r="K318" s="5"/>
      <c r="L318" s="5"/>
      <c r="M318" s="130"/>
      <c r="N318" s="131" t="e">
        <f>IF(VLOOKUP($I318,Zużycie!$A$2:$P$8,5,FALSE)=0," ",VLOOKUP($I318,Zużycie!$A$2:$P$8,5,FALSE))</f>
        <v>#N/A</v>
      </c>
      <c r="O318" s="131" t="e">
        <f>IF(VLOOKUP($I318,Zużycie!$A$2:$P$8,6,FALSE)=0," ",VLOOKUP($I318,Zużycie!$A$2:$P$8,6,FALSE))</f>
        <v>#N/A</v>
      </c>
      <c r="P318" s="131" t="e">
        <f>IF(VLOOKUP($I318,Zużycie!$A$2:$P$8,7,FALSE)=0," ",VLOOKUP($I318,Zużycie!$A$2:$P$8,7,FALSE))</f>
        <v>#N/A</v>
      </c>
      <c r="Q318" s="131" t="e">
        <f>IF(VLOOKUP($I318,Zużycie!$A$2:$P$8,8,FALSE)=0," ",VLOOKUP($I318,Zużycie!$A$2:$P$8,8,FALSE))</f>
        <v>#N/A</v>
      </c>
      <c r="R318" s="131" t="e">
        <f>IF(VLOOKUP($I318,Zużycie!$A$2:$P$8,9,FALSE)=0," ",VLOOKUP($I318,Zużycie!$A$2:$P$8,9,FALSE))</f>
        <v>#N/A</v>
      </c>
      <c r="S318" s="131" t="e">
        <f>IF(VLOOKUP($I318,Zużycie!$A$2:$P$8,10,FALSE)=0," ",VLOOKUP($I318,Zużycie!$A$2:$P$8,10,FALSE))</f>
        <v>#N/A</v>
      </c>
      <c r="T318" s="131" t="e">
        <f>IF(VLOOKUP($I318,Zużycie!$A$2:$P$8,11,FALSE)=0," ",VLOOKUP($I318,Zużycie!$A$2:$P$8,11,FALSE))</f>
        <v>#N/A</v>
      </c>
      <c r="U318" s="131" t="e">
        <f>IF(VLOOKUP($I318,Zużycie!$A$2:$P$8,12,FALSE)=0," ",VLOOKUP($I318,Zużycie!$A$2:$P$8,12,FALSE))</f>
        <v>#N/A</v>
      </c>
      <c r="V318" s="131" t="e">
        <f>IF(VLOOKUP($I318,Zużycie!$A$2:$P$8,13,FALSE)=0," ",VLOOKUP($I318,Zużycie!$A$2:$P$2,100,FALSE))</f>
        <v>#N/A</v>
      </c>
      <c r="W318" s="131" t="e">
        <f>IF(VLOOKUP($I318,Zużycie!$A$2:$P$8,14,FALSE)=0," ",VLOOKUP($I318,Zużycie!$A$2:$P$8,14,FALSE))</f>
        <v>#N/A</v>
      </c>
      <c r="X318" s="131" t="e">
        <f>IF(VLOOKUP($I318,Zużycie!$A$2:$P$8,15,FALSE)=0," ",VLOOKUP($I318,Zużycie!$A$2:$P$8,15,FALSE))</f>
        <v>#N/A</v>
      </c>
      <c r="Y318" s="131" t="e">
        <f>IF(VLOOKUP($I318,Zużycie!$A$2:$P$8,16,FALSE)=0," ",VLOOKUP($I318,Zużycie!$A$2:$P$8,16,FALSE))</f>
        <v>#N/A</v>
      </c>
      <c r="Z318" s="131"/>
      <c r="AA318" s="131"/>
      <c r="AB318" s="131"/>
      <c r="AC318" s="131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1:48" ht="47.25" customHeight="1">
      <c r="A319" s="14"/>
      <c r="B319" s="5"/>
      <c r="C319" s="6"/>
      <c r="D319" s="6"/>
      <c r="E319" s="7"/>
      <c r="F319" s="5"/>
      <c r="G319" s="5"/>
      <c r="H319" s="5"/>
      <c r="I319" s="5" t="str">
        <f t="shared" si="17"/>
        <v/>
      </c>
      <c r="J319" s="5"/>
      <c r="K319" s="5"/>
      <c r="L319" s="5"/>
      <c r="M319" s="130"/>
      <c r="N319" s="131" t="e">
        <f>IF(VLOOKUP($I319,Zużycie!$A$2:$P$8,5,FALSE)=0," ",VLOOKUP($I319,Zużycie!$A$2:$P$8,5,FALSE))</f>
        <v>#N/A</v>
      </c>
      <c r="O319" s="131" t="e">
        <f>IF(VLOOKUP($I319,Zużycie!$A$2:$P$8,6,FALSE)=0," ",VLOOKUP($I319,Zużycie!$A$2:$P$8,6,FALSE))</f>
        <v>#N/A</v>
      </c>
      <c r="P319" s="131" t="e">
        <f>IF(VLOOKUP($I319,Zużycie!$A$2:$P$8,7,FALSE)=0," ",VLOOKUP($I319,Zużycie!$A$2:$P$8,7,FALSE))</f>
        <v>#N/A</v>
      </c>
      <c r="Q319" s="131" t="e">
        <f>IF(VLOOKUP($I319,Zużycie!$A$2:$P$8,8,FALSE)=0," ",VLOOKUP($I319,Zużycie!$A$2:$P$8,8,FALSE))</f>
        <v>#N/A</v>
      </c>
      <c r="R319" s="131" t="e">
        <f>IF(VLOOKUP($I319,Zużycie!$A$2:$P$8,9,FALSE)=0," ",VLOOKUP($I319,Zużycie!$A$2:$P$8,9,FALSE))</f>
        <v>#N/A</v>
      </c>
      <c r="S319" s="131" t="e">
        <f>IF(VLOOKUP($I319,Zużycie!$A$2:$P$8,10,FALSE)=0," ",VLOOKUP($I319,Zużycie!$A$2:$P$8,10,FALSE))</f>
        <v>#N/A</v>
      </c>
      <c r="T319" s="131" t="e">
        <f>IF(VLOOKUP($I319,Zużycie!$A$2:$P$8,11,FALSE)=0," ",VLOOKUP($I319,Zużycie!$A$2:$P$8,11,FALSE))</f>
        <v>#N/A</v>
      </c>
      <c r="U319" s="131" t="e">
        <f>IF(VLOOKUP($I319,Zużycie!$A$2:$P$8,12,FALSE)=0," ",VLOOKUP($I319,Zużycie!$A$2:$P$8,12,FALSE))</f>
        <v>#N/A</v>
      </c>
      <c r="V319" s="131" t="e">
        <f>IF(VLOOKUP($I319,Zużycie!$A$2:$P$8,13,FALSE)=0," ",VLOOKUP($I319,Zużycie!$A$2:$P$2,100,FALSE))</f>
        <v>#N/A</v>
      </c>
      <c r="W319" s="131" t="e">
        <f>IF(VLOOKUP($I319,Zużycie!$A$2:$P$8,14,FALSE)=0," ",VLOOKUP($I319,Zużycie!$A$2:$P$8,14,FALSE))</f>
        <v>#N/A</v>
      </c>
      <c r="X319" s="131" t="e">
        <f>IF(VLOOKUP($I319,Zużycie!$A$2:$P$8,15,FALSE)=0," ",VLOOKUP($I319,Zużycie!$A$2:$P$8,15,FALSE))</f>
        <v>#N/A</v>
      </c>
      <c r="Y319" s="131" t="e">
        <f>IF(VLOOKUP($I319,Zużycie!$A$2:$P$8,16,FALSE)=0," ",VLOOKUP($I319,Zużycie!$A$2:$P$8,16,FALSE))</f>
        <v>#N/A</v>
      </c>
      <c r="Z319" s="131"/>
      <c r="AA319" s="131"/>
      <c r="AB319" s="131"/>
      <c r="AC319" s="131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1:48" ht="47.25" customHeight="1">
      <c r="A320" s="14"/>
      <c r="B320" s="5"/>
      <c r="C320" s="6"/>
      <c r="D320" s="6"/>
      <c r="E320" s="7"/>
      <c r="F320" s="5"/>
      <c r="G320" s="5"/>
      <c r="H320" s="5"/>
      <c r="I320" s="5" t="str">
        <f t="shared" si="17"/>
        <v/>
      </c>
      <c r="J320" s="5"/>
      <c r="K320" s="5"/>
      <c r="L320" s="5"/>
      <c r="M320" s="130"/>
      <c r="N320" s="131" t="e">
        <f>IF(VLOOKUP($I320,Zużycie!$A$2:$P$8,5,FALSE)=0," ",VLOOKUP($I320,Zużycie!$A$2:$P$8,5,FALSE))</f>
        <v>#N/A</v>
      </c>
      <c r="O320" s="131" t="e">
        <f>IF(VLOOKUP($I320,Zużycie!$A$2:$P$8,6,FALSE)=0," ",VLOOKUP($I320,Zużycie!$A$2:$P$8,6,FALSE))</f>
        <v>#N/A</v>
      </c>
      <c r="P320" s="131" t="e">
        <f>IF(VLOOKUP($I320,Zużycie!$A$2:$P$8,7,FALSE)=0," ",VLOOKUP($I320,Zużycie!$A$2:$P$8,7,FALSE))</f>
        <v>#N/A</v>
      </c>
      <c r="Q320" s="131" t="e">
        <f>IF(VLOOKUP($I320,Zużycie!$A$2:$P$8,8,FALSE)=0," ",VLOOKUP($I320,Zużycie!$A$2:$P$8,8,FALSE))</f>
        <v>#N/A</v>
      </c>
      <c r="R320" s="131" t="e">
        <f>IF(VLOOKUP($I320,Zużycie!$A$2:$P$8,9,FALSE)=0," ",VLOOKUP($I320,Zużycie!$A$2:$P$8,9,FALSE))</f>
        <v>#N/A</v>
      </c>
      <c r="S320" s="131" t="e">
        <f>IF(VLOOKUP($I320,Zużycie!$A$2:$P$8,10,FALSE)=0," ",VLOOKUP($I320,Zużycie!$A$2:$P$8,10,FALSE))</f>
        <v>#N/A</v>
      </c>
      <c r="T320" s="131" t="e">
        <f>IF(VLOOKUP($I320,Zużycie!$A$2:$P$8,11,FALSE)=0," ",VLOOKUP($I320,Zużycie!$A$2:$P$8,11,FALSE))</f>
        <v>#N/A</v>
      </c>
      <c r="U320" s="131" t="e">
        <f>IF(VLOOKUP($I320,Zużycie!$A$2:$P$8,12,FALSE)=0," ",VLOOKUP($I320,Zużycie!$A$2:$P$8,12,FALSE))</f>
        <v>#N/A</v>
      </c>
      <c r="V320" s="131" t="e">
        <f>IF(VLOOKUP($I320,Zużycie!$A$2:$P$8,13,FALSE)=0," ",VLOOKUP($I320,Zużycie!$A$2:$P$2,100,FALSE))</f>
        <v>#N/A</v>
      </c>
      <c r="W320" s="131" t="e">
        <f>IF(VLOOKUP($I320,Zużycie!$A$2:$P$8,14,FALSE)=0," ",VLOOKUP($I320,Zużycie!$A$2:$P$8,14,FALSE))</f>
        <v>#N/A</v>
      </c>
      <c r="X320" s="131" t="e">
        <f>IF(VLOOKUP($I320,Zużycie!$A$2:$P$8,15,FALSE)=0," ",VLOOKUP($I320,Zużycie!$A$2:$P$8,15,FALSE))</f>
        <v>#N/A</v>
      </c>
      <c r="Y320" s="131" t="e">
        <f>IF(VLOOKUP($I320,Zużycie!$A$2:$P$8,16,FALSE)=0," ",VLOOKUP($I320,Zużycie!$A$2:$P$8,16,FALSE))</f>
        <v>#N/A</v>
      </c>
      <c r="Z320" s="131"/>
      <c r="AA320" s="131"/>
      <c r="AB320" s="131"/>
      <c r="AC320" s="131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1:48" ht="47.25" customHeight="1">
      <c r="A321" s="14"/>
      <c r="B321" s="5"/>
      <c r="C321" s="6"/>
      <c r="D321" s="6"/>
      <c r="E321" s="7"/>
      <c r="F321" s="5"/>
      <c r="G321" s="5"/>
      <c r="H321" s="5"/>
      <c r="I321" s="5" t="str">
        <f t="shared" si="17"/>
        <v/>
      </c>
      <c r="J321" s="5"/>
      <c r="K321" s="5"/>
      <c r="L321" s="5"/>
      <c r="M321" s="130"/>
      <c r="N321" s="131" t="e">
        <f>IF(VLOOKUP($I321,Zużycie!$A$2:$P$8,5,FALSE)=0," ",VLOOKUP($I321,Zużycie!$A$2:$P$8,5,FALSE))</f>
        <v>#N/A</v>
      </c>
      <c r="O321" s="131" t="e">
        <f>IF(VLOOKUP($I321,Zużycie!$A$2:$P$8,6,FALSE)=0," ",VLOOKUP($I321,Zużycie!$A$2:$P$8,6,FALSE))</f>
        <v>#N/A</v>
      </c>
      <c r="P321" s="131" t="e">
        <f>IF(VLOOKUP($I321,Zużycie!$A$2:$P$8,7,FALSE)=0," ",VLOOKUP($I321,Zużycie!$A$2:$P$8,7,FALSE))</f>
        <v>#N/A</v>
      </c>
      <c r="Q321" s="131" t="e">
        <f>IF(VLOOKUP($I321,Zużycie!$A$2:$P$8,8,FALSE)=0," ",VLOOKUP($I321,Zużycie!$A$2:$P$8,8,FALSE))</f>
        <v>#N/A</v>
      </c>
      <c r="R321" s="131" t="e">
        <f>IF(VLOOKUP($I321,Zużycie!$A$2:$P$8,9,FALSE)=0," ",VLOOKUP($I321,Zużycie!$A$2:$P$8,9,FALSE))</f>
        <v>#N/A</v>
      </c>
      <c r="S321" s="131" t="e">
        <f>IF(VLOOKUP($I321,Zużycie!$A$2:$P$8,10,FALSE)=0," ",VLOOKUP($I321,Zużycie!$A$2:$P$8,10,FALSE))</f>
        <v>#N/A</v>
      </c>
      <c r="T321" s="131" t="e">
        <f>IF(VLOOKUP($I321,Zużycie!$A$2:$P$8,11,FALSE)=0," ",VLOOKUP($I321,Zużycie!$A$2:$P$8,11,FALSE))</f>
        <v>#N/A</v>
      </c>
      <c r="U321" s="131" t="e">
        <f>IF(VLOOKUP($I321,Zużycie!$A$2:$P$8,12,FALSE)=0," ",VLOOKUP($I321,Zużycie!$A$2:$P$8,12,FALSE))</f>
        <v>#N/A</v>
      </c>
      <c r="V321" s="131" t="e">
        <f>IF(VLOOKUP($I321,Zużycie!$A$2:$P$8,13,FALSE)=0," ",VLOOKUP($I321,Zużycie!$A$2:$P$2,100,FALSE))</f>
        <v>#N/A</v>
      </c>
      <c r="W321" s="131" t="e">
        <f>IF(VLOOKUP($I321,Zużycie!$A$2:$P$8,14,FALSE)=0," ",VLOOKUP($I321,Zużycie!$A$2:$P$8,14,FALSE))</f>
        <v>#N/A</v>
      </c>
      <c r="X321" s="131" t="e">
        <f>IF(VLOOKUP($I321,Zużycie!$A$2:$P$8,15,FALSE)=0," ",VLOOKUP($I321,Zużycie!$A$2:$P$8,15,FALSE))</f>
        <v>#N/A</v>
      </c>
      <c r="Y321" s="131" t="e">
        <f>IF(VLOOKUP($I321,Zużycie!$A$2:$P$8,16,FALSE)=0," ",VLOOKUP($I321,Zużycie!$A$2:$P$8,16,FALSE))</f>
        <v>#N/A</v>
      </c>
      <c r="Z321" s="131"/>
      <c r="AA321" s="131"/>
      <c r="AB321" s="131"/>
      <c r="AC321" s="131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1:48" ht="47.25" customHeight="1">
      <c r="A322" s="14"/>
      <c r="B322" s="5"/>
      <c r="C322" s="6"/>
      <c r="D322" s="6"/>
      <c r="E322" s="7"/>
      <c r="F322" s="5"/>
      <c r="G322" s="5"/>
      <c r="H322" s="5"/>
      <c r="I322" s="5" t="str">
        <f t="shared" si="17"/>
        <v/>
      </c>
      <c r="J322" s="5"/>
      <c r="K322" s="5"/>
      <c r="L322" s="5"/>
      <c r="M322" s="130"/>
      <c r="N322" s="131" t="e">
        <f>IF(VLOOKUP($I322,Zużycie!$A$2:$P$8,5,FALSE)=0," ",VLOOKUP($I322,Zużycie!$A$2:$P$8,5,FALSE))</f>
        <v>#N/A</v>
      </c>
      <c r="O322" s="131" t="e">
        <f>IF(VLOOKUP($I322,Zużycie!$A$2:$P$8,6,FALSE)=0," ",VLOOKUP($I322,Zużycie!$A$2:$P$8,6,FALSE))</f>
        <v>#N/A</v>
      </c>
      <c r="P322" s="131" t="e">
        <f>IF(VLOOKUP($I322,Zużycie!$A$2:$P$8,7,FALSE)=0," ",VLOOKUP($I322,Zużycie!$A$2:$P$8,7,FALSE))</f>
        <v>#N/A</v>
      </c>
      <c r="Q322" s="131" t="e">
        <f>IF(VLOOKUP($I322,Zużycie!$A$2:$P$8,8,FALSE)=0," ",VLOOKUP($I322,Zużycie!$A$2:$P$8,8,FALSE))</f>
        <v>#N/A</v>
      </c>
      <c r="R322" s="131" t="e">
        <f>IF(VLOOKUP($I322,Zużycie!$A$2:$P$8,9,FALSE)=0," ",VLOOKUP($I322,Zużycie!$A$2:$P$8,9,FALSE))</f>
        <v>#N/A</v>
      </c>
      <c r="S322" s="131" t="e">
        <f>IF(VLOOKUP($I322,Zużycie!$A$2:$P$8,10,FALSE)=0," ",VLOOKUP($I322,Zużycie!$A$2:$P$8,10,FALSE))</f>
        <v>#N/A</v>
      </c>
      <c r="T322" s="131" t="e">
        <f>IF(VLOOKUP($I322,Zużycie!$A$2:$P$8,11,FALSE)=0," ",VLOOKUP($I322,Zużycie!$A$2:$P$8,11,FALSE))</f>
        <v>#N/A</v>
      </c>
      <c r="U322" s="131" t="e">
        <f>IF(VLOOKUP($I322,Zużycie!$A$2:$P$8,12,FALSE)=0," ",VLOOKUP($I322,Zużycie!$A$2:$P$8,12,FALSE))</f>
        <v>#N/A</v>
      </c>
      <c r="V322" s="131" t="e">
        <f>IF(VLOOKUP($I322,Zużycie!$A$2:$P$8,13,FALSE)=0," ",VLOOKUP($I322,Zużycie!$A$2:$P$2,100,FALSE))</f>
        <v>#N/A</v>
      </c>
      <c r="W322" s="131" t="e">
        <f>IF(VLOOKUP($I322,Zużycie!$A$2:$P$8,14,FALSE)=0," ",VLOOKUP($I322,Zużycie!$A$2:$P$8,14,FALSE))</f>
        <v>#N/A</v>
      </c>
      <c r="X322" s="131" t="e">
        <f>IF(VLOOKUP($I322,Zużycie!$A$2:$P$8,15,FALSE)=0," ",VLOOKUP($I322,Zużycie!$A$2:$P$8,15,FALSE))</f>
        <v>#N/A</v>
      </c>
      <c r="Y322" s="131" t="e">
        <f>IF(VLOOKUP($I322,Zużycie!$A$2:$P$8,16,FALSE)=0," ",VLOOKUP($I322,Zużycie!$A$2:$P$8,16,FALSE))</f>
        <v>#N/A</v>
      </c>
      <c r="Z322" s="131"/>
      <c r="AA322" s="131"/>
      <c r="AB322" s="131"/>
      <c r="AC322" s="131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1:48" ht="47.25" customHeight="1">
      <c r="A323" s="14"/>
      <c r="B323" s="5"/>
      <c r="C323" s="6"/>
      <c r="D323" s="6"/>
      <c r="E323" s="7"/>
      <c r="F323" s="5"/>
      <c r="G323" s="5"/>
      <c r="H323" s="5"/>
      <c r="I323" s="5" t="str">
        <f t="shared" si="17"/>
        <v/>
      </c>
      <c r="J323" s="5"/>
      <c r="K323" s="5"/>
      <c r="L323" s="5"/>
      <c r="M323" s="130"/>
      <c r="N323" s="131" t="e">
        <f>IF(VLOOKUP($I323,Zużycie!$A$2:$P$8,5,FALSE)=0," ",VLOOKUP($I323,Zużycie!$A$2:$P$8,5,FALSE))</f>
        <v>#N/A</v>
      </c>
      <c r="O323" s="131" t="e">
        <f>IF(VLOOKUP($I323,Zużycie!$A$2:$P$8,6,FALSE)=0," ",VLOOKUP($I323,Zużycie!$A$2:$P$8,6,FALSE))</f>
        <v>#N/A</v>
      </c>
      <c r="P323" s="131" t="e">
        <f>IF(VLOOKUP($I323,Zużycie!$A$2:$P$8,7,FALSE)=0," ",VLOOKUP($I323,Zużycie!$A$2:$P$8,7,FALSE))</f>
        <v>#N/A</v>
      </c>
      <c r="Q323" s="131" t="e">
        <f>IF(VLOOKUP($I323,Zużycie!$A$2:$P$8,8,FALSE)=0," ",VLOOKUP($I323,Zużycie!$A$2:$P$8,8,FALSE))</f>
        <v>#N/A</v>
      </c>
      <c r="R323" s="131" t="e">
        <f>IF(VLOOKUP($I323,Zużycie!$A$2:$P$8,9,FALSE)=0," ",VLOOKUP($I323,Zużycie!$A$2:$P$8,9,FALSE))</f>
        <v>#N/A</v>
      </c>
      <c r="S323" s="131" t="e">
        <f>IF(VLOOKUP($I323,Zużycie!$A$2:$P$8,10,FALSE)=0," ",VLOOKUP($I323,Zużycie!$A$2:$P$8,10,FALSE))</f>
        <v>#N/A</v>
      </c>
      <c r="T323" s="131" t="e">
        <f>IF(VLOOKUP($I323,Zużycie!$A$2:$P$8,11,FALSE)=0," ",VLOOKUP($I323,Zużycie!$A$2:$P$8,11,FALSE))</f>
        <v>#N/A</v>
      </c>
      <c r="U323" s="131" t="e">
        <f>IF(VLOOKUP($I323,Zużycie!$A$2:$P$8,12,FALSE)=0," ",VLOOKUP($I323,Zużycie!$A$2:$P$8,12,FALSE))</f>
        <v>#N/A</v>
      </c>
      <c r="V323" s="131" t="e">
        <f>IF(VLOOKUP($I323,Zużycie!$A$2:$P$8,13,FALSE)=0," ",VLOOKUP($I323,Zużycie!$A$2:$P$2,100,FALSE))</f>
        <v>#N/A</v>
      </c>
      <c r="W323" s="131" t="e">
        <f>IF(VLOOKUP($I323,Zużycie!$A$2:$P$8,14,FALSE)=0," ",VLOOKUP($I323,Zużycie!$A$2:$P$8,14,FALSE))</f>
        <v>#N/A</v>
      </c>
      <c r="X323" s="131" t="e">
        <f>IF(VLOOKUP($I323,Zużycie!$A$2:$P$8,15,FALSE)=0," ",VLOOKUP($I323,Zużycie!$A$2:$P$8,15,FALSE))</f>
        <v>#N/A</v>
      </c>
      <c r="Y323" s="131" t="e">
        <f>IF(VLOOKUP($I323,Zużycie!$A$2:$P$8,16,FALSE)=0," ",VLOOKUP($I323,Zużycie!$A$2:$P$8,16,FALSE))</f>
        <v>#N/A</v>
      </c>
      <c r="Z323" s="131"/>
      <c r="AA323" s="131"/>
      <c r="AB323" s="131"/>
      <c r="AC323" s="131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1:48" ht="47.25" customHeight="1">
      <c r="A324" s="14"/>
      <c r="B324" s="5"/>
      <c r="C324" s="6"/>
      <c r="D324" s="6"/>
      <c r="E324" s="7"/>
      <c r="F324" s="5"/>
      <c r="G324" s="5"/>
      <c r="H324" s="5"/>
      <c r="I324" s="5" t="str">
        <f t="shared" si="17"/>
        <v/>
      </c>
      <c r="J324" s="5"/>
      <c r="K324" s="5"/>
      <c r="L324" s="5"/>
      <c r="M324" s="130"/>
      <c r="N324" s="131" t="e">
        <f>IF(VLOOKUP($I324,Zużycie!$A$2:$P$8,5,FALSE)=0," ",VLOOKUP($I324,Zużycie!$A$2:$P$8,5,FALSE))</f>
        <v>#N/A</v>
      </c>
      <c r="O324" s="131" t="e">
        <f>IF(VLOOKUP($I324,Zużycie!$A$2:$P$8,6,FALSE)=0," ",VLOOKUP($I324,Zużycie!$A$2:$P$8,6,FALSE))</f>
        <v>#N/A</v>
      </c>
      <c r="P324" s="131" t="e">
        <f>IF(VLOOKUP($I324,Zużycie!$A$2:$P$8,7,FALSE)=0," ",VLOOKUP($I324,Zużycie!$A$2:$P$8,7,FALSE))</f>
        <v>#N/A</v>
      </c>
      <c r="Q324" s="131" t="e">
        <f>IF(VLOOKUP($I324,Zużycie!$A$2:$P$8,8,FALSE)=0," ",VLOOKUP($I324,Zużycie!$A$2:$P$8,8,FALSE))</f>
        <v>#N/A</v>
      </c>
      <c r="R324" s="131" t="e">
        <f>IF(VLOOKUP($I324,Zużycie!$A$2:$P$8,9,FALSE)=0," ",VLOOKUP($I324,Zużycie!$A$2:$P$8,9,FALSE))</f>
        <v>#N/A</v>
      </c>
      <c r="S324" s="131" t="e">
        <f>IF(VLOOKUP($I324,Zużycie!$A$2:$P$8,10,FALSE)=0," ",VLOOKUP($I324,Zużycie!$A$2:$P$8,10,FALSE))</f>
        <v>#N/A</v>
      </c>
      <c r="T324" s="131" t="e">
        <f>IF(VLOOKUP($I324,Zużycie!$A$2:$P$8,11,FALSE)=0," ",VLOOKUP($I324,Zużycie!$A$2:$P$8,11,FALSE))</f>
        <v>#N/A</v>
      </c>
      <c r="U324" s="131" t="e">
        <f>IF(VLOOKUP($I324,Zużycie!$A$2:$P$8,12,FALSE)=0," ",VLOOKUP($I324,Zużycie!$A$2:$P$8,12,FALSE))</f>
        <v>#N/A</v>
      </c>
      <c r="V324" s="131" t="e">
        <f>IF(VLOOKUP($I324,Zużycie!$A$2:$P$8,13,FALSE)=0," ",VLOOKUP($I324,Zużycie!$A$2:$P$2,100,FALSE))</f>
        <v>#N/A</v>
      </c>
      <c r="W324" s="131" t="e">
        <f>IF(VLOOKUP($I324,Zużycie!$A$2:$P$8,14,FALSE)=0," ",VLOOKUP($I324,Zużycie!$A$2:$P$8,14,FALSE))</f>
        <v>#N/A</v>
      </c>
      <c r="X324" s="131" t="e">
        <f>IF(VLOOKUP($I324,Zużycie!$A$2:$P$8,15,FALSE)=0," ",VLOOKUP($I324,Zużycie!$A$2:$P$8,15,FALSE))</f>
        <v>#N/A</v>
      </c>
      <c r="Y324" s="131" t="e">
        <f>IF(VLOOKUP($I324,Zużycie!$A$2:$P$8,16,FALSE)=0," ",VLOOKUP($I324,Zużycie!$A$2:$P$8,16,FALSE))</f>
        <v>#N/A</v>
      </c>
      <c r="Z324" s="131"/>
      <c r="AA324" s="131"/>
      <c r="AB324" s="131"/>
      <c r="AC324" s="131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1:48" ht="47.25" customHeight="1">
      <c r="A325" s="14"/>
      <c r="B325" s="5"/>
      <c r="C325" s="6"/>
      <c r="D325" s="6"/>
      <c r="E325" s="7"/>
      <c r="F325" s="5"/>
      <c r="G325" s="5"/>
      <c r="H325" s="5"/>
      <c r="I325" s="5" t="str">
        <f t="shared" si="17"/>
        <v/>
      </c>
      <c r="J325" s="5"/>
      <c r="K325" s="5"/>
      <c r="L325" s="5"/>
      <c r="M325" s="130"/>
      <c r="N325" s="131" t="e">
        <f>IF(VLOOKUP($I325,Zużycie!$A$2:$P$8,5,FALSE)=0," ",VLOOKUP($I325,Zużycie!$A$2:$P$8,5,FALSE))</f>
        <v>#N/A</v>
      </c>
      <c r="O325" s="131" t="e">
        <f>IF(VLOOKUP($I325,Zużycie!$A$2:$P$8,6,FALSE)=0," ",VLOOKUP($I325,Zużycie!$A$2:$P$8,6,FALSE))</f>
        <v>#N/A</v>
      </c>
      <c r="P325" s="131" t="e">
        <f>IF(VLOOKUP($I325,Zużycie!$A$2:$P$8,7,FALSE)=0," ",VLOOKUP($I325,Zużycie!$A$2:$P$8,7,FALSE))</f>
        <v>#N/A</v>
      </c>
      <c r="Q325" s="131" t="e">
        <f>IF(VLOOKUP($I325,Zużycie!$A$2:$P$8,8,FALSE)=0," ",VLOOKUP($I325,Zużycie!$A$2:$P$8,8,FALSE))</f>
        <v>#N/A</v>
      </c>
      <c r="R325" s="131" t="e">
        <f>IF(VLOOKUP($I325,Zużycie!$A$2:$P$8,9,FALSE)=0," ",VLOOKUP($I325,Zużycie!$A$2:$P$8,9,FALSE))</f>
        <v>#N/A</v>
      </c>
      <c r="S325" s="131" t="e">
        <f>IF(VLOOKUP($I325,Zużycie!$A$2:$P$8,10,FALSE)=0," ",VLOOKUP($I325,Zużycie!$A$2:$P$8,10,FALSE))</f>
        <v>#N/A</v>
      </c>
      <c r="T325" s="131" t="e">
        <f>IF(VLOOKUP($I325,Zużycie!$A$2:$P$8,11,FALSE)=0," ",VLOOKUP($I325,Zużycie!$A$2:$P$8,11,FALSE))</f>
        <v>#N/A</v>
      </c>
      <c r="U325" s="131" t="e">
        <f>IF(VLOOKUP($I325,Zużycie!$A$2:$P$8,12,FALSE)=0," ",VLOOKUP($I325,Zużycie!$A$2:$P$8,12,FALSE))</f>
        <v>#N/A</v>
      </c>
      <c r="V325" s="131" t="e">
        <f>IF(VLOOKUP($I325,Zużycie!$A$2:$P$8,13,FALSE)=0," ",VLOOKUP($I325,Zużycie!$A$2:$P$2,100,FALSE))</f>
        <v>#N/A</v>
      </c>
      <c r="W325" s="131" t="e">
        <f>IF(VLOOKUP($I325,Zużycie!$A$2:$P$8,14,FALSE)=0," ",VLOOKUP($I325,Zużycie!$A$2:$P$8,14,FALSE))</f>
        <v>#N/A</v>
      </c>
      <c r="X325" s="131" t="e">
        <f>IF(VLOOKUP($I325,Zużycie!$A$2:$P$8,15,FALSE)=0," ",VLOOKUP($I325,Zużycie!$A$2:$P$8,15,FALSE))</f>
        <v>#N/A</v>
      </c>
      <c r="Y325" s="131" t="e">
        <f>IF(VLOOKUP($I325,Zużycie!$A$2:$P$8,16,FALSE)=0," ",VLOOKUP($I325,Zużycie!$A$2:$P$8,16,FALSE))</f>
        <v>#N/A</v>
      </c>
      <c r="Z325" s="131"/>
      <c r="AA325" s="131"/>
      <c r="AB325" s="131"/>
      <c r="AC325" s="131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1:48" ht="47.25" customHeight="1">
      <c r="A326" s="14"/>
      <c r="B326" s="5"/>
      <c r="C326" s="6"/>
      <c r="D326" s="6"/>
      <c r="E326" s="7"/>
      <c r="F326" s="5"/>
      <c r="G326" s="5"/>
      <c r="H326" s="5"/>
      <c r="I326" s="5" t="str">
        <f t="shared" si="17"/>
        <v/>
      </c>
      <c r="J326" s="5"/>
      <c r="K326" s="5"/>
      <c r="L326" s="5"/>
      <c r="M326" s="130"/>
      <c r="N326" s="131" t="e">
        <f>IF(VLOOKUP($I326,Zużycie!$A$2:$P$8,5,FALSE)=0," ",VLOOKUP($I326,Zużycie!$A$2:$P$8,5,FALSE))</f>
        <v>#N/A</v>
      </c>
      <c r="O326" s="131" t="e">
        <f>IF(VLOOKUP($I326,Zużycie!$A$2:$P$8,6,FALSE)=0," ",VLOOKUP($I326,Zużycie!$A$2:$P$8,6,FALSE))</f>
        <v>#N/A</v>
      </c>
      <c r="P326" s="131" t="e">
        <f>IF(VLOOKUP($I326,Zużycie!$A$2:$P$8,7,FALSE)=0," ",VLOOKUP($I326,Zużycie!$A$2:$P$8,7,FALSE))</f>
        <v>#N/A</v>
      </c>
      <c r="Q326" s="131" t="e">
        <f>IF(VLOOKUP($I326,Zużycie!$A$2:$P$8,8,FALSE)=0," ",VLOOKUP($I326,Zużycie!$A$2:$P$8,8,FALSE))</f>
        <v>#N/A</v>
      </c>
      <c r="R326" s="131" t="e">
        <f>IF(VLOOKUP($I326,Zużycie!$A$2:$P$8,9,FALSE)=0," ",VLOOKUP($I326,Zużycie!$A$2:$P$8,9,FALSE))</f>
        <v>#N/A</v>
      </c>
      <c r="S326" s="131" t="e">
        <f>IF(VLOOKUP($I326,Zużycie!$A$2:$P$8,10,FALSE)=0," ",VLOOKUP($I326,Zużycie!$A$2:$P$8,10,FALSE))</f>
        <v>#N/A</v>
      </c>
      <c r="T326" s="131" t="e">
        <f>IF(VLOOKUP($I326,Zużycie!$A$2:$P$8,11,FALSE)=0," ",VLOOKUP($I326,Zużycie!$A$2:$P$8,11,FALSE))</f>
        <v>#N/A</v>
      </c>
      <c r="U326" s="131" t="e">
        <f>IF(VLOOKUP($I326,Zużycie!$A$2:$P$8,12,FALSE)=0," ",VLOOKUP($I326,Zużycie!$A$2:$P$8,12,FALSE))</f>
        <v>#N/A</v>
      </c>
      <c r="V326" s="131" t="e">
        <f>IF(VLOOKUP($I326,Zużycie!$A$2:$P$8,13,FALSE)=0," ",VLOOKUP($I326,Zużycie!$A$2:$P$2,100,FALSE))</f>
        <v>#N/A</v>
      </c>
      <c r="W326" s="131" t="e">
        <f>IF(VLOOKUP($I326,Zużycie!$A$2:$P$8,14,FALSE)=0," ",VLOOKUP($I326,Zużycie!$A$2:$P$8,14,FALSE))</f>
        <v>#N/A</v>
      </c>
      <c r="X326" s="131" t="e">
        <f>IF(VLOOKUP($I326,Zużycie!$A$2:$P$8,15,FALSE)=0," ",VLOOKUP($I326,Zużycie!$A$2:$P$8,15,FALSE))</f>
        <v>#N/A</v>
      </c>
      <c r="Y326" s="131" t="e">
        <f>IF(VLOOKUP($I326,Zużycie!$A$2:$P$8,16,FALSE)=0," ",VLOOKUP($I326,Zużycie!$A$2:$P$8,16,FALSE))</f>
        <v>#N/A</v>
      </c>
      <c r="Z326" s="131"/>
      <c r="AA326" s="131"/>
      <c r="AB326" s="131"/>
      <c r="AC326" s="131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1:48" ht="47.25" customHeight="1">
      <c r="A327" s="14"/>
      <c r="B327" s="5"/>
      <c r="C327" s="6"/>
      <c r="D327" s="6"/>
      <c r="E327" s="7"/>
      <c r="F327" s="5"/>
      <c r="G327" s="5"/>
      <c r="H327" s="5"/>
      <c r="I327" s="5" t="str">
        <f t="shared" si="17"/>
        <v/>
      </c>
      <c r="J327" s="5"/>
      <c r="K327" s="5"/>
      <c r="L327" s="5"/>
      <c r="M327" s="130"/>
      <c r="N327" s="131" t="e">
        <f>IF(VLOOKUP($I327,Zużycie!$A$2:$P$8,5,FALSE)=0," ",VLOOKUP($I327,Zużycie!$A$2:$P$8,5,FALSE))</f>
        <v>#N/A</v>
      </c>
      <c r="O327" s="131" t="e">
        <f>IF(VLOOKUP($I327,Zużycie!$A$2:$P$8,6,FALSE)=0," ",VLOOKUP($I327,Zużycie!$A$2:$P$8,6,FALSE))</f>
        <v>#N/A</v>
      </c>
      <c r="P327" s="131" t="e">
        <f>IF(VLOOKUP($I327,Zużycie!$A$2:$P$8,7,FALSE)=0," ",VLOOKUP($I327,Zużycie!$A$2:$P$8,7,FALSE))</f>
        <v>#N/A</v>
      </c>
      <c r="Q327" s="131" t="e">
        <f>IF(VLOOKUP($I327,Zużycie!$A$2:$P$8,8,FALSE)=0," ",VLOOKUP($I327,Zużycie!$A$2:$P$8,8,FALSE))</f>
        <v>#N/A</v>
      </c>
      <c r="R327" s="131" t="e">
        <f>IF(VLOOKUP($I327,Zużycie!$A$2:$P$8,9,FALSE)=0," ",VLOOKUP($I327,Zużycie!$A$2:$P$8,9,FALSE))</f>
        <v>#N/A</v>
      </c>
      <c r="S327" s="131" t="e">
        <f>IF(VLOOKUP($I327,Zużycie!$A$2:$P$8,10,FALSE)=0," ",VLOOKUP($I327,Zużycie!$A$2:$P$8,10,FALSE))</f>
        <v>#N/A</v>
      </c>
      <c r="T327" s="131" t="e">
        <f>IF(VLOOKUP($I327,Zużycie!$A$2:$P$8,11,FALSE)=0," ",VLOOKUP($I327,Zużycie!$A$2:$P$8,11,FALSE))</f>
        <v>#N/A</v>
      </c>
      <c r="U327" s="131" t="e">
        <f>IF(VLOOKUP($I327,Zużycie!$A$2:$P$8,12,FALSE)=0," ",VLOOKUP($I327,Zużycie!$A$2:$P$8,12,FALSE))</f>
        <v>#N/A</v>
      </c>
      <c r="V327" s="131" t="e">
        <f>IF(VLOOKUP($I327,Zużycie!$A$2:$P$8,13,FALSE)=0," ",VLOOKUP($I327,Zużycie!$A$2:$P$2,100,FALSE))</f>
        <v>#N/A</v>
      </c>
      <c r="W327" s="131" t="e">
        <f>IF(VLOOKUP($I327,Zużycie!$A$2:$P$8,14,FALSE)=0," ",VLOOKUP($I327,Zużycie!$A$2:$P$8,14,FALSE))</f>
        <v>#N/A</v>
      </c>
      <c r="X327" s="131" t="e">
        <f>IF(VLOOKUP($I327,Zużycie!$A$2:$P$8,15,FALSE)=0," ",VLOOKUP($I327,Zużycie!$A$2:$P$8,15,FALSE))</f>
        <v>#N/A</v>
      </c>
      <c r="Y327" s="131" t="e">
        <f>IF(VLOOKUP($I327,Zużycie!$A$2:$P$8,16,FALSE)=0," ",VLOOKUP($I327,Zużycie!$A$2:$P$8,16,FALSE))</f>
        <v>#N/A</v>
      </c>
      <c r="Z327" s="131"/>
      <c r="AA327" s="131"/>
      <c r="AB327" s="131"/>
      <c r="AC327" s="131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1:48" ht="47.25" customHeight="1">
      <c r="A328" s="14"/>
      <c r="B328" s="5"/>
      <c r="C328" s="6"/>
      <c r="D328" s="6"/>
      <c r="E328" s="7"/>
      <c r="F328" s="5"/>
      <c r="G328" s="5"/>
      <c r="H328" s="5"/>
      <c r="I328" s="5" t="str">
        <f t="shared" ref="I328:I391" si="18">CONCATENATE(F328,G328,H328)</f>
        <v/>
      </c>
      <c r="J328" s="5"/>
      <c r="K328" s="5"/>
      <c r="L328" s="5"/>
      <c r="M328" s="130"/>
      <c r="N328" s="131" t="e">
        <f>IF(VLOOKUP($I328,Zużycie!$A$2:$P$8,5,FALSE)=0," ",VLOOKUP($I328,Zużycie!$A$2:$P$8,5,FALSE))</f>
        <v>#N/A</v>
      </c>
      <c r="O328" s="131" t="e">
        <f>IF(VLOOKUP($I328,Zużycie!$A$2:$P$8,6,FALSE)=0," ",VLOOKUP($I328,Zużycie!$A$2:$P$8,6,FALSE))</f>
        <v>#N/A</v>
      </c>
      <c r="P328" s="131" t="e">
        <f>IF(VLOOKUP($I328,Zużycie!$A$2:$P$8,7,FALSE)=0," ",VLOOKUP($I328,Zużycie!$A$2:$P$8,7,FALSE))</f>
        <v>#N/A</v>
      </c>
      <c r="Q328" s="131" t="e">
        <f>IF(VLOOKUP($I328,Zużycie!$A$2:$P$8,8,FALSE)=0," ",VLOOKUP($I328,Zużycie!$A$2:$P$8,8,FALSE))</f>
        <v>#N/A</v>
      </c>
      <c r="R328" s="131" t="e">
        <f>IF(VLOOKUP($I328,Zużycie!$A$2:$P$8,9,FALSE)=0," ",VLOOKUP($I328,Zużycie!$A$2:$P$8,9,FALSE))</f>
        <v>#N/A</v>
      </c>
      <c r="S328" s="131" t="e">
        <f>IF(VLOOKUP($I328,Zużycie!$A$2:$P$8,10,FALSE)=0," ",VLOOKUP($I328,Zużycie!$A$2:$P$8,10,FALSE))</f>
        <v>#N/A</v>
      </c>
      <c r="T328" s="131" t="e">
        <f>IF(VLOOKUP($I328,Zużycie!$A$2:$P$8,11,FALSE)=0," ",VLOOKUP($I328,Zużycie!$A$2:$P$8,11,FALSE))</f>
        <v>#N/A</v>
      </c>
      <c r="U328" s="131" t="e">
        <f>IF(VLOOKUP($I328,Zużycie!$A$2:$P$8,12,FALSE)=0," ",VLOOKUP($I328,Zużycie!$A$2:$P$8,12,FALSE))</f>
        <v>#N/A</v>
      </c>
      <c r="V328" s="131" t="e">
        <f>IF(VLOOKUP($I328,Zużycie!$A$2:$P$8,13,FALSE)=0," ",VLOOKUP($I328,Zużycie!$A$2:$P$2,100,FALSE))</f>
        <v>#N/A</v>
      </c>
      <c r="W328" s="131" t="e">
        <f>IF(VLOOKUP($I328,Zużycie!$A$2:$P$8,14,FALSE)=0," ",VLOOKUP($I328,Zużycie!$A$2:$P$8,14,FALSE))</f>
        <v>#N/A</v>
      </c>
      <c r="X328" s="131" t="e">
        <f>IF(VLOOKUP($I328,Zużycie!$A$2:$P$8,15,FALSE)=0," ",VLOOKUP($I328,Zużycie!$A$2:$P$8,15,FALSE))</f>
        <v>#N/A</v>
      </c>
      <c r="Y328" s="131" t="e">
        <f>IF(VLOOKUP($I328,Zużycie!$A$2:$P$8,16,FALSE)=0," ",VLOOKUP($I328,Zużycie!$A$2:$P$8,16,FALSE))</f>
        <v>#N/A</v>
      </c>
      <c r="Z328" s="131"/>
      <c r="AA328" s="131"/>
      <c r="AB328" s="131"/>
      <c r="AC328" s="131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1:48" ht="47.25" customHeight="1">
      <c r="A329" s="14"/>
      <c r="B329" s="5"/>
      <c r="C329" s="6"/>
      <c r="D329" s="6"/>
      <c r="E329" s="7"/>
      <c r="F329" s="5"/>
      <c r="G329" s="5"/>
      <c r="H329" s="5"/>
      <c r="I329" s="5" t="str">
        <f t="shared" si="18"/>
        <v/>
      </c>
      <c r="J329" s="5"/>
      <c r="K329" s="5"/>
      <c r="L329" s="5"/>
      <c r="M329" s="130"/>
      <c r="N329" s="131" t="e">
        <f>IF(VLOOKUP($I329,Zużycie!$A$2:$P$8,5,FALSE)=0," ",VLOOKUP($I329,Zużycie!$A$2:$P$8,5,FALSE))</f>
        <v>#N/A</v>
      </c>
      <c r="O329" s="131" t="e">
        <f>IF(VLOOKUP($I329,Zużycie!$A$2:$P$8,6,FALSE)=0," ",VLOOKUP($I329,Zużycie!$A$2:$P$8,6,FALSE))</f>
        <v>#N/A</v>
      </c>
      <c r="P329" s="131" t="e">
        <f>IF(VLOOKUP($I329,Zużycie!$A$2:$P$8,7,FALSE)=0," ",VLOOKUP($I329,Zużycie!$A$2:$P$8,7,FALSE))</f>
        <v>#N/A</v>
      </c>
      <c r="Q329" s="131" t="e">
        <f>IF(VLOOKUP($I329,Zużycie!$A$2:$P$8,8,FALSE)=0," ",VLOOKUP($I329,Zużycie!$A$2:$P$8,8,FALSE))</f>
        <v>#N/A</v>
      </c>
      <c r="R329" s="131" t="e">
        <f>IF(VLOOKUP($I329,Zużycie!$A$2:$P$8,9,FALSE)=0," ",VLOOKUP($I329,Zużycie!$A$2:$P$8,9,FALSE))</f>
        <v>#N/A</v>
      </c>
      <c r="S329" s="131" t="e">
        <f>IF(VLOOKUP($I329,Zużycie!$A$2:$P$8,10,FALSE)=0," ",VLOOKUP($I329,Zużycie!$A$2:$P$8,10,FALSE))</f>
        <v>#N/A</v>
      </c>
      <c r="T329" s="131" t="e">
        <f>IF(VLOOKUP($I329,Zużycie!$A$2:$P$8,11,FALSE)=0," ",VLOOKUP($I329,Zużycie!$A$2:$P$8,11,FALSE))</f>
        <v>#N/A</v>
      </c>
      <c r="U329" s="131" t="e">
        <f>IF(VLOOKUP($I329,Zużycie!$A$2:$P$8,12,FALSE)=0," ",VLOOKUP($I329,Zużycie!$A$2:$P$8,12,FALSE))</f>
        <v>#N/A</v>
      </c>
      <c r="V329" s="131" t="e">
        <f>IF(VLOOKUP($I329,Zużycie!$A$2:$P$8,13,FALSE)=0," ",VLOOKUP($I329,Zużycie!$A$2:$P$2,100,FALSE))</f>
        <v>#N/A</v>
      </c>
      <c r="W329" s="131" t="e">
        <f>IF(VLOOKUP($I329,Zużycie!$A$2:$P$8,14,FALSE)=0," ",VLOOKUP($I329,Zużycie!$A$2:$P$8,14,FALSE))</f>
        <v>#N/A</v>
      </c>
      <c r="X329" s="131" t="e">
        <f>IF(VLOOKUP($I329,Zużycie!$A$2:$P$8,15,FALSE)=0," ",VLOOKUP($I329,Zużycie!$A$2:$P$8,15,FALSE))</f>
        <v>#N/A</v>
      </c>
      <c r="Y329" s="131" t="e">
        <f>IF(VLOOKUP($I329,Zużycie!$A$2:$P$8,16,FALSE)=0," ",VLOOKUP($I329,Zużycie!$A$2:$P$8,16,FALSE))</f>
        <v>#N/A</v>
      </c>
      <c r="Z329" s="131"/>
      <c r="AA329" s="131"/>
      <c r="AB329" s="131"/>
      <c r="AC329" s="131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1:48" ht="47.25" customHeight="1">
      <c r="A330" s="14"/>
      <c r="B330" s="5"/>
      <c r="C330" s="6"/>
      <c r="D330" s="6"/>
      <c r="E330" s="7"/>
      <c r="F330" s="5"/>
      <c r="G330" s="5"/>
      <c r="H330" s="5"/>
      <c r="I330" s="5" t="str">
        <f t="shared" si="18"/>
        <v/>
      </c>
      <c r="J330" s="5"/>
      <c r="K330" s="5"/>
      <c r="L330" s="5"/>
      <c r="M330" s="130"/>
      <c r="N330" s="131" t="e">
        <f>IF(VLOOKUP($I330,Zużycie!$A$2:$P$8,5,FALSE)=0," ",VLOOKUP($I330,Zużycie!$A$2:$P$8,5,FALSE))</f>
        <v>#N/A</v>
      </c>
      <c r="O330" s="131" t="e">
        <f>IF(VLOOKUP($I330,Zużycie!$A$2:$P$8,6,FALSE)=0," ",VLOOKUP($I330,Zużycie!$A$2:$P$8,6,FALSE))</f>
        <v>#N/A</v>
      </c>
      <c r="P330" s="131" t="e">
        <f>IF(VLOOKUP($I330,Zużycie!$A$2:$P$8,7,FALSE)=0," ",VLOOKUP($I330,Zużycie!$A$2:$P$8,7,FALSE))</f>
        <v>#N/A</v>
      </c>
      <c r="Q330" s="131" t="e">
        <f>IF(VLOOKUP($I330,Zużycie!$A$2:$P$8,8,FALSE)=0," ",VLOOKUP($I330,Zużycie!$A$2:$P$8,8,FALSE))</f>
        <v>#N/A</v>
      </c>
      <c r="R330" s="131" t="e">
        <f>IF(VLOOKUP($I330,Zużycie!$A$2:$P$8,9,FALSE)=0," ",VLOOKUP($I330,Zużycie!$A$2:$P$8,9,FALSE))</f>
        <v>#N/A</v>
      </c>
      <c r="S330" s="131" t="e">
        <f>IF(VLOOKUP($I330,Zużycie!$A$2:$P$8,10,FALSE)=0," ",VLOOKUP($I330,Zużycie!$A$2:$P$8,10,FALSE))</f>
        <v>#N/A</v>
      </c>
      <c r="T330" s="131" t="e">
        <f>IF(VLOOKUP($I330,Zużycie!$A$2:$P$8,11,FALSE)=0," ",VLOOKUP($I330,Zużycie!$A$2:$P$8,11,FALSE))</f>
        <v>#N/A</v>
      </c>
      <c r="U330" s="131" t="e">
        <f>IF(VLOOKUP($I330,Zużycie!$A$2:$P$8,12,FALSE)=0," ",VLOOKUP($I330,Zużycie!$A$2:$P$8,12,FALSE))</f>
        <v>#N/A</v>
      </c>
      <c r="V330" s="131" t="e">
        <f>IF(VLOOKUP($I330,Zużycie!$A$2:$P$8,13,FALSE)=0," ",VLOOKUP($I330,Zużycie!$A$2:$P$2,100,FALSE))</f>
        <v>#N/A</v>
      </c>
      <c r="W330" s="131" t="e">
        <f>IF(VLOOKUP($I330,Zużycie!$A$2:$P$8,14,FALSE)=0," ",VLOOKUP($I330,Zużycie!$A$2:$P$8,14,FALSE))</f>
        <v>#N/A</v>
      </c>
      <c r="X330" s="131" t="e">
        <f>IF(VLOOKUP($I330,Zużycie!$A$2:$P$8,15,FALSE)=0," ",VLOOKUP($I330,Zużycie!$A$2:$P$8,15,FALSE))</f>
        <v>#N/A</v>
      </c>
      <c r="Y330" s="131" t="e">
        <f>IF(VLOOKUP($I330,Zużycie!$A$2:$P$8,16,FALSE)=0," ",VLOOKUP($I330,Zużycie!$A$2:$P$8,16,FALSE))</f>
        <v>#N/A</v>
      </c>
      <c r="Z330" s="131"/>
      <c r="AA330" s="131"/>
      <c r="AB330" s="131"/>
      <c r="AC330" s="131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1:48" ht="47.25" customHeight="1">
      <c r="A331" s="14"/>
      <c r="B331" s="5"/>
      <c r="C331" s="6"/>
      <c r="D331" s="6"/>
      <c r="E331" s="7"/>
      <c r="F331" s="5"/>
      <c r="G331" s="5"/>
      <c r="H331" s="5"/>
      <c r="I331" s="5" t="str">
        <f t="shared" si="18"/>
        <v/>
      </c>
      <c r="J331" s="5"/>
      <c r="K331" s="5"/>
      <c r="L331" s="5"/>
      <c r="M331" s="130"/>
      <c r="N331" s="131" t="e">
        <f>IF(VLOOKUP($I331,Zużycie!$A$2:$P$8,5,FALSE)=0," ",VLOOKUP($I331,Zużycie!$A$2:$P$8,5,FALSE))</f>
        <v>#N/A</v>
      </c>
      <c r="O331" s="131" t="e">
        <f>IF(VLOOKUP($I331,Zużycie!$A$2:$P$8,6,FALSE)=0," ",VLOOKUP($I331,Zużycie!$A$2:$P$8,6,FALSE))</f>
        <v>#N/A</v>
      </c>
      <c r="P331" s="131" t="e">
        <f>IF(VLOOKUP($I331,Zużycie!$A$2:$P$8,7,FALSE)=0," ",VLOOKUP($I331,Zużycie!$A$2:$P$8,7,FALSE))</f>
        <v>#N/A</v>
      </c>
      <c r="Q331" s="131" t="e">
        <f>IF(VLOOKUP($I331,Zużycie!$A$2:$P$8,8,FALSE)=0," ",VLOOKUP($I331,Zużycie!$A$2:$P$8,8,FALSE))</f>
        <v>#N/A</v>
      </c>
      <c r="R331" s="131" t="e">
        <f>IF(VLOOKUP($I331,Zużycie!$A$2:$P$8,9,FALSE)=0," ",VLOOKUP($I331,Zużycie!$A$2:$P$8,9,FALSE))</f>
        <v>#N/A</v>
      </c>
      <c r="S331" s="131" t="e">
        <f>IF(VLOOKUP($I331,Zużycie!$A$2:$P$8,10,FALSE)=0," ",VLOOKUP($I331,Zużycie!$A$2:$P$8,10,FALSE))</f>
        <v>#N/A</v>
      </c>
      <c r="T331" s="131" t="e">
        <f>IF(VLOOKUP($I331,Zużycie!$A$2:$P$8,11,FALSE)=0," ",VLOOKUP($I331,Zużycie!$A$2:$P$8,11,FALSE))</f>
        <v>#N/A</v>
      </c>
      <c r="U331" s="131" t="e">
        <f>IF(VLOOKUP($I331,Zużycie!$A$2:$P$8,12,FALSE)=0," ",VLOOKUP($I331,Zużycie!$A$2:$P$8,12,FALSE))</f>
        <v>#N/A</v>
      </c>
      <c r="V331" s="131" t="e">
        <f>IF(VLOOKUP($I331,Zużycie!$A$2:$P$8,13,FALSE)=0," ",VLOOKUP($I331,Zużycie!$A$2:$P$2,100,FALSE))</f>
        <v>#N/A</v>
      </c>
      <c r="W331" s="131" t="e">
        <f>IF(VLOOKUP($I331,Zużycie!$A$2:$P$8,14,FALSE)=0," ",VLOOKUP($I331,Zużycie!$A$2:$P$8,14,FALSE))</f>
        <v>#N/A</v>
      </c>
      <c r="X331" s="131" t="e">
        <f>IF(VLOOKUP($I331,Zużycie!$A$2:$P$8,15,FALSE)=0," ",VLOOKUP($I331,Zużycie!$A$2:$P$8,15,FALSE))</f>
        <v>#N/A</v>
      </c>
      <c r="Y331" s="131" t="e">
        <f>IF(VLOOKUP($I331,Zużycie!$A$2:$P$8,16,FALSE)=0," ",VLOOKUP($I331,Zużycie!$A$2:$P$8,16,FALSE))</f>
        <v>#N/A</v>
      </c>
      <c r="Z331" s="131"/>
      <c r="AA331" s="131"/>
      <c r="AB331" s="131"/>
      <c r="AC331" s="131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1:48" ht="47.25" customHeight="1">
      <c r="A332" s="14"/>
      <c r="B332" s="5"/>
      <c r="C332" s="6"/>
      <c r="D332" s="6"/>
      <c r="E332" s="7"/>
      <c r="F332" s="5"/>
      <c r="G332" s="5"/>
      <c r="H332" s="5"/>
      <c r="I332" s="5" t="str">
        <f t="shared" si="18"/>
        <v/>
      </c>
      <c r="J332" s="5"/>
      <c r="K332" s="5"/>
      <c r="L332" s="5"/>
      <c r="M332" s="130"/>
      <c r="N332" s="131" t="e">
        <f>IF(VLOOKUP($I332,Zużycie!$A$2:$P$8,5,FALSE)=0," ",VLOOKUP($I332,Zużycie!$A$2:$P$8,5,FALSE))</f>
        <v>#N/A</v>
      </c>
      <c r="O332" s="131" t="e">
        <f>IF(VLOOKUP($I332,Zużycie!$A$2:$P$8,6,FALSE)=0," ",VLOOKUP($I332,Zużycie!$A$2:$P$8,6,FALSE))</f>
        <v>#N/A</v>
      </c>
      <c r="P332" s="131" t="e">
        <f>IF(VLOOKUP($I332,Zużycie!$A$2:$P$8,7,FALSE)=0," ",VLOOKUP($I332,Zużycie!$A$2:$P$8,7,FALSE))</f>
        <v>#N/A</v>
      </c>
      <c r="Q332" s="131" t="e">
        <f>IF(VLOOKUP($I332,Zużycie!$A$2:$P$8,8,FALSE)=0," ",VLOOKUP($I332,Zużycie!$A$2:$P$8,8,FALSE))</f>
        <v>#N/A</v>
      </c>
      <c r="R332" s="131" t="e">
        <f>IF(VLOOKUP($I332,Zużycie!$A$2:$P$8,9,FALSE)=0," ",VLOOKUP($I332,Zużycie!$A$2:$P$8,9,FALSE))</f>
        <v>#N/A</v>
      </c>
      <c r="S332" s="131" t="e">
        <f>IF(VLOOKUP($I332,Zużycie!$A$2:$P$8,10,FALSE)=0," ",VLOOKUP($I332,Zużycie!$A$2:$P$8,10,FALSE))</f>
        <v>#N/A</v>
      </c>
      <c r="T332" s="131" t="e">
        <f>IF(VLOOKUP($I332,Zużycie!$A$2:$P$8,11,FALSE)=0," ",VLOOKUP($I332,Zużycie!$A$2:$P$8,11,FALSE))</f>
        <v>#N/A</v>
      </c>
      <c r="U332" s="131" t="e">
        <f>IF(VLOOKUP($I332,Zużycie!$A$2:$P$8,12,FALSE)=0," ",VLOOKUP($I332,Zużycie!$A$2:$P$8,12,FALSE))</f>
        <v>#N/A</v>
      </c>
      <c r="V332" s="131" t="e">
        <f>IF(VLOOKUP($I332,Zużycie!$A$2:$P$8,13,FALSE)=0," ",VLOOKUP($I332,Zużycie!$A$2:$P$2,100,FALSE))</f>
        <v>#N/A</v>
      </c>
      <c r="W332" s="131" t="e">
        <f>IF(VLOOKUP($I332,Zużycie!$A$2:$P$8,14,FALSE)=0," ",VLOOKUP($I332,Zużycie!$A$2:$P$8,14,FALSE))</f>
        <v>#N/A</v>
      </c>
      <c r="X332" s="131" t="e">
        <f>IF(VLOOKUP($I332,Zużycie!$A$2:$P$8,15,FALSE)=0," ",VLOOKUP($I332,Zużycie!$A$2:$P$8,15,FALSE))</f>
        <v>#N/A</v>
      </c>
      <c r="Y332" s="131" t="e">
        <f>IF(VLOOKUP($I332,Zużycie!$A$2:$P$8,16,FALSE)=0," ",VLOOKUP($I332,Zużycie!$A$2:$P$8,16,FALSE))</f>
        <v>#N/A</v>
      </c>
      <c r="Z332" s="131"/>
      <c r="AA332" s="131"/>
      <c r="AB332" s="131"/>
      <c r="AC332" s="131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1:48" ht="47.25" customHeight="1">
      <c r="A333" s="14"/>
      <c r="B333" s="5"/>
      <c r="C333" s="6"/>
      <c r="D333" s="6"/>
      <c r="E333" s="7"/>
      <c r="F333" s="5"/>
      <c r="G333" s="5"/>
      <c r="H333" s="5"/>
      <c r="I333" s="5" t="str">
        <f t="shared" si="18"/>
        <v/>
      </c>
      <c r="J333" s="5"/>
      <c r="K333" s="5"/>
      <c r="L333" s="5"/>
      <c r="M333" s="130"/>
      <c r="N333" s="131" t="e">
        <f>IF(VLOOKUP($I333,Zużycie!$A$2:$P$8,5,FALSE)=0," ",VLOOKUP($I333,Zużycie!$A$2:$P$8,5,FALSE))</f>
        <v>#N/A</v>
      </c>
      <c r="O333" s="131" t="e">
        <f>IF(VLOOKUP($I333,Zużycie!$A$2:$P$8,6,FALSE)=0," ",VLOOKUP($I333,Zużycie!$A$2:$P$8,6,FALSE))</f>
        <v>#N/A</v>
      </c>
      <c r="P333" s="131" t="e">
        <f>IF(VLOOKUP($I333,Zużycie!$A$2:$P$8,7,FALSE)=0," ",VLOOKUP($I333,Zużycie!$A$2:$P$8,7,FALSE))</f>
        <v>#N/A</v>
      </c>
      <c r="Q333" s="131" t="e">
        <f>IF(VLOOKUP($I333,Zużycie!$A$2:$P$8,8,FALSE)=0," ",VLOOKUP($I333,Zużycie!$A$2:$P$8,8,FALSE))</f>
        <v>#N/A</v>
      </c>
      <c r="R333" s="131" t="e">
        <f>IF(VLOOKUP($I333,Zużycie!$A$2:$P$8,9,FALSE)=0," ",VLOOKUP($I333,Zużycie!$A$2:$P$8,9,FALSE))</f>
        <v>#N/A</v>
      </c>
      <c r="S333" s="131" t="e">
        <f>IF(VLOOKUP($I333,Zużycie!$A$2:$P$8,10,FALSE)=0," ",VLOOKUP($I333,Zużycie!$A$2:$P$8,10,FALSE))</f>
        <v>#N/A</v>
      </c>
      <c r="T333" s="131" t="e">
        <f>IF(VLOOKUP($I333,Zużycie!$A$2:$P$8,11,FALSE)=0," ",VLOOKUP($I333,Zużycie!$A$2:$P$8,11,FALSE))</f>
        <v>#N/A</v>
      </c>
      <c r="U333" s="131" t="e">
        <f>IF(VLOOKUP($I333,Zużycie!$A$2:$P$8,12,FALSE)=0," ",VLOOKUP($I333,Zużycie!$A$2:$P$8,12,FALSE))</f>
        <v>#N/A</v>
      </c>
      <c r="V333" s="131" t="e">
        <f>IF(VLOOKUP($I333,Zużycie!$A$2:$P$8,13,FALSE)=0," ",VLOOKUP($I333,Zużycie!$A$2:$P$2,100,FALSE))</f>
        <v>#N/A</v>
      </c>
      <c r="W333" s="131" t="e">
        <f>IF(VLOOKUP($I333,Zużycie!$A$2:$P$8,14,FALSE)=0," ",VLOOKUP($I333,Zużycie!$A$2:$P$8,14,FALSE))</f>
        <v>#N/A</v>
      </c>
      <c r="X333" s="131" t="e">
        <f>IF(VLOOKUP($I333,Zużycie!$A$2:$P$8,15,FALSE)=0," ",VLOOKUP($I333,Zużycie!$A$2:$P$8,15,FALSE))</f>
        <v>#N/A</v>
      </c>
      <c r="Y333" s="131" t="e">
        <f>IF(VLOOKUP($I333,Zużycie!$A$2:$P$8,16,FALSE)=0," ",VLOOKUP($I333,Zużycie!$A$2:$P$8,16,FALSE))</f>
        <v>#N/A</v>
      </c>
      <c r="Z333" s="131"/>
      <c r="AA333" s="131"/>
      <c r="AB333" s="131"/>
      <c r="AC333" s="131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1:48" ht="47.25" customHeight="1">
      <c r="A334" s="14"/>
      <c r="B334" s="5"/>
      <c r="C334" s="6"/>
      <c r="D334" s="6"/>
      <c r="E334" s="7"/>
      <c r="F334" s="5"/>
      <c r="G334" s="5"/>
      <c r="H334" s="5"/>
      <c r="I334" s="5" t="str">
        <f t="shared" si="18"/>
        <v/>
      </c>
      <c r="J334" s="5"/>
      <c r="K334" s="5"/>
      <c r="L334" s="5"/>
      <c r="M334" s="130"/>
      <c r="N334" s="131" t="e">
        <f>IF(VLOOKUP($I334,Zużycie!$A$2:$P$8,5,FALSE)=0," ",VLOOKUP($I334,Zużycie!$A$2:$P$8,5,FALSE))</f>
        <v>#N/A</v>
      </c>
      <c r="O334" s="131" t="e">
        <f>IF(VLOOKUP($I334,Zużycie!$A$2:$P$8,6,FALSE)=0," ",VLOOKUP($I334,Zużycie!$A$2:$P$8,6,FALSE))</f>
        <v>#N/A</v>
      </c>
      <c r="P334" s="131" t="e">
        <f>IF(VLOOKUP($I334,Zużycie!$A$2:$P$8,7,FALSE)=0," ",VLOOKUP($I334,Zużycie!$A$2:$P$8,7,FALSE))</f>
        <v>#N/A</v>
      </c>
      <c r="Q334" s="131" t="e">
        <f>IF(VLOOKUP($I334,Zużycie!$A$2:$P$8,8,FALSE)=0," ",VLOOKUP($I334,Zużycie!$A$2:$P$8,8,FALSE))</f>
        <v>#N/A</v>
      </c>
      <c r="R334" s="131" t="e">
        <f>IF(VLOOKUP($I334,Zużycie!$A$2:$P$8,9,FALSE)=0," ",VLOOKUP($I334,Zużycie!$A$2:$P$8,9,FALSE))</f>
        <v>#N/A</v>
      </c>
      <c r="S334" s="131" t="e">
        <f>IF(VLOOKUP($I334,Zużycie!$A$2:$P$8,10,FALSE)=0," ",VLOOKUP($I334,Zużycie!$A$2:$P$8,10,FALSE))</f>
        <v>#N/A</v>
      </c>
      <c r="T334" s="131" t="e">
        <f>IF(VLOOKUP($I334,Zużycie!$A$2:$P$8,11,FALSE)=0," ",VLOOKUP($I334,Zużycie!$A$2:$P$8,11,FALSE))</f>
        <v>#N/A</v>
      </c>
      <c r="U334" s="131" t="e">
        <f>IF(VLOOKUP($I334,Zużycie!$A$2:$P$8,12,FALSE)=0," ",VLOOKUP($I334,Zużycie!$A$2:$P$8,12,FALSE))</f>
        <v>#N/A</v>
      </c>
      <c r="V334" s="131" t="e">
        <f>IF(VLOOKUP($I334,Zużycie!$A$2:$P$8,13,FALSE)=0," ",VLOOKUP($I334,Zużycie!$A$2:$P$2,100,FALSE))</f>
        <v>#N/A</v>
      </c>
      <c r="W334" s="131" t="e">
        <f>IF(VLOOKUP($I334,Zużycie!$A$2:$P$8,14,FALSE)=0," ",VLOOKUP($I334,Zużycie!$A$2:$P$8,14,FALSE))</f>
        <v>#N/A</v>
      </c>
      <c r="X334" s="131" t="e">
        <f>IF(VLOOKUP($I334,Zużycie!$A$2:$P$8,15,FALSE)=0," ",VLOOKUP($I334,Zużycie!$A$2:$P$8,15,FALSE))</f>
        <v>#N/A</v>
      </c>
      <c r="Y334" s="131" t="e">
        <f>IF(VLOOKUP($I334,Zużycie!$A$2:$P$8,16,FALSE)=0," ",VLOOKUP($I334,Zużycie!$A$2:$P$8,16,FALSE))</f>
        <v>#N/A</v>
      </c>
      <c r="Z334" s="131"/>
      <c r="AA334" s="131"/>
      <c r="AB334" s="131"/>
      <c r="AC334" s="131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1:48" ht="47.25" customHeight="1">
      <c r="A335" s="14"/>
      <c r="B335" s="5"/>
      <c r="C335" s="6"/>
      <c r="D335" s="6"/>
      <c r="E335" s="7"/>
      <c r="F335" s="5"/>
      <c r="G335" s="5"/>
      <c r="H335" s="5"/>
      <c r="I335" s="5" t="str">
        <f t="shared" si="18"/>
        <v/>
      </c>
      <c r="J335" s="5"/>
      <c r="K335" s="5"/>
      <c r="L335" s="5"/>
      <c r="M335" s="130"/>
      <c r="N335" s="131" t="e">
        <f>IF(VLOOKUP($I335,Zużycie!$A$2:$P$8,5,FALSE)=0," ",VLOOKUP($I335,Zużycie!$A$2:$P$8,5,FALSE))</f>
        <v>#N/A</v>
      </c>
      <c r="O335" s="131" t="e">
        <f>IF(VLOOKUP($I335,Zużycie!$A$2:$P$8,6,FALSE)=0," ",VLOOKUP($I335,Zużycie!$A$2:$P$8,6,FALSE))</f>
        <v>#N/A</v>
      </c>
      <c r="P335" s="131" t="e">
        <f>IF(VLOOKUP($I335,Zużycie!$A$2:$P$8,7,FALSE)=0," ",VLOOKUP($I335,Zużycie!$A$2:$P$8,7,FALSE))</f>
        <v>#N/A</v>
      </c>
      <c r="Q335" s="131" t="e">
        <f>IF(VLOOKUP($I335,Zużycie!$A$2:$P$8,8,FALSE)=0," ",VLOOKUP($I335,Zużycie!$A$2:$P$8,8,FALSE))</f>
        <v>#N/A</v>
      </c>
      <c r="R335" s="131" t="e">
        <f>IF(VLOOKUP($I335,Zużycie!$A$2:$P$8,9,FALSE)=0," ",VLOOKUP($I335,Zużycie!$A$2:$P$8,9,FALSE))</f>
        <v>#N/A</v>
      </c>
      <c r="S335" s="131" t="e">
        <f>IF(VLOOKUP($I335,Zużycie!$A$2:$P$8,10,FALSE)=0," ",VLOOKUP($I335,Zużycie!$A$2:$P$8,10,FALSE))</f>
        <v>#N/A</v>
      </c>
      <c r="T335" s="131" t="e">
        <f>IF(VLOOKUP($I335,Zużycie!$A$2:$P$8,11,FALSE)=0," ",VLOOKUP($I335,Zużycie!$A$2:$P$8,11,FALSE))</f>
        <v>#N/A</v>
      </c>
      <c r="U335" s="131" t="e">
        <f>IF(VLOOKUP($I335,Zużycie!$A$2:$P$8,12,FALSE)=0," ",VLOOKUP($I335,Zużycie!$A$2:$P$8,12,FALSE))</f>
        <v>#N/A</v>
      </c>
      <c r="V335" s="131" t="e">
        <f>IF(VLOOKUP($I335,Zużycie!$A$2:$P$8,13,FALSE)=0," ",VLOOKUP($I335,Zużycie!$A$2:$P$2,100,FALSE))</f>
        <v>#N/A</v>
      </c>
      <c r="W335" s="131" t="e">
        <f>IF(VLOOKUP($I335,Zużycie!$A$2:$P$8,14,FALSE)=0," ",VLOOKUP($I335,Zużycie!$A$2:$P$8,14,FALSE))</f>
        <v>#N/A</v>
      </c>
      <c r="X335" s="131" t="e">
        <f>IF(VLOOKUP($I335,Zużycie!$A$2:$P$8,15,FALSE)=0," ",VLOOKUP($I335,Zużycie!$A$2:$P$8,15,FALSE))</f>
        <v>#N/A</v>
      </c>
      <c r="Y335" s="131" t="e">
        <f>IF(VLOOKUP($I335,Zużycie!$A$2:$P$8,16,FALSE)=0," ",VLOOKUP($I335,Zużycie!$A$2:$P$8,16,FALSE))</f>
        <v>#N/A</v>
      </c>
      <c r="Z335" s="131"/>
      <c r="AA335" s="131"/>
      <c r="AB335" s="131"/>
      <c r="AC335" s="131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1:48" ht="47.25" customHeight="1">
      <c r="A336" s="14"/>
      <c r="B336" s="5"/>
      <c r="C336" s="6"/>
      <c r="D336" s="6"/>
      <c r="E336" s="7"/>
      <c r="F336" s="5"/>
      <c r="G336" s="5"/>
      <c r="H336" s="5"/>
      <c r="I336" s="5" t="str">
        <f t="shared" si="18"/>
        <v/>
      </c>
      <c r="J336" s="5"/>
      <c r="K336" s="5"/>
      <c r="L336" s="5"/>
      <c r="M336" s="130"/>
      <c r="N336" s="131" t="e">
        <f>IF(VLOOKUP($I336,Zużycie!$A$2:$P$8,5,FALSE)=0," ",VLOOKUP($I336,Zużycie!$A$2:$P$8,5,FALSE))</f>
        <v>#N/A</v>
      </c>
      <c r="O336" s="131" t="e">
        <f>IF(VLOOKUP($I336,Zużycie!$A$2:$P$8,6,FALSE)=0," ",VLOOKUP($I336,Zużycie!$A$2:$P$8,6,FALSE))</f>
        <v>#N/A</v>
      </c>
      <c r="P336" s="131" t="e">
        <f>IF(VLOOKUP($I336,Zużycie!$A$2:$P$8,7,FALSE)=0," ",VLOOKUP($I336,Zużycie!$A$2:$P$8,7,FALSE))</f>
        <v>#N/A</v>
      </c>
      <c r="Q336" s="131" t="e">
        <f>IF(VLOOKUP($I336,Zużycie!$A$2:$P$8,8,FALSE)=0," ",VLOOKUP($I336,Zużycie!$A$2:$P$8,8,FALSE))</f>
        <v>#N/A</v>
      </c>
      <c r="R336" s="131" t="e">
        <f>IF(VLOOKUP($I336,Zużycie!$A$2:$P$8,9,FALSE)=0," ",VLOOKUP($I336,Zużycie!$A$2:$P$8,9,FALSE))</f>
        <v>#N/A</v>
      </c>
      <c r="S336" s="131" t="e">
        <f>IF(VLOOKUP($I336,Zużycie!$A$2:$P$8,10,FALSE)=0," ",VLOOKUP($I336,Zużycie!$A$2:$P$8,10,FALSE))</f>
        <v>#N/A</v>
      </c>
      <c r="T336" s="131" t="e">
        <f>IF(VLOOKUP($I336,Zużycie!$A$2:$P$8,11,FALSE)=0," ",VLOOKUP($I336,Zużycie!$A$2:$P$8,11,FALSE))</f>
        <v>#N/A</v>
      </c>
      <c r="U336" s="131" t="e">
        <f>IF(VLOOKUP($I336,Zużycie!$A$2:$P$8,12,FALSE)=0," ",VLOOKUP($I336,Zużycie!$A$2:$P$8,12,FALSE))</f>
        <v>#N/A</v>
      </c>
      <c r="V336" s="131" t="e">
        <f>IF(VLOOKUP($I336,Zużycie!$A$2:$P$8,13,FALSE)=0," ",VLOOKUP($I336,Zużycie!$A$2:$P$2,100,FALSE))</f>
        <v>#N/A</v>
      </c>
      <c r="W336" s="131" t="e">
        <f>IF(VLOOKUP($I336,Zużycie!$A$2:$P$8,14,FALSE)=0," ",VLOOKUP($I336,Zużycie!$A$2:$P$8,14,FALSE))</f>
        <v>#N/A</v>
      </c>
      <c r="X336" s="131" t="e">
        <f>IF(VLOOKUP($I336,Zużycie!$A$2:$P$8,15,FALSE)=0," ",VLOOKUP($I336,Zużycie!$A$2:$P$8,15,FALSE))</f>
        <v>#N/A</v>
      </c>
      <c r="Y336" s="131" t="e">
        <f>IF(VLOOKUP($I336,Zużycie!$A$2:$P$8,16,FALSE)=0," ",VLOOKUP($I336,Zużycie!$A$2:$P$8,16,FALSE))</f>
        <v>#N/A</v>
      </c>
      <c r="Z336" s="131"/>
      <c r="AA336" s="131"/>
      <c r="AB336" s="131"/>
      <c r="AC336" s="131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1:48" ht="47.25" customHeight="1">
      <c r="A337" s="14"/>
      <c r="B337" s="5"/>
      <c r="C337" s="6"/>
      <c r="D337" s="6"/>
      <c r="E337" s="7"/>
      <c r="F337" s="5"/>
      <c r="G337" s="5"/>
      <c r="H337" s="5"/>
      <c r="I337" s="5" t="str">
        <f t="shared" si="18"/>
        <v/>
      </c>
      <c r="J337" s="5"/>
      <c r="K337" s="5"/>
      <c r="L337" s="5"/>
      <c r="M337" s="130"/>
      <c r="N337" s="131" t="e">
        <f>IF(VLOOKUP($I337,Zużycie!$A$2:$P$8,5,FALSE)=0," ",VLOOKUP($I337,Zużycie!$A$2:$P$8,5,FALSE))</f>
        <v>#N/A</v>
      </c>
      <c r="O337" s="131" t="e">
        <f>IF(VLOOKUP($I337,Zużycie!$A$2:$P$8,6,FALSE)=0," ",VLOOKUP($I337,Zużycie!$A$2:$P$8,6,FALSE))</f>
        <v>#N/A</v>
      </c>
      <c r="P337" s="131" t="e">
        <f>IF(VLOOKUP($I337,Zużycie!$A$2:$P$8,7,FALSE)=0," ",VLOOKUP($I337,Zużycie!$A$2:$P$8,7,FALSE))</f>
        <v>#N/A</v>
      </c>
      <c r="Q337" s="131" t="e">
        <f>IF(VLOOKUP($I337,Zużycie!$A$2:$P$8,8,FALSE)=0," ",VLOOKUP($I337,Zużycie!$A$2:$P$8,8,FALSE))</f>
        <v>#N/A</v>
      </c>
      <c r="R337" s="131" t="e">
        <f>IF(VLOOKUP($I337,Zużycie!$A$2:$P$8,9,FALSE)=0," ",VLOOKUP($I337,Zużycie!$A$2:$P$8,9,FALSE))</f>
        <v>#N/A</v>
      </c>
      <c r="S337" s="131" t="e">
        <f>IF(VLOOKUP($I337,Zużycie!$A$2:$P$8,10,FALSE)=0," ",VLOOKUP($I337,Zużycie!$A$2:$P$8,10,FALSE))</f>
        <v>#N/A</v>
      </c>
      <c r="T337" s="131" t="e">
        <f>IF(VLOOKUP($I337,Zużycie!$A$2:$P$8,11,FALSE)=0," ",VLOOKUP($I337,Zużycie!$A$2:$P$8,11,FALSE))</f>
        <v>#N/A</v>
      </c>
      <c r="U337" s="131" t="e">
        <f>IF(VLOOKUP($I337,Zużycie!$A$2:$P$8,12,FALSE)=0," ",VLOOKUP($I337,Zużycie!$A$2:$P$8,12,FALSE))</f>
        <v>#N/A</v>
      </c>
      <c r="V337" s="131" t="e">
        <f>IF(VLOOKUP($I337,Zużycie!$A$2:$P$8,13,FALSE)=0," ",VLOOKUP($I337,Zużycie!$A$2:$P$2,100,FALSE))</f>
        <v>#N/A</v>
      </c>
      <c r="W337" s="131" t="e">
        <f>IF(VLOOKUP($I337,Zużycie!$A$2:$P$8,14,FALSE)=0," ",VLOOKUP($I337,Zużycie!$A$2:$P$8,14,FALSE))</f>
        <v>#N/A</v>
      </c>
      <c r="X337" s="131" t="e">
        <f>IF(VLOOKUP($I337,Zużycie!$A$2:$P$8,15,FALSE)=0," ",VLOOKUP($I337,Zużycie!$A$2:$P$8,15,FALSE))</f>
        <v>#N/A</v>
      </c>
      <c r="Y337" s="131" t="e">
        <f>IF(VLOOKUP($I337,Zużycie!$A$2:$P$8,16,FALSE)=0," ",VLOOKUP($I337,Zużycie!$A$2:$P$8,16,FALSE))</f>
        <v>#N/A</v>
      </c>
      <c r="Z337" s="131"/>
      <c r="AA337" s="131"/>
      <c r="AB337" s="131"/>
      <c r="AC337" s="131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1:48" ht="47.25" customHeight="1">
      <c r="A338" s="14"/>
      <c r="B338" s="5"/>
      <c r="C338" s="6"/>
      <c r="D338" s="6"/>
      <c r="E338" s="7"/>
      <c r="F338" s="5"/>
      <c r="G338" s="5"/>
      <c r="H338" s="5"/>
      <c r="I338" s="5" t="str">
        <f t="shared" si="18"/>
        <v/>
      </c>
      <c r="J338" s="5"/>
      <c r="K338" s="5"/>
      <c r="L338" s="5"/>
      <c r="M338" s="130"/>
      <c r="N338" s="131" t="e">
        <f>IF(VLOOKUP($I338,Zużycie!$A$2:$P$8,5,FALSE)=0," ",VLOOKUP($I338,Zużycie!$A$2:$P$8,5,FALSE))</f>
        <v>#N/A</v>
      </c>
      <c r="O338" s="131" t="e">
        <f>IF(VLOOKUP($I338,Zużycie!$A$2:$P$8,6,FALSE)=0," ",VLOOKUP($I338,Zużycie!$A$2:$P$8,6,FALSE))</f>
        <v>#N/A</v>
      </c>
      <c r="P338" s="131" t="e">
        <f>IF(VLOOKUP($I338,Zużycie!$A$2:$P$8,7,FALSE)=0," ",VLOOKUP($I338,Zużycie!$A$2:$P$8,7,FALSE))</f>
        <v>#N/A</v>
      </c>
      <c r="Q338" s="131" t="e">
        <f>IF(VLOOKUP($I338,Zużycie!$A$2:$P$8,8,FALSE)=0," ",VLOOKUP($I338,Zużycie!$A$2:$P$8,8,FALSE))</f>
        <v>#N/A</v>
      </c>
      <c r="R338" s="131" t="e">
        <f>IF(VLOOKUP($I338,Zużycie!$A$2:$P$8,9,FALSE)=0," ",VLOOKUP($I338,Zużycie!$A$2:$P$8,9,FALSE))</f>
        <v>#N/A</v>
      </c>
      <c r="S338" s="131" t="e">
        <f>IF(VLOOKUP($I338,Zużycie!$A$2:$P$8,10,FALSE)=0," ",VLOOKUP($I338,Zużycie!$A$2:$P$8,10,FALSE))</f>
        <v>#N/A</v>
      </c>
      <c r="T338" s="131" t="e">
        <f>IF(VLOOKUP($I338,Zużycie!$A$2:$P$8,11,FALSE)=0," ",VLOOKUP($I338,Zużycie!$A$2:$P$8,11,FALSE))</f>
        <v>#N/A</v>
      </c>
      <c r="U338" s="131" t="e">
        <f>IF(VLOOKUP($I338,Zużycie!$A$2:$P$8,12,FALSE)=0," ",VLOOKUP($I338,Zużycie!$A$2:$P$8,12,FALSE))</f>
        <v>#N/A</v>
      </c>
      <c r="V338" s="131" t="e">
        <f>IF(VLOOKUP($I338,Zużycie!$A$2:$P$8,13,FALSE)=0," ",VLOOKUP($I338,Zużycie!$A$2:$P$2,100,FALSE))</f>
        <v>#N/A</v>
      </c>
      <c r="W338" s="131" t="e">
        <f>IF(VLOOKUP($I338,Zużycie!$A$2:$P$8,14,FALSE)=0," ",VLOOKUP($I338,Zużycie!$A$2:$P$8,14,FALSE))</f>
        <v>#N/A</v>
      </c>
      <c r="X338" s="131" t="e">
        <f>IF(VLOOKUP($I338,Zużycie!$A$2:$P$8,15,FALSE)=0," ",VLOOKUP($I338,Zużycie!$A$2:$P$8,15,FALSE))</f>
        <v>#N/A</v>
      </c>
      <c r="Y338" s="131" t="e">
        <f>IF(VLOOKUP($I338,Zużycie!$A$2:$P$8,16,FALSE)=0," ",VLOOKUP($I338,Zużycie!$A$2:$P$8,16,FALSE))</f>
        <v>#N/A</v>
      </c>
      <c r="Z338" s="131"/>
      <c r="AA338" s="131"/>
      <c r="AB338" s="131"/>
      <c r="AC338" s="131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1:48" ht="47.25" customHeight="1">
      <c r="A339" s="14"/>
      <c r="B339" s="5"/>
      <c r="C339" s="6"/>
      <c r="D339" s="6"/>
      <c r="E339" s="7"/>
      <c r="F339" s="5"/>
      <c r="G339" s="5"/>
      <c r="H339" s="5"/>
      <c r="I339" s="5" t="str">
        <f t="shared" si="18"/>
        <v/>
      </c>
      <c r="J339" s="5"/>
      <c r="K339" s="5"/>
      <c r="L339" s="5"/>
      <c r="M339" s="130"/>
      <c r="N339" s="131" t="e">
        <f>IF(VLOOKUP($I339,Zużycie!$A$2:$P$8,5,FALSE)=0," ",VLOOKUP($I339,Zużycie!$A$2:$P$8,5,FALSE))</f>
        <v>#N/A</v>
      </c>
      <c r="O339" s="131" t="e">
        <f>IF(VLOOKUP($I339,Zużycie!$A$2:$P$8,6,FALSE)=0," ",VLOOKUP($I339,Zużycie!$A$2:$P$8,6,FALSE))</f>
        <v>#N/A</v>
      </c>
      <c r="P339" s="131" t="e">
        <f>IF(VLOOKUP($I339,Zużycie!$A$2:$P$8,7,FALSE)=0," ",VLOOKUP($I339,Zużycie!$A$2:$P$8,7,FALSE))</f>
        <v>#N/A</v>
      </c>
      <c r="Q339" s="131" t="e">
        <f>IF(VLOOKUP($I339,Zużycie!$A$2:$P$8,8,FALSE)=0," ",VLOOKUP($I339,Zużycie!$A$2:$P$8,8,FALSE))</f>
        <v>#N/A</v>
      </c>
      <c r="R339" s="131" t="e">
        <f>IF(VLOOKUP($I339,Zużycie!$A$2:$P$8,9,FALSE)=0," ",VLOOKUP($I339,Zużycie!$A$2:$P$8,9,FALSE))</f>
        <v>#N/A</v>
      </c>
      <c r="S339" s="131" t="e">
        <f>IF(VLOOKUP($I339,Zużycie!$A$2:$P$8,10,FALSE)=0," ",VLOOKUP($I339,Zużycie!$A$2:$P$8,10,FALSE))</f>
        <v>#N/A</v>
      </c>
      <c r="T339" s="131" t="e">
        <f>IF(VLOOKUP($I339,Zużycie!$A$2:$P$8,11,FALSE)=0," ",VLOOKUP($I339,Zużycie!$A$2:$P$8,11,FALSE))</f>
        <v>#N/A</v>
      </c>
      <c r="U339" s="131" t="e">
        <f>IF(VLOOKUP($I339,Zużycie!$A$2:$P$8,12,FALSE)=0," ",VLOOKUP($I339,Zużycie!$A$2:$P$8,12,FALSE))</f>
        <v>#N/A</v>
      </c>
      <c r="V339" s="131" t="e">
        <f>IF(VLOOKUP($I339,Zużycie!$A$2:$P$8,13,FALSE)=0," ",VLOOKUP($I339,Zużycie!$A$2:$P$2,100,FALSE))</f>
        <v>#N/A</v>
      </c>
      <c r="W339" s="131" t="e">
        <f>IF(VLOOKUP($I339,Zużycie!$A$2:$P$8,14,FALSE)=0," ",VLOOKUP($I339,Zużycie!$A$2:$P$8,14,FALSE))</f>
        <v>#N/A</v>
      </c>
      <c r="X339" s="131" t="e">
        <f>IF(VLOOKUP($I339,Zużycie!$A$2:$P$8,15,FALSE)=0," ",VLOOKUP($I339,Zużycie!$A$2:$P$8,15,FALSE))</f>
        <v>#N/A</v>
      </c>
      <c r="Y339" s="131" t="e">
        <f>IF(VLOOKUP($I339,Zużycie!$A$2:$P$8,16,FALSE)=0," ",VLOOKUP($I339,Zużycie!$A$2:$P$8,16,FALSE))</f>
        <v>#N/A</v>
      </c>
      <c r="Z339" s="131"/>
      <c r="AA339" s="131"/>
      <c r="AB339" s="131"/>
      <c r="AC339" s="131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1:48" ht="47.25" customHeight="1">
      <c r="A340" s="14"/>
      <c r="B340" s="5"/>
      <c r="C340" s="6"/>
      <c r="D340" s="6"/>
      <c r="E340" s="7"/>
      <c r="F340" s="5"/>
      <c r="G340" s="5"/>
      <c r="H340" s="5"/>
      <c r="I340" s="5" t="str">
        <f t="shared" si="18"/>
        <v/>
      </c>
      <c r="J340" s="5"/>
      <c r="K340" s="5"/>
      <c r="L340" s="5"/>
      <c r="M340" s="130"/>
      <c r="N340" s="131" t="e">
        <f>IF(VLOOKUP($I340,Zużycie!$A$2:$P$8,5,FALSE)=0," ",VLOOKUP($I340,Zużycie!$A$2:$P$8,5,FALSE))</f>
        <v>#N/A</v>
      </c>
      <c r="O340" s="131" t="e">
        <f>IF(VLOOKUP($I340,Zużycie!$A$2:$P$8,6,FALSE)=0," ",VLOOKUP($I340,Zużycie!$A$2:$P$8,6,FALSE))</f>
        <v>#N/A</v>
      </c>
      <c r="P340" s="131" t="e">
        <f>IF(VLOOKUP($I340,Zużycie!$A$2:$P$8,7,FALSE)=0," ",VLOOKUP($I340,Zużycie!$A$2:$P$8,7,FALSE))</f>
        <v>#N/A</v>
      </c>
      <c r="Q340" s="131" t="e">
        <f>IF(VLOOKUP($I340,Zużycie!$A$2:$P$8,8,FALSE)=0," ",VLOOKUP($I340,Zużycie!$A$2:$P$8,8,FALSE))</f>
        <v>#N/A</v>
      </c>
      <c r="R340" s="131" t="e">
        <f>IF(VLOOKUP($I340,Zużycie!$A$2:$P$8,9,FALSE)=0," ",VLOOKUP($I340,Zużycie!$A$2:$P$8,9,FALSE))</f>
        <v>#N/A</v>
      </c>
      <c r="S340" s="131" t="e">
        <f>IF(VLOOKUP($I340,Zużycie!$A$2:$P$8,10,FALSE)=0," ",VLOOKUP($I340,Zużycie!$A$2:$P$8,10,FALSE))</f>
        <v>#N/A</v>
      </c>
      <c r="T340" s="131" t="e">
        <f>IF(VLOOKUP($I340,Zużycie!$A$2:$P$8,11,FALSE)=0," ",VLOOKUP($I340,Zużycie!$A$2:$P$8,11,FALSE))</f>
        <v>#N/A</v>
      </c>
      <c r="U340" s="131" t="e">
        <f>IF(VLOOKUP($I340,Zużycie!$A$2:$P$8,12,FALSE)=0," ",VLOOKUP($I340,Zużycie!$A$2:$P$8,12,FALSE))</f>
        <v>#N/A</v>
      </c>
      <c r="V340" s="131" t="e">
        <f>IF(VLOOKUP($I340,Zużycie!$A$2:$P$8,13,FALSE)=0," ",VLOOKUP($I340,Zużycie!$A$2:$P$2,100,FALSE))</f>
        <v>#N/A</v>
      </c>
      <c r="W340" s="131" t="e">
        <f>IF(VLOOKUP($I340,Zużycie!$A$2:$P$8,14,FALSE)=0," ",VLOOKUP($I340,Zużycie!$A$2:$P$8,14,FALSE))</f>
        <v>#N/A</v>
      </c>
      <c r="X340" s="131" t="e">
        <f>IF(VLOOKUP($I340,Zużycie!$A$2:$P$8,15,FALSE)=0," ",VLOOKUP($I340,Zużycie!$A$2:$P$8,15,FALSE))</f>
        <v>#N/A</v>
      </c>
      <c r="Y340" s="131" t="e">
        <f>IF(VLOOKUP($I340,Zużycie!$A$2:$P$8,16,FALSE)=0," ",VLOOKUP($I340,Zużycie!$A$2:$P$8,16,FALSE))</f>
        <v>#N/A</v>
      </c>
      <c r="Z340" s="131"/>
      <c r="AA340" s="131"/>
      <c r="AB340" s="131"/>
      <c r="AC340" s="131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1:48" ht="47.25" customHeight="1">
      <c r="A341" s="14"/>
      <c r="B341" s="5"/>
      <c r="C341" s="6"/>
      <c r="D341" s="6"/>
      <c r="E341" s="7"/>
      <c r="F341" s="5"/>
      <c r="G341" s="5"/>
      <c r="H341" s="5"/>
      <c r="I341" s="5" t="str">
        <f t="shared" si="18"/>
        <v/>
      </c>
      <c r="J341" s="5"/>
      <c r="K341" s="5"/>
      <c r="L341" s="5"/>
      <c r="M341" s="130"/>
      <c r="N341" s="131" t="e">
        <f>IF(VLOOKUP($I341,Zużycie!$A$2:$P$8,5,FALSE)=0," ",VLOOKUP($I341,Zużycie!$A$2:$P$8,5,FALSE))</f>
        <v>#N/A</v>
      </c>
      <c r="O341" s="131" t="e">
        <f>IF(VLOOKUP($I341,Zużycie!$A$2:$P$8,6,FALSE)=0," ",VLOOKUP($I341,Zużycie!$A$2:$P$8,6,FALSE))</f>
        <v>#N/A</v>
      </c>
      <c r="P341" s="131" t="e">
        <f>IF(VLOOKUP($I341,Zużycie!$A$2:$P$8,7,FALSE)=0," ",VLOOKUP($I341,Zużycie!$A$2:$P$8,7,FALSE))</f>
        <v>#N/A</v>
      </c>
      <c r="Q341" s="131" t="e">
        <f>IF(VLOOKUP($I341,Zużycie!$A$2:$P$8,8,FALSE)=0," ",VLOOKUP($I341,Zużycie!$A$2:$P$8,8,FALSE))</f>
        <v>#N/A</v>
      </c>
      <c r="R341" s="131" t="e">
        <f>IF(VLOOKUP($I341,Zużycie!$A$2:$P$8,9,FALSE)=0," ",VLOOKUP($I341,Zużycie!$A$2:$P$8,9,FALSE))</f>
        <v>#N/A</v>
      </c>
      <c r="S341" s="131" t="e">
        <f>IF(VLOOKUP($I341,Zużycie!$A$2:$P$8,10,FALSE)=0," ",VLOOKUP($I341,Zużycie!$A$2:$P$8,10,FALSE))</f>
        <v>#N/A</v>
      </c>
      <c r="T341" s="131" t="e">
        <f>IF(VLOOKUP($I341,Zużycie!$A$2:$P$8,11,FALSE)=0," ",VLOOKUP($I341,Zużycie!$A$2:$P$8,11,FALSE))</f>
        <v>#N/A</v>
      </c>
      <c r="U341" s="131" t="e">
        <f>IF(VLOOKUP($I341,Zużycie!$A$2:$P$8,12,FALSE)=0," ",VLOOKUP($I341,Zużycie!$A$2:$P$8,12,FALSE))</f>
        <v>#N/A</v>
      </c>
      <c r="V341" s="131" t="e">
        <f>IF(VLOOKUP($I341,Zużycie!$A$2:$P$8,13,FALSE)=0," ",VLOOKUP($I341,Zużycie!$A$2:$P$2,100,FALSE))</f>
        <v>#N/A</v>
      </c>
      <c r="W341" s="131" t="e">
        <f>IF(VLOOKUP($I341,Zużycie!$A$2:$P$8,14,FALSE)=0," ",VLOOKUP($I341,Zużycie!$A$2:$P$8,14,FALSE))</f>
        <v>#N/A</v>
      </c>
      <c r="X341" s="131" t="e">
        <f>IF(VLOOKUP($I341,Zużycie!$A$2:$P$8,15,FALSE)=0," ",VLOOKUP($I341,Zużycie!$A$2:$P$8,15,FALSE))</f>
        <v>#N/A</v>
      </c>
      <c r="Y341" s="131" t="e">
        <f>IF(VLOOKUP($I341,Zużycie!$A$2:$P$8,16,FALSE)=0," ",VLOOKUP($I341,Zużycie!$A$2:$P$8,16,FALSE))</f>
        <v>#N/A</v>
      </c>
      <c r="Z341" s="131"/>
      <c r="AA341" s="131"/>
      <c r="AB341" s="131"/>
      <c r="AC341" s="131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1:48" ht="47.25" customHeight="1">
      <c r="A342" s="14"/>
      <c r="B342" s="5"/>
      <c r="C342" s="6"/>
      <c r="D342" s="6"/>
      <c r="E342" s="7"/>
      <c r="F342" s="5"/>
      <c r="G342" s="5"/>
      <c r="H342" s="5"/>
      <c r="I342" s="5" t="str">
        <f t="shared" si="18"/>
        <v/>
      </c>
      <c r="J342" s="5"/>
      <c r="K342" s="5"/>
      <c r="L342" s="5"/>
      <c r="M342" s="130"/>
      <c r="N342" s="131" t="e">
        <f>IF(VLOOKUP($I342,Zużycie!$A$2:$P$8,5,FALSE)=0," ",VLOOKUP($I342,Zużycie!$A$2:$P$8,5,FALSE))</f>
        <v>#N/A</v>
      </c>
      <c r="O342" s="131" t="e">
        <f>IF(VLOOKUP($I342,Zużycie!$A$2:$P$8,6,FALSE)=0," ",VLOOKUP($I342,Zużycie!$A$2:$P$8,6,FALSE))</f>
        <v>#N/A</v>
      </c>
      <c r="P342" s="131" t="e">
        <f>IF(VLOOKUP($I342,Zużycie!$A$2:$P$8,7,FALSE)=0," ",VLOOKUP($I342,Zużycie!$A$2:$P$8,7,FALSE))</f>
        <v>#N/A</v>
      </c>
      <c r="Q342" s="131" t="e">
        <f>IF(VLOOKUP($I342,Zużycie!$A$2:$P$8,8,FALSE)=0," ",VLOOKUP($I342,Zużycie!$A$2:$P$8,8,FALSE))</f>
        <v>#N/A</v>
      </c>
      <c r="R342" s="131" t="e">
        <f>IF(VLOOKUP($I342,Zużycie!$A$2:$P$8,9,FALSE)=0," ",VLOOKUP($I342,Zużycie!$A$2:$P$8,9,FALSE))</f>
        <v>#N/A</v>
      </c>
      <c r="S342" s="131" t="e">
        <f>IF(VLOOKUP($I342,Zużycie!$A$2:$P$8,10,FALSE)=0," ",VLOOKUP($I342,Zużycie!$A$2:$P$8,10,FALSE))</f>
        <v>#N/A</v>
      </c>
      <c r="T342" s="131" t="e">
        <f>IF(VLOOKUP($I342,Zużycie!$A$2:$P$8,11,FALSE)=0," ",VLOOKUP($I342,Zużycie!$A$2:$P$8,11,FALSE))</f>
        <v>#N/A</v>
      </c>
      <c r="U342" s="131" t="e">
        <f>IF(VLOOKUP($I342,Zużycie!$A$2:$P$8,12,FALSE)=0," ",VLOOKUP($I342,Zużycie!$A$2:$P$8,12,FALSE))</f>
        <v>#N/A</v>
      </c>
      <c r="V342" s="131" t="e">
        <f>IF(VLOOKUP($I342,Zużycie!$A$2:$P$8,13,FALSE)=0," ",VLOOKUP($I342,Zużycie!$A$2:$P$2,100,FALSE))</f>
        <v>#N/A</v>
      </c>
      <c r="W342" s="131" t="e">
        <f>IF(VLOOKUP($I342,Zużycie!$A$2:$P$8,14,FALSE)=0," ",VLOOKUP($I342,Zużycie!$A$2:$P$8,14,FALSE))</f>
        <v>#N/A</v>
      </c>
      <c r="X342" s="131" t="e">
        <f>IF(VLOOKUP($I342,Zużycie!$A$2:$P$8,15,FALSE)=0," ",VLOOKUP($I342,Zużycie!$A$2:$P$8,15,FALSE))</f>
        <v>#N/A</v>
      </c>
      <c r="Y342" s="131" t="e">
        <f>IF(VLOOKUP($I342,Zużycie!$A$2:$P$8,16,FALSE)=0," ",VLOOKUP($I342,Zużycie!$A$2:$P$8,16,FALSE))</f>
        <v>#N/A</v>
      </c>
      <c r="Z342" s="131"/>
      <c r="AA342" s="131"/>
      <c r="AB342" s="131"/>
      <c r="AC342" s="131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1:48" ht="47.25" customHeight="1">
      <c r="A343" s="14"/>
      <c r="B343" s="5"/>
      <c r="C343" s="6"/>
      <c r="D343" s="6"/>
      <c r="E343" s="7"/>
      <c r="F343" s="5"/>
      <c r="G343" s="5"/>
      <c r="H343" s="5"/>
      <c r="I343" s="5" t="str">
        <f t="shared" si="18"/>
        <v/>
      </c>
      <c r="J343" s="5"/>
      <c r="K343" s="5"/>
      <c r="L343" s="5"/>
      <c r="M343" s="130"/>
      <c r="N343" s="131" t="e">
        <f>IF(VLOOKUP($I343,Zużycie!$A$2:$P$8,5,FALSE)=0," ",VLOOKUP($I343,Zużycie!$A$2:$P$8,5,FALSE))</f>
        <v>#N/A</v>
      </c>
      <c r="O343" s="131" t="e">
        <f>IF(VLOOKUP($I343,Zużycie!$A$2:$P$8,6,FALSE)=0," ",VLOOKUP($I343,Zużycie!$A$2:$P$8,6,FALSE))</f>
        <v>#N/A</v>
      </c>
      <c r="P343" s="131" t="e">
        <f>IF(VLOOKUP($I343,Zużycie!$A$2:$P$8,7,FALSE)=0," ",VLOOKUP($I343,Zużycie!$A$2:$P$8,7,FALSE))</f>
        <v>#N/A</v>
      </c>
      <c r="Q343" s="131" t="e">
        <f>IF(VLOOKUP($I343,Zużycie!$A$2:$P$8,8,FALSE)=0," ",VLOOKUP($I343,Zużycie!$A$2:$P$8,8,FALSE))</f>
        <v>#N/A</v>
      </c>
      <c r="R343" s="131" t="e">
        <f>IF(VLOOKUP($I343,Zużycie!$A$2:$P$8,9,FALSE)=0," ",VLOOKUP($I343,Zużycie!$A$2:$P$8,9,FALSE))</f>
        <v>#N/A</v>
      </c>
      <c r="S343" s="131" t="e">
        <f>IF(VLOOKUP($I343,Zużycie!$A$2:$P$8,10,FALSE)=0," ",VLOOKUP($I343,Zużycie!$A$2:$P$8,10,FALSE))</f>
        <v>#N/A</v>
      </c>
      <c r="T343" s="131" t="e">
        <f>IF(VLOOKUP($I343,Zużycie!$A$2:$P$8,11,FALSE)=0," ",VLOOKUP($I343,Zużycie!$A$2:$P$8,11,FALSE))</f>
        <v>#N/A</v>
      </c>
      <c r="U343" s="131" t="e">
        <f>IF(VLOOKUP($I343,Zużycie!$A$2:$P$8,12,FALSE)=0," ",VLOOKUP($I343,Zużycie!$A$2:$P$8,12,FALSE))</f>
        <v>#N/A</v>
      </c>
      <c r="V343" s="131" t="e">
        <f>IF(VLOOKUP($I343,Zużycie!$A$2:$P$8,13,FALSE)=0," ",VLOOKUP($I343,Zużycie!$A$2:$P$2,100,FALSE))</f>
        <v>#N/A</v>
      </c>
      <c r="W343" s="131" t="e">
        <f>IF(VLOOKUP($I343,Zużycie!$A$2:$P$8,14,FALSE)=0," ",VLOOKUP($I343,Zużycie!$A$2:$P$8,14,FALSE))</f>
        <v>#N/A</v>
      </c>
      <c r="X343" s="131" t="e">
        <f>IF(VLOOKUP($I343,Zużycie!$A$2:$P$8,15,FALSE)=0," ",VLOOKUP($I343,Zużycie!$A$2:$P$8,15,FALSE))</f>
        <v>#N/A</v>
      </c>
      <c r="Y343" s="131" t="e">
        <f>IF(VLOOKUP($I343,Zużycie!$A$2:$P$8,16,FALSE)=0," ",VLOOKUP($I343,Zużycie!$A$2:$P$8,16,FALSE))</f>
        <v>#N/A</v>
      </c>
      <c r="Z343" s="131"/>
      <c r="AA343" s="131"/>
      <c r="AB343" s="131"/>
      <c r="AC343" s="131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1:48" ht="47.25" customHeight="1">
      <c r="A344" s="14"/>
      <c r="B344" s="5"/>
      <c r="C344" s="6"/>
      <c r="D344" s="6"/>
      <c r="E344" s="7"/>
      <c r="F344" s="5"/>
      <c r="G344" s="5"/>
      <c r="H344" s="5"/>
      <c r="I344" s="5" t="str">
        <f t="shared" si="18"/>
        <v/>
      </c>
      <c r="J344" s="5"/>
      <c r="K344" s="5"/>
      <c r="L344" s="5"/>
      <c r="M344" s="130"/>
      <c r="N344" s="131" t="e">
        <f>IF(VLOOKUP($I344,Zużycie!$A$2:$P$8,5,FALSE)=0," ",VLOOKUP($I344,Zużycie!$A$2:$P$8,5,FALSE))</f>
        <v>#N/A</v>
      </c>
      <c r="O344" s="131" t="e">
        <f>IF(VLOOKUP($I344,Zużycie!$A$2:$P$8,6,FALSE)=0," ",VLOOKUP($I344,Zużycie!$A$2:$P$8,6,FALSE))</f>
        <v>#N/A</v>
      </c>
      <c r="P344" s="131" t="e">
        <f>IF(VLOOKUP($I344,Zużycie!$A$2:$P$8,7,FALSE)=0," ",VLOOKUP($I344,Zużycie!$A$2:$P$8,7,FALSE))</f>
        <v>#N/A</v>
      </c>
      <c r="Q344" s="131" t="e">
        <f>IF(VLOOKUP($I344,Zużycie!$A$2:$P$8,8,FALSE)=0," ",VLOOKUP($I344,Zużycie!$A$2:$P$8,8,FALSE))</f>
        <v>#N/A</v>
      </c>
      <c r="R344" s="131" t="e">
        <f>IF(VLOOKUP($I344,Zużycie!$A$2:$P$8,9,FALSE)=0," ",VLOOKUP($I344,Zużycie!$A$2:$P$8,9,FALSE))</f>
        <v>#N/A</v>
      </c>
      <c r="S344" s="131" t="e">
        <f>IF(VLOOKUP($I344,Zużycie!$A$2:$P$8,10,FALSE)=0," ",VLOOKUP($I344,Zużycie!$A$2:$P$8,10,FALSE))</f>
        <v>#N/A</v>
      </c>
      <c r="T344" s="131" t="e">
        <f>IF(VLOOKUP($I344,Zużycie!$A$2:$P$8,11,FALSE)=0," ",VLOOKUP($I344,Zużycie!$A$2:$P$8,11,FALSE))</f>
        <v>#N/A</v>
      </c>
      <c r="U344" s="131" t="e">
        <f>IF(VLOOKUP($I344,Zużycie!$A$2:$P$8,12,FALSE)=0," ",VLOOKUP($I344,Zużycie!$A$2:$P$8,12,FALSE))</f>
        <v>#N/A</v>
      </c>
      <c r="V344" s="131" t="e">
        <f>IF(VLOOKUP($I344,Zużycie!$A$2:$P$8,13,FALSE)=0," ",VLOOKUP($I344,Zużycie!$A$2:$P$2,100,FALSE))</f>
        <v>#N/A</v>
      </c>
      <c r="W344" s="131" t="e">
        <f>IF(VLOOKUP($I344,Zużycie!$A$2:$P$8,14,FALSE)=0," ",VLOOKUP($I344,Zużycie!$A$2:$P$8,14,FALSE))</f>
        <v>#N/A</v>
      </c>
      <c r="X344" s="131" t="e">
        <f>IF(VLOOKUP($I344,Zużycie!$A$2:$P$8,15,FALSE)=0," ",VLOOKUP($I344,Zużycie!$A$2:$P$8,15,FALSE))</f>
        <v>#N/A</v>
      </c>
      <c r="Y344" s="131" t="e">
        <f>IF(VLOOKUP($I344,Zużycie!$A$2:$P$8,16,FALSE)=0," ",VLOOKUP($I344,Zużycie!$A$2:$P$8,16,FALSE))</f>
        <v>#N/A</v>
      </c>
      <c r="Z344" s="131"/>
      <c r="AA344" s="131"/>
      <c r="AB344" s="131"/>
      <c r="AC344" s="131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1:48" ht="47.25" customHeight="1">
      <c r="A345" s="14"/>
      <c r="B345" s="5"/>
      <c r="C345" s="6"/>
      <c r="D345" s="6"/>
      <c r="E345" s="7"/>
      <c r="F345" s="5"/>
      <c r="G345" s="5"/>
      <c r="H345" s="5"/>
      <c r="I345" s="5" t="str">
        <f t="shared" si="18"/>
        <v/>
      </c>
      <c r="J345" s="5"/>
      <c r="K345" s="5"/>
      <c r="L345" s="5"/>
      <c r="M345" s="130"/>
      <c r="N345" s="131" t="e">
        <f>IF(VLOOKUP($I345,Zużycie!$A$2:$P$8,5,FALSE)=0," ",VLOOKUP($I345,Zużycie!$A$2:$P$8,5,FALSE))</f>
        <v>#N/A</v>
      </c>
      <c r="O345" s="131" t="e">
        <f>IF(VLOOKUP($I345,Zużycie!$A$2:$P$8,6,FALSE)=0," ",VLOOKUP($I345,Zużycie!$A$2:$P$8,6,FALSE))</f>
        <v>#N/A</v>
      </c>
      <c r="P345" s="131" t="e">
        <f>IF(VLOOKUP($I345,Zużycie!$A$2:$P$8,7,FALSE)=0," ",VLOOKUP($I345,Zużycie!$A$2:$P$8,7,FALSE))</f>
        <v>#N/A</v>
      </c>
      <c r="Q345" s="131" t="e">
        <f>IF(VLOOKUP($I345,Zużycie!$A$2:$P$8,8,FALSE)=0," ",VLOOKUP($I345,Zużycie!$A$2:$P$8,8,FALSE))</f>
        <v>#N/A</v>
      </c>
      <c r="R345" s="131" t="e">
        <f>IF(VLOOKUP($I345,Zużycie!$A$2:$P$8,9,FALSE)=0," ",VLOOKUP($I345,Zużycie!$A$2:$P$8,9,FALSE))</f>
        <v>#N/A</v>
      </c>
      <c r="S345" s="131" t="e">
        <f>IF(VLOOKUP($I345,Zużycie!$A$2:$P$8,10,FALSE)=0," ",VLOOKUP($I345,Zużycie!$A$2:$P$8,10,FALSE))</f>
        <v>#N/A</v>
      </c>
      <c r="T345" s="131" t="e">
        <f>IF(VLOOKUP($I345,Zużycie!$A$2:$P$8,11,FALSE)=0," ",VLOOKUP($I345,Zużycie!$A$2:$P$8,11,FALSE))</f>
        <v>#N/A</v>
      </c>
      <c r="U345" s="131" t="e">
        <f>IF(VLOOKUP($I345,Zużycie!$A$2:$P$8,12,FALSE)=0," ",VLOOKUP($I345,Zużycie!$A$2:$P$8,12,FALSE))</f>
        <v>#N/A</v>
      </c>
      <c r="V345" s="131" t="e">
        <f>IF(VLOOKUP($I345,Zużycie!$A$2:$P$8,13,FALSE)=0," ",VLOOKUP($I345,Zużycie!$A$2:$P$2,100,FALSE))</f>
        <v>#N/A</v>
      </c>
      <c r="W345" s="131" t="e">
        <f>IF(VLOOKUP($I345,Zużycie!$A$2:$P$8,14,FALSE)=0," ",VLOOKUP($I345,Zużycie!$A$2:$P$8,14,FALSE))</f>
        <v>#N/A</v>
      </c>
      <c r="X345" s="131" t="e">
        <f>IF(VLOOKUP($I345,Zużycie!$A$2:$P$8,15,FALSE)=0," ",VLOOKUP($I345,Zużycie!$A$2:$P$8,15,FALSE))</f>
        <v>#N/A</v>
      </c>
      <c r="Y345" s="131" t="e">
        <f>IF(VLOOKUP($I345,Zużycie!$A$2:$P$8,16,FALSE)=0," ",VLOOKUP($I345,Zużycie!$A$2:$P$8,16,FALSE))</f>
        <v>#N/A</v>
      </c>
      <c r="Z345" s="131"/>
      <c r="AA345" s="131"/>
      <c r="AB345" s="131"/>
      <c r="AC345" s="131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1:48" ht="47.25" customHeight="1">
      <c r="A346" s="14"/>
      <c r="B346" s="5"/>
      <c r="C346" s="6"/>
      <c r="D346" s="6"/>
      <c r="E346" s="7"/>
      <c r="F346" s="5"/>
      <c r="G346" s="5"/>
      <c r="H346" s="5"/>
      <c r="I346" s="5" t="str">
        <f t="shared" si="18"/>
        <v/>
      </c>
      <c r="J346" s="5"/>
      <c r="K346" s="5"/>
      <c r="L346" s="5"/>
      <c r="M346" s="130"/>
      <c r="N346" s="131" t="e">
        <f>IF(VLOOKUP($I346,Zużycie!$A$2:$P$8,5,FALSE)=0," ",VLOOKUP($I346,Zużycie!$A$2:$P$8,5,FALSE))</f>
        <v>#N/A</v>
      </c>
      <c r="O346" s="131" t="e">
        <f>IF(VLOOKUP($I346,Zużycie!$A$2:$P$8,6,FALSE)=0," ",VLOOKUP($I346,Zużycie!$A$2:$P$8,6,FALSE))</f>
        <v>#N/A</v>
      </c>
      <c r="P346" s="131" t="e">
        <f>IF(VLOOKUP($I346,Zużycie!$A$2:$P$8,7,FALSE)=0," ",VLOOKUP($I346,Zużycie!$A$2:$P$8,7,FALSE))</f>
        <v>#N/A</v>
      </c>
      <c r="Q346" s="131" t="e">
        <f>IF(VLOOKUP($I346,Zużycie!$A$2:$P$8,8,FALSE)=0," ",VLOOKUP($I346,Zużycie!$A$2:$P$8,8,FALSE))</f>
        <v>#N/A</v>
      </c>
      <c r="R346" s="131" t="e">
        <f>IF(VLOOKUP($I346,Zużycie!$A$2:$P$8,9,FALSE)=0," ",VLOOKUP($I346,Zużycie!$A$2:$P$8,9,FALSE))</f>
        <v>#N/A</v>
      </c>
      <c r="S346" s="131" t="e">
        <f>IF(VLOOKUP($I346,Zużycie!$A$2:$P$8,10,FALSE)=0," ",VLOOKUP($I346,Zużycie!$A$2:$P$8,10,FALSE))</f>
        <v>#N/A</v>
      </c>
      <c r="T346" s="131" t="e">
        <f>IF(VLOOKUP($I346,Zużycie!$A$2:$P$8,11,FALSE)=0," ",VLOOKUP($I346,Zużycie!$A$2:$P$8,11,FALSE))</f>
        <v>#N/A</v>
      </c>
      <c r="U346" s="131" t="e">
        <f>IF(VLOOKUP($I346,Zużycie!$A$2:$P$8,12,FALSE)=0," ",VLOOKUP($I346,Zużycie!$A$2:$P$8,12,FALSE))</f>
        <v>#N/A</v>
      </c>
      <c r="V346" s="131" t="e">
        <f>IF(VLOOKUP($I346,Zużycie!$A$2:$P$8,13,FALSE)=0," ",VLOOKUP($I346,Zużycie!$A$2:$P$2,100,FALSE))</f>
        <v>#N/A</v>
      </c>
      <c r="W346" s="131" t="e">
        <f>IF(VLOOKUP($I346,Zużycie!$A$2:$P$8,14,FALSE)=0," ",VLOOKUP($I346,Zużycie!$A$2:$P$8,14,FALSE))</f>
        <v>#N/A</v>
      </c>
      <c r="X346" s="131" t="e">
        <f>IF(VLOOKUP($I346,Zużycie!$A$2:$P$8,15,FALSE)=0," ",VLOOKUP($I346,Zużycie!$A$2:$P$8,15,FALSE))</f>
        <v>#N/A</v>
      </c>
      <c r="Y346" s="131" t="e">
        <f>IF(VLOOKUP($I346,Zużycie!$A$2:$P$8,16,FALSE)=0," ",VLOOKUP($I346,Zużycie!$A$2:$P$8,16,FALSE))</f>
        <v>#N/A</v>
      </c>
      <c r="Z346" s="131"/>
      <c r="AA346" s="131"/>
      <c r="AB346" s="131"/>
      <c r="AC346" s="131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1:48" ht="47.25" customHeight="1">
      <c r="A347" s="14"/>
      <c r="B347" s="5"/>
      <c r="C347" s="6"/>
      <c r="D347" s="6"/>
      <c r="E347" s="7"/>
      <c r="F347" s="5"/>
      <c r="G347" s="5"/>
      <c r="H347" s="5"/>
      <c r="I347" s="5" t="str">
        <f t="shared" si="18"/>
        <v/>
      </c>
      <c r="J347" s="5"/>
      <c r="K347" s="5"/>
      <c r="L347" s="5"/>
      <c r="M347" s="130"/>
      <c r="N347" s="131" t="e">
        <f>IF(VLOOKUP($I347,Zużycie!$A$2:$P$8,5,FALSE)=0," ",VLOOKUP($I347,Zużycie!$A$2:$P$8,5,FALSE))</f>
        <v>#N/A</v>
      </c>
      <c r="O347" s="131" t="e">
        <f>IF(VLOOKUP($I347,Zużycie!$A$2:$P$8,6,FALSE)=0," ",VLOOKUP($I347,Zużycie!$A$2:$P$8,6,FALSE))</f>
        <v>#N/A</v>
      </c>
      <c r="P347" s="131" t="e">
        <f>IF(VLOOKUP($I347,Zużycie!$A$2:$P$8,7,FALSE)=0," ",VLOOKUP($I347,Zużycie!$A$2:$P$8,7,FALSE))</f>
        <v>#N/A</v>
      </c>
      <c r="Q347" s="131" t="e">
        <f>IF(VLOOKUP($I347,Zużycie!$A$2:$P$8,8,FALSE)=0," ",VLOOKUP($I347,Zużycie!$A$2:$P$8,8,FALSE))</f>
        <v>#N/A</v>
      </c>
      <c r="R347" s="131" t="e">
        <f>IF(VLOOKUP($I347,Zużycie!$A$2:$P$8,9,FALSE)=0," ",VLOOKUP($I347,Zużycie!$A$2:$P$8,9,FALSE))</f>
        <v>#N/A</v>
      </c>
      <c r="S347" s="131" t="e">
        <f>IF(VLOOKUP($I347,Zużycie!$A$2:$P$8,10,FALSE)=0," ",VLOOKUP($I347,Zużycie!$A$2:$P$8,10,FALSE))</f>
        <v>#N/A</v>
      </c>
      <c r="T347" s="131" t="e">
        <f>IF(VLOOKUP($I347,Zużycie!$A$2:$P$8,11,FALSE)=0," ",VLOOKUP($I347,Zużycie!$A$2:$P$8,11,FALSE))</f>
        <v>#N/A</v>
      </c>
      <c r="U347" s="131" t="e">
        <f>IF(VLOOKUP($I347,Zużycie!$A$2:$P$8,12,FALSE)=0," ",VLOOKUP($I347,Zużycie!$A$2:$P$8,12,FALSE))</f>
        <v>#N/A</v>
      </c>
      <c r="V347" s="131" t="e">
        <f>IF(VLOOKUP($I347,Zużycie!$A$2:$P$8,13,FALSE)=0," ",VLOOKUP($I347,Zużycie!$A$2:$P$2,100,FALSE))</f>
        <v>#N/A</v>
      </c>
      <c r="W347" s="131" t="e">
        <f>IF(VLOOKUP($I347,Zużycie!$A$2:$P$8,14,FALSE)=0," ",VLOOKUP($I347,Zużycie!$A$2:$P$8,14,FALSE))</f>
        <v>#N/A</v>
      </c>
      <c r="X347" s="131" t="e">
        <f>IF(VLOOKUP($I347,Zużycie!$A$2:$P$8,15,FALSE)=0," ",VLOOKUP($I347,Zużycie!$A$2:$P$8,15,FALSE))</f>
        <v>#N/A</v>
      </c>
      <c r="Y347" s="131" t="e">
        <f>IF(VLOOKUP($I347,Zużycie!$A$2:$P$8,16,FALSE)=0," ",VLOOKUP($I347,Zużycie!$A$2:$P$8,16,FALSE))</f>
        <v>#N/A</v>
      </c>
      <c r="Z347" s="131"/>
      <c r="AA347" s="131"/>
      <c r="AB347" s="131"/>
      <c r="AC347" s="131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1:48" ht="47.25" customHeight="1">
      <c r="A348" s="14"/>
      <c r="B348" s="5"/>
      <c r="C348" s="6"/>
      <c r="D348" s="6"/>
      <c r="E348" s="7"/>
      <c r="F348" s="5"/>
      <c r="G348" s="5"/>
      <c r="H348" s="5"/>
      <c r="I348" s="5" t="str">
        <f t="shared" si="18"/>
        <v/>
      </c>
      <c r="J348" s="5"/>
      <c r="K348" s="5"/>
      <c r="L348" s="5"/>
      <c r="M348" s="130"/>
      <c r="N348" s="131" t="e">
        <f>IF(VLOOKUP($I348,Zużycie!$A$2:$P$8,5,FALSE)=0," ",VLOOKUP($I348,Zużycie!$A$2:$P$8,5,FALSE))</f>
        <v>#N/A</v>
      </c>
      <c r="O348" s="131" t="e">
        <f>IF(VLOOKUP($I348,Zużycie!$A$2:$P$8,6,FALSE)=0," ",VLOOKUP($I348,Zużycie!$A$2:$P$8,6,FALSE))</f>
        <v>#N/A</v>
      </c>
      <c r="P348" s="131" t="e">
        <f>IF(VLOOKUP($I348,Zużycie!$A$2:$P$8,7,FALSE)=0," ",VLOOKUP($I348,Zużycie!$A$2:$P$8,7,FALSE))</f>
        <v>#N/A</v>
      </c>
      <c r="Q348" s="131" t="e">
        <f>IF(VLOOKUP($I348,Zużycie!$A$2:$P$8,8,FALSE)=0," ",VLOOKUP($I348,Zużycie!$A$2:$P$8,8,FALSE))</f>
        <v>#N/A</v>
      </c>
      <c r="R348" s="131" t="e">
        <f>IF(VLOOKUP($I348,Zużycie!$A$2:$P$8,9,FALSE)=0," ",VLOOKUP($I348,Zużycie!$A$2:$P$8,9,FALSE))</f>
        <v>#N/A</v>
      </c>
      <c r="S348" s="131" t="e">
        <f>IF(VLOOKUP($I348,Zużycie!$A$2:$P$8,10,FALSE)=0," ",VLOOKUP($I348,Zużycie!$A$2:$P$8,10,FALSE))</f>
        <v>#N/A</v>
      </c>
      <c r="T348" s="131" t="e">
        <f>IF(VLOOKUP($I348,Zużycie!$A$2:$P$8,11,FALSE)=0," ",VLOOKUP($I348,Zużycie!$A$2:$P$8,11,FALSE))</f>
        <v>#N/A</v>
      </c>
      <c r="U348" s="131" t="e">
        <f>IF(VLOOKUP($I348,Zużycie!$A$2:$P$8,12,FALSE)=0," ",VLOOKUP($I348,Zużycie!$A$2:$P$8,12,FALSE))</f>
        <v>#N/A</v>
      </c>
      <c r="V348" s="131" t="e">
        <f>IF(VLOOKUP($I348,Zużycie!$A$2:$P$8,13,FALSE)=0," ",VLOOKUP($I348,Zużycie!$A$2:$P$2,100,FALSE))</f>
        <v>#N/A</v>
      </c>
      <c r="W348" s="131" t="e">
        <f>IF(VLOOKUP($I348,Zużycie!$A$2:$P$8,14,FALSE)=0," ",VLOOKUP($I348,Zużycie!$A$2:$P$8,14,FALSE))</f>
        <v>#N/A</v>
      </c>
      <c r="X348" s="131" t="e">
        <f>IF(VLOOKUP($I348,Zużycie!$A$2:$P$8,15,FALSE)=0," ",VLOOKUP($I348,Zużycie!$A$2:$P$8,15,FALSE))</f>
        <v>#N/A</v>
      </c>
      <c r="Y348" s="131" t="e">
        <f>IF(VLOOKUP($I348,Zużycie!$A$2:$P$8,16,FALSE)=0," ",VLOOKUP($I348,Zużycie!$A$2:$P$8,16,FALSE))</f>
        <v>#N/A</v>
      </c>
      <c r="Z348" s="131"/>
      <c r="AA348" s="131"/>
      <c r="AB348" s="131"/>
      <c r="AC348" s="131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1:48" ht="47.25" customHeight="1">
      <c r="A349" s="14"/>
      <c r="B349" s="5"/>
      <c r="C349" s="6"/>
      <c r="D349" s="6"/>
      <c r="E349" s="7"/>
      <c r="F349" s="5"/>
      <c r="G349" s="5"/>
      <c r="H349" s="5"/>
      <c r="I349" s="5" t="str">
        <f t="shared" si="18"/>
        <v/>
      </c>
      <c r="J349" s="5"/>
      <c r="K349" s="5"/>
      <c r="L349" s="5"/>
      <c r="M349" s="130"/>
      <c r="N349" s="131" t="e">
        <f>IF(VLOOKUP($I349,Zużycie!$A$2:$P$8,5,FALSE)=0," ",VLOOKUP($I349,Zużycie!$A$2:$P$8,5,FALSE))</f>
        <v>#N/A</v>
      </c>
      <c r="O349" s="131" t="e">
        <f>IF(VLOOKUP($I349,Zużycie!$A$2:$P$8,6,FALSE)=0," ",VLOOKUP($I349,Zużycie!$A$2:$P$8,6,FALSE))</f>
        <v>#N/A</v>
      </c>
      <c r="P349" s="131" t="e">
        <f>IF(VLOOKUP($I349,Zużycie!$A$2:$P$8,7,FALSE)=0," ",VLOOKUP($I349,Zużycie!$A$2:$P$8,7,FALSE))</f>
        <v>#N/A</v>
      </c>
      <c r="Q349" s="131" t="e">
        <f>IF(VLOOKUP($I349,Zużycie!$A$2:$P$8,8,FALSE)=0," ",VLOOKUP($I349,Zużycie!$A$2:$P$8,8,FALSE))</f>
        <v>#N/A</v>
      </c>
      <c r="R349" s="131" t="e">
        <f>IF(VLOOKUP($I349,Zużycie!$A$2:$P$8,9,FALSE)=0," ",VLOOKUP($I349,Zużycie!$A$2:$P$8,9,FALSE))</f>
        <v>#N/A</v>
      </c>
      <c r="S349" s="131" t="e">
        <f>IF(VLOOKUP($I349,Zużycie!$A$2:$P$8,10,FALSE)=0," ",VLOOKUP($I349,Zużycie!$A$2:$P$8,10,FALSE))</f>
        <v>#N/A</v>
      </c>
      <c r="T349" s="131" t="e">
        <f>IF(VLOOKUP($I349,Zużycie!$A$2:$P$8,11,FALSE)=0," ",VLOOKUP($I349,Zużycie!$A$2:$P$8,11,FALSE))</f>
        <v>#N/A</v>
      </c>
      <c r="U349" s="131" t="e">
        <f>IF(VLOOKUP($I349,Zużycie!$A$2:$P$8,12,FALSE)=0," ",VLOOKUP($I349,Zużycie!$A$2:$P$8,12,FALSE))</f>
        <v>#N/A</v>
      </c>
      <c r="V349" s="131" t="e">
        <f>IF(VLOOKUP($I349,Zużycie!$A$2:$P$8,13,FALSE)=0," ",VLOOKUP($I349,Zużycie!$A$2:$P$2,100,FALSE))</f>
        <v>#N/A</v>
      </c>
      <c r="W349" s="131" t="e">
        <f>IF(VLOOKUP($I349,Zużycie!$A$2:$P$8,14,FALSE)=0," ",VLOOKUP($I349,Zużycie!$A$2:$P$8,14,FALSE))</f>
        <v>#N/A</v>
      </c>
      <c r="X349" s="131" t="e">
        <f>IF(VLOOKUP($I349,Zużycie!$A$2:$P$8,15,FALSE)=0," ",VLOOKUP($I349,Zużycie!$A$2:$P$8,15,FALSE))</f>
        <v>#N/A</v>
      </c>
      <c r="Y349" s="131" t="e">
        <f>IF(VLOOKUP($I349,Zużycie!$A$2:$P$8,16,FALSE)=0," ",VLOOKUP($I349,Zużycie!$A$2:$P$8,16,FALSE))</f>
        <v>#N/A</v>
      </c>
      <c r="Z349" s="131"/>
      <c r="AA349" s="131"/>
      <c r="AB349" s="131"/>
      <c r="AC349" s="131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1:48" ht="47.25" customHeight="1">
      <c r="A350" s="14"/>
      <c r="B350" s="5"/>
      <c r="C350" s="6"/>
      <c r="D350" s="6"/>
      <c r="E350" s="7"/>
      <c r="F350" s="5"/>
      <c r="G350" s="5"/>
      <c r="H350" s="5"/>
      <c r="I350" s="5" t="str">
        <f t="shared" si="18"/>
        <v/>
      </c>
      <c r="J350" s="5"/>
      <c r="K350" s="5"/>
      <c r="L350" s="5"/>
      <c r="M350" s="130"/>
      <c r="N350" s="131" t="e">
        <f>IF(VLOOKUP($I350,Zużycie!$A$2:$P$8,5,FALSE)=0," ",VLOOKUP($I350,Zużycie!$A$2:$P$8,5,FALSE))</f>
        <v>#N/A</v>
      </c>
      <c r="O350" s="131" t="e">
        <f>IF(VLOOKUP($I350,Zużycie!$A$2:$P$8,6,FALSE)=0," ",VLOOKUP($I350,Zużycie!$A$2:$P$8,6,FALSE))</f>
        <v>#N/A</v>
      </c>
      <c r="P350" s="131" t="e">
        <f>IF(VLOOKUP($I350,Zużycie!$A$2:$P$8,7,FALSE)=0," ",VLOOKUP($I350,Zużycie!$A$2:$P$8,7,FALSE))</f>
        <v>#N/A</v>
      </c>
      <c r="Q350" s="131" t="e">
        <f>IF(VLOOKUP($I350,Zużycie!$A$2:$P$8,8,FALSE)=0," ",VLOOKUP($I350,Zużycie!$A$2:$P$8,8,FALSE))</f>
        <v>#N/A</v>
      </c>
      <c r="R350" s="131" t="e">
        <f>IF(VLOOKUP($I350,Zużycie!$A$2:$P$8,9,FALSE)=0," ",VLOOKUP($I350,Zużycie!$A$2:$P$8,9,FALSE))</f>
        <v>#N/A</v>
      </c>
      <c r="S350" s="131" t="e">
        <f>IF(VLOOKUP($I350,Zużycie!$A$2:$P$8,10,FALSE)=0," ",VLOOKUP($I350,Zużycie!$A$2:$P$8,10,FALSE))</f>
        <v>#N/A</v>
      </c>
      <c r="T350" s="131" t="e">
        <f>IF(VLOOKUP($I350,Zużycie!$A$2:$P$8,11,FALSE)=0," ",VLOOKUP($I350,Zużycie!$A$2:$P$8,11,FALSE))</f>
        <v>#N/A</v>
      </c>
      <c r="U350" s="131" t="e">
        <f>IF(VLOOKUP($I350,Zużycie!$A$2:$P$8,12,FALSE)=0," ",VLOOKUP($I350,Zużycie!$A$2:$P$8,12,FALSE))</f>
        <v>#N/A</v>
      </c>
      <c r="V350" s="131" t="e">
        <f>IF(VLOOKUP($I350,Zużycie!$A$2:$P$8,13,FALSE)=0," ",VLOOKUP($I350,Zużycie!$A$2:$P$2,100,FALSE))</f>
        <v>#N/A</v>
      </c>
      <c r="W350" s="131" t="e">
        <f>IF(VLOOKUP($I350,Zużycie!$A$2:$P$8,14,FALSE)=0," ",VLOOKUP($I350,Zużycie!$A$2:$P$8,14,FALSE))</f>
        <v>#N/A</v>
      </c>
      <c r="X350" s="131" t="e">
        <f>IF(VLOOKUP($I350,Zużycie!$A$2:$P$8,15,FALSE)=0," ",VLOOKUP($I350,Zużycie!$A$2:$P$8,15,FALSE))</f>
        <v>#N/A</v>
      </c>
      <c r="Y350" s="131" t="e">
        <f>IF(VLOOKUP($I350,Zużycie!$A$2:$P$8,16,FALSE)=0," ",VLOOKUP($I350,Zużycie!$A$2:$P$8,16,FALSE))</f>
        <v>#N/A</v>
      </c>
      <c r="Z350" s="131"/>
      <c r="AA350" s="131"/>
      <c r="AB350" s="131"/>
      <c r="AC350" s="131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1:48" ht="47.25" customHeight="1">
      <c r="A351" s="14"/>
      <c r="B351" s="5"/>
      <c r="C351" s="6"/>
      <c r="D351" s="6"/>
      <c r="E351" s="7"/>
      <c r="F351" s="5"/>
      <c r="G351" s="5"/>
      <c r="H351" s="5"/>
      <c r="I351" s="5" t="str">
        <f t="shared" si="18"/>
        <v/>
      </c>
      <c r="J351" s="5"/>
      <c r="K351" s="5"/>
      <c r="L351" s="5"/>
      <c r="M351" s="130"/>
      <c r="N351" s="131" t="e">
        <f>IF(VLOOKUP($I351,Zużycie!$A$2:$P$8,5,FALSE)=0," ",VLOOKUP($I351,Zużycie!$A$2:$P$8,5,FALSE))</f>
        <v>#N/A</v>
      </c>
      <c r="O351" s="131" t="e">
        <f>IF(VLOOKUP($I351,Zużycie!$A$2:$P$8,6,FALSE)=0," ",VLOOKUP($I351,Zużycie!$A$2:$P$8,6,FALSE))</f>
        <v>#N/A</v>
      </c>
      <c r="P351" s="131" t="e">
        <f>IF(VLOOKUP($I351,Zużycie!$A$2:$P$8,7,FALSE)=0," ",VLOOKUP($I351,Zużycie!$A$2:$P$8,7,FALSE))</f>
        <v>#N/A</v>
      </c>
      <c r="Q351" s="131" t="e">
        <f>IF(VLOOKUP($I351,Zużycie!$A$2:$P$8,8,FALSE)=0," ",VLOOKUP($I351,Zużycie!$A$2:$P$8,8,FALSE))</f>
        <v>#N/A</v>
      </c>
      <c r="R351" s="131" t="e">
        <f>IF(VLOOKUP($I351,Zużycie!$A$2:$P$8,9,FALSE)=0," ",VLOOKUP($I351,Zużycie!$A$2:$P$8,9,FALSE))</f>
        <v>#N/A</v>
      </c>
      <c r="S351" s="131" t="e">
        <f>IF(VLOOKUP($I351,Zużycie!$A$2:$P$8,10,FALSE)=0," ",VLOOKUP($I351,Zużycie!$A$2:$P$8,10,FALSE))</f>
        <v>#N/A</v>
      </c>
      <c r="T351" s="131" t="e">
        <f>IF(VLOOKUP($I351,Zużycie!$A$2:$P$8,11,FALSE)=0," ",VLOOKUP($I351,Zużycie!$A$2:$P$8,11,FALSE))</f>
        <v>#N/A</v>
      </c>
      <c r="U351" s="131" t="e">
        <f>IF(VLOOKUP($I351,Zużycie!$A$2:$P$8,12,FALSE)=0," ",VLOOKUP($I351,Zużycie!$A$2:$P$8,12,FALSE))</f>
        <v>#N/A</v>
      </c>
      <c r="V351" s="131" t="e">
        <f>IF(VLOOKUP($I351,Zużycie!$A$2:$P$8,13,FALSE)=0," ",VLOOKUP($I351,Zużycie!$A$2:$P$2,100,FALSE))</f>
        <v>#N/A</v>
      </c>
      <c r="W351" s="131" t="e">
        <f>IF(VLOOKUP($I351,Zużycie!$A$2:$P$8,14,FALSE)=0," ",VLOOKUP($I351,Zużycie!$A$2:$P$8,14,FALSE))</f>
        <v>#N/A</v>
      </c>
      <c r="X351" s="131" t="e">
        <f>IF(VLOOKUP($I351,Zużycie!$A$2:$P$8,15,FALSE)=0," ",VLOOKUP($I351,Zużycie!$A$2:$P$8,15,FALSE))</f>
        <v>#N/A</v>
      </c>
      <c r="Y351" s="131" t="e">
        <f>IF(VLOOKUP($I351,Zużycie!$A$2:$P$8,16,FALSE)=0," ",VLOOKUP($I351,Zużycie!$A$2:$P$8,16,FALSE))</f>
        <v>#N/A</v>
      </c>
      <c r="Z351" s="131"/>
      <c r="AA351" s="131"/>
      <c r="AB351" s="131"/>
      <c r="AC351" s="131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1:48" ht="47.25" customHeight="1">
      <c r="A352" s="14"/>
      <c r="B352" s="5"/>
      <c r="C352" s="6"/>
      <c r="D352" s="6"/>
      <c r="E352" s="7"/>
      <c r="F352" s="5"/>
      <c r="G352" s="5"/>
      <c r="H352" s="5"/>
      <c r="I352" s="5" t="str">
        <f t="shared" si="18"/>
        <v/>
      </c>
      <c r="J352" s="5"/>
      <c r="K352" s="5"/>
      <c r="L352" s="5"/>
      <c r="M352" s="130"/>
      <c r="N352" s="131" t="e">
        <f>IF(VLOOKUP($I352,Zużycie!$A$2:$P$8,5,FALSE)=0," ",VLOOKUP($I352,Zużycie!$A$2:$P$8,5,FALSE))</f>
        <v>#N/A</v>
      </c>
      <c r="O352" s="131" t="e">
        <f>IF(VLOOKUP($I352,Zużycie!$A$2:$P$8,6,FALSE)=0," ",VLOOKUP($I352,Zużycie!$A$2:$P$8,6,FALSE))</f>
        <v>#N/A</v>
      </c>
      <c r="P352" s="131" t="e">
        <f>IF(VLOOKUP($I352,Zużycie!$A$2:$P$8,7,FALSE)=0," ",VLOOKUP($I352,Zużycie!$A$2:$P$8,7,FALSE))</f>
        <v>#N/A</v>
      </c>
      <c r="Q352" s="131" t="e">
        <f>IF(VLOOKUP($I352,Zużycie!$A$2:$P$8,8,FALSE)=0," ",VLOOKUP($I352,Zużycie!$A$2:$P$8,8,FALSE))</f>
        <v>#N/A</v>
      </c>
      <c r="R352" s="131" t="e">
        <f>IF(VLOOKUP($I352,Zużycie!$A$2:$P$8,9,FALSE)=0," ",VLOOKUP($I352,Zużycie!$A$2:$P$8,9,FALSE))</f>
        <v>#N/A</v>
      </c>
      <c r="S352" s="131" t="e">
        <f>IF(VLOOKUP($I352,Zużycie!$A$2:$P$8,10,FALSE)=0," ",VLOOKUP($I352,Zużycie!$A$2:$P$8,10,FALSE))</f>
        <v>#N/A</v>
      </c>
      <c r="T352" s="131" t="e">
        <f>IF(VLOOKUP($I352,Zużycie!$A$2:$P$8,11,FALSE)=0," ",VLOOKUP($I352,Zużycie!$A$2:$P$8,11,FALSE))</f>
        <v>#N/A</v>
      </c>
      <c r="U352" s="131" t="e">
        <f>IF(VLOOKUP($I352,Zużycie!$A$2:$P$8,12,FALSE)=0," ",VLOOKUP($I352,Zużycie!$A$2:$P$8,12,FALSE))</f>
        <v>#N/A</v>
      </c>
      <c r="V352" s="131" t="e">
        <f>IF(VLOOKUP($I352,Zużycie!$A$2:$P$8,13,FALSE)=0," ",VLOOKUP($I352,Zużycie!$A$2:$P$2,100,FALSE))</f>
        <v>#N/A</v>
      </c>
      <c r="W352" s="131" t="e">
        <f>IF(VLOOKUP($I352,Zużycie!$A$2:$P$8,14,FALSE)=0," ",VLOOKUP($I352,Zużycie!$A$2:$P$8,14,FALSE))</f>
        <v>#N/A</v>
      </c>
      <c r="X352" s="131" t="e">
        <f>IF(VLOOKUP($I352,Zużycie!$A$2:$P$8,15,FALSE)=0," ",VLOOKUP($I352,Zużycie!$A$2:$P$8,15,FALSE))</f>
        <v>#N/A</v>
      </c>
      <c r="Y352" s="131" t="e">
        <f>IF(VLOOKUP($I352,Zużycie!$A$2:$P$8,16,FALSE)=0," ",VLOOKUP($I352,Zużycie!$A$2:$P$8,16,FALSE))</f>
        <v>#N/A</v>
      </c>
      <c r="Z352" s="131"/>
      <c r="AA352" s="131"/>
      <c r="AB352" s="131"/>
      <c r="AC352" s="131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1:48" ht="47.25" customHeight="1">
      <c r="A353" s="14"/>
      <c r="B353" s="5"/>
      <c r="C353" s="6"/>
      <c r="D353" s="6"/>
      <c r="E353" s="7"/>
      <c r="F353" s="5"/>
      <c r="G353" s="5"/>
      <c r="H353" s="5"/>
      <c r="I353" s="5" t="str">
        <f t="shared" si="18"/>
        <v/>
      </c>
      <c r="J353" s="5"/>
      <c r="K353" s="5"/>
      <c r="L353" s="5"/>
      <c r="M353" s="130"/>
      <c r="N353" s="131" t="e">
        <f>IF(VLOOKUP($I353,Zużycie!$A$2:$P$8,5,FALSE)=0," ",VLOOKUP($I353,Zużycie!$A$2:$P$8,5,FALSE))</f>
        <v>#N/A</v>
      </c>
      <c r="O353" s="131" t="e">
        <f>IF(VLOOKUP($I353,Zużycie!$A$2:$P$8,6,FALSE)=0," ",VLOOKUP($I353,Zużycie!$A$2:$P$8,6,FALSE))</f>
        <v>#N/A</v>
      </c>
      <c r="P353" s="131" t="e">
        <f>IF(VLOOKUP($I353,Zużycie!$A$2:$P$8,7,FALSE)=0," ",VLOOKUP($I353,Zużycie!$A$2:$P$8,7,FALSE))</f>
        <v>#N/A</v>
      </c>
      <c r="Q353" s="131" t="e">
        <f>IF(VLOOKUP($I353,Zużycie!$A$2:$P$8,8,FALSE)=0," ",VLOOKUP($I353,Zużycie!$A$2:$P$8,8,FALSE))</f>
        <v>#N/A</v>
      </c>
      <c r="R353" s="131" t="e">
        <f>IF(VLOOKUP($I353,Zużycie!$A$2:$P$8,9,FALSE)=0," ",VLOOKUP($I353,Zużycie!$A$2:$P$8,9,FALSE))</f>
        <v>#N/A</v>
      </c>
      <c r="S353" s="131" t="e">
        <f>IF(VLOOKUP($I353,Zużycie!$A$2:$P$8,10,FALSE)=0," ",VLOOKUP($I353,Zużycie!$A$2:$P$8,10,FALSE))</f>
        <v>#N/A</v>
      </c>
      <c r="T353" s="131" t="e">
        <f>IF(VLOOKUP($I353,Zużycie!$A$2:$P$8,11,FALSE)=0," ",VLOOKUP($I353,Zużycie!$A$2:$P$8,11,FALSE))</f>
        <v>#N/A</v>
      </c>
      <c r="U353" s="131" t="e">
        <f>IF(VLOOKUP($I353,Zużycie!$A$2:$P$8,12,FALSE)=0," ",VLOOKUP($I353,Zużycie!$A$2:$P$8,12,FALSE))</f>
        <v>#N/A</v>
      </c>
      <c r="V353" s="131" t="e">
        <f>IF(VLOOKUP($I353,Zużycie!$A$2:$P$8,13,FALSE)=0," ",VLOOKUP($I353,Zużycie!$A$2:$P$2,100,FALSE))</f>
        <v>#N/A</v>
      </c>
      <c r="W353" s="131" t="e">
        <f>IF(VLOOKUP($I353,Zużycie!$A$2:$P$8,14,FALSE)=0," ",VLOOKUP($I353,Zużycie!$A$2:$P$8,14,FALSE))</f>
        <v>#N/A</v>
      </c>
      <c r="X353" s="131" t="e">
        <f>IF(VLOOKUP($I353,Zużycie!$A$2:$P$8,15,FALSE)=0," ",VLOOKUP($I353,Zużycie!$A$2:$P$8,15,FALSE))</f>
        <v>#N/A</v>
      </c>
      <c r="Y353" s="131" t="e">
        <f>IF(VLOOKUP($I353,Zużycie!$A$2:$P$8,16,FALSE)=0," ",VLOOKUP($I353,Zużycie!$A$2:$P$8,16,FALSE))</f>
        <v>#N/A</v>
      </c>
      <c r="Z353" s="131"/>
      <c r="AA353" s="131"/>
      <c r="AB353" s="131"/>
      <c r="AC353" s="131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1:48" ht="47.25" customHeight="1">
      <c r="A354" s="14"/>
      <c r="B354" s="5"/>
      <c r="C354" s="6"/>
      <c r="D354" s="6"/>
      <c r="E354" s="7"/>
      <c r="F354" s="5"/>
      <c r="G354" s="5"/>
      <c r="H354" s="5"/>
      <c r="I354" s="5" t="str">
        <f t="shared" si="18"/>
        <v/>
      </c>
      <c r="J354" s="5"/>
      <c r="K354" s="5"/>
      <c r="L354" s="5"/>
      <c r="M354" s="130"/>
      <c r="N354" s="131" t="e">
        <f>IF(VLOOKUP($I354,Zużycie!$A$2:$P$8,5,FALSE)=0," ",VLOOKUP($I354,Zużycie!$A$2:$P$8,5,FALSE))</f>
        <v>#N/A</v>
      </c>
      <c r="O354" s="131" t="e">
        <f>IF(VLOOKUP($I354,Zużycie!$A$2:$P$8,6,FALSE)=0," ",VLOOKUP($I354,Zużycie!$A$2:$P$8,6,FALSE))</f>
        <v>#N/A</v>
      </c>
      <c r="P354" s="131" t="e">
        <f>IF(VLOOKUP($I354,Zużycie!$A$2:$P$8,7,FALSE)=0," ",VLOOKUP($I354,Zużycie!$A$2:$P$8,7,FALSE))</f>
        <v>#N/A</v>
      </c>
      <c r="Q354" s="131" t="e">
        <f>IF(VLOOKUP($I354,Zużycie!$A$2:$P$8,8,FALSE)=0," ",VLOOKUP($I354,Zużycie!$A$2:$P$8,8,FALSE))</f>
        <v>#N/A</v>
      </c>
      <c r="R354" s="131" t="e">
        <f>IF(VLOOKUP($I354,Zużycie!$A$2:$P$8,9,FALSE)=0," ",VLOOKUP($I354,Zużycie!$A$2:$P$8,9,FALSE))</f>
        <v>#N/A</v>
      </c>
      <c r="S354" s="131" t="e">
        <f>IF(VLOOKUP($I354,Zużycie!$A$2:$P$8,10,FALSE)=0," ",VLOOKUP($I354,Zużycie!$A$2:$P$8,10,FALSE))</f>
        <v>#N/A</v>
      </c>
      <c r="T354" s="131" t="e">
        <f>IF(VLOOKUP($I354,Zużycie!$A$2:$P$8,11,FALSE)=0," ",VLOOKUP($I354,Zużycie!$A$2:$P$8,11,FALSE))</f>
        <v>#N/A</v>
      </c>
      <c r="U354" s="131" t="e">
        <f>IF(VLOOKUP($I354,Zużycie!$A$2:$P$8,12,FALSE)=0," ",VLOOKUP($I354,Zużycie!$A$2:$P$8,12,FALSE))</f>
        <v>#N/A</v>
      </c>
      <c r="V354" s="131" t="e">
        <f>IF(VLOOKUP($I354,Zużycie!$A$2:$P$8,13,FALSE)=0," ",VLOOKUP($I354,Zużycie!$A$2:$P$2,100,FALSE))</f>
        <v>#N/A</v>
      </c>
      <c r="W354" s="131" t="e">
        <f>IF(VLOOKUP($I354,Zużycie!$A$2:$P$8,14,FALSE)=0," ",VLOOKUP($I354,Zużycie!$A$2:$P$8,14,FALSE))</f>
        <v>#N/A</v>
      </c>
      <c r="X354" s="131" t="e">
        <f>IF(VLOOKUP($I354,Zużycie!$A$2:$P$8,15,FALSE)=0," ",VLOOKUP($I354,Zużycie!$A$2:$P$8,15,FALSE))</f>
        <v>#N/A</v>
      </c>
      <c r="Y354" s="131" t="e">
        <f>IF(VLOOKUP($I354,Zużycie!$A$2:$P$8,16,FALSE)=0," ",VLOOKUP($I354,Zużycie!$A$2:$P$8,16,FALSE))</f>
        <v>#N/A</v>
      </c>
      <c r="Z354" s="131"/>
      <c r="AA354" s="131"/>
      <c r="AB354" s="131"/>
      <c r="AC354" s="131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1:48" ht="47.25" customHeight="1">
      <c r="A355" s="14"/>
      <c r="B355" s="5"/>
      <c r="C355" s="6"/>
      <c r="D355" s="6"/>
      <c r="E355" s="7"/>
      <c r="F355" s="5"/>
      <c r="G355" s="5"/>
      <c r="H355" s="5"/>
      <c r="I355" s="5" t="str">
        <f t="shared" si="18"/>
        <v/>
      </c>
      <c r="J355" s="5"/>
      <c r="K355" s="5"/>
      <c r="L355" s="5"/>
      <c r="M355" s="130"/>
      <c r="N355" s="131" t="e">
        <f>IF(VLOOKUP($I355,Zużycie!$A$2:$P$8,5,FALSE)=0," ",VLOOKUP($I355,Zużycie!$A$2:$P$8,5,FALSE))</f>
        <v>#N/A</v>
      </c>
      <c r="O355" s="131" t="e">
        <f>IF(VLOOKUP($I355,Zużycie!$A$2:$P$8,6,FALSE)=0," ",VLOOKUP($I355,Zużycie!$A$2:$P$8,6,FALSE))</f>
        <v>#N/A</v>
      </c>
      <c r="P355" s="131" t="e">
        <f>IF(VLOOKUP($I355,Zużycie!$A$2:$P$8,7,FALSE)=0," ",VLOOKUP($I355,Zużycie!$A$2:$P$8,7,FALSE))</f>
        <v>#N/A</v>
      </c>
      <c r="Q355" s="131" t="e">
        <f>IF(VLOOKUP($I355,Zużycie!$A$2:$P$8,8,FALSE)=0," ",VLOOKUP($I355,Zużycie!$A$2:$P$8,8,FALSE))</f>
        <v>#N/A</v>
      </c>
      <c r="R355" s="131" t="e">
        <f>IF(VLOOKUP($I355,Zużycie!$A$2:$P$8,9,FALSE)=0," ",VLOOKUP($I355,Zużycie!$A$2:$P$8,9,FALSE))</f>
        <v>#N/A</v>
      </c>
      <c r="S355" s="131" t="e">
        <f>IF(VLOOKUP($I355,Zużycie!$A$2:$P$8,10,FALSE)=0," ",VLOOKUP($I355,Zużycie!$A$2:$P$8,10,FALSE))</f>
        <v>#N/A</v>
      </c>
      <c r="T355" s="131" t="e">
        <f>IF(VLOOKUP($I355,Zużycie!$A$2:$P$8,11,FALSE)=0," ",VLOOKUP($I355,Zużycie!$A$2:$P$8,11,FALSE))</f>
        <v>#N/A</v>
      </c>
      <c r="U355" s="131" t="e">
        <f>IF(VLOOKUP($I355,Zużycie!$A$2:$P$8,12,FALSE)=0," ",VLOOKUP($I355,Zużycie!$A$2:$P$8,12,FALSE))</f>
        <v>#N/A</v>
      </c>
      <c r="V355" s="131" t="e">
        <f>IF(VLOOKUP($I355,Zużycie!$A$2:$P$8,13,FALSE)=0," ",VLOOKUP($I355,Zużycie!$A$2:$P$2,100,FALSE))</f>
        <v>#N/A</v>
      </c>
      <c r="W355" s="131" t="e">
        <f>IF(VLOOKUP($I355,Zużycie!$A$2:$P$8,14,FALSE)=0," ",VLOOKUP($I355,Zużycie!$A$2:$P$8,14,FALSE))</f>
        <v>#N/A</v>
      </c>
      <c r="X355" s="131" t="e">
        <f>IF(VLOOKUP($I355,Zużycie!$A$2:$P$8,15,FALSE)=0," ",VLOOKUP($I355,Zużycie!$A$2:$P$8,15,FALSE))</f>
        <v>#N/A</v>
      </c>
      <c r="Y355" s="131" t="e">
        <f>IF(VLOOKUP($I355,Zużycie!$A$2:$P$8,16,FALSE)=0," ",VLOOKUP($I355,Zużycie!$A$2:$P$8,16,FALSE))</f>
        <v>#N/A</v>
      </c>
      <c r="Z355" s="131"/>
      <c r="AA355" s="131"/>
      <c r="AB355" s="131"/>
      <c r="AC355" s="131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1:48" ht="47.25" customHeight="1">
      <c r="A356" s="14"/>
      <c r="B356" s="5"/>
      <c r="C356" s="6"/>
      <c r="D356" s="6"/>
      <c r="E356" s="7"/>
      <c r="F356" s="5"/>
      <c r="G356" s="5"/>
      <c r="H356" s="5"/>
      <c r="I356" s="5" t="str">
        <f t="shared" si="18"/>
        <v/>
      </c>
      <c r="J356" s="5"/>
      <c r="K356" s="5"/>
      <c r="L356" s="5"/>
      <c r="M356" s="130"/>
      <c r="N356" s="131" t="e">
        <f>IF(VLOOKUP($I356,Zużycie!$A$2:$P$8,5,FALSE)=0," ",VLOOKUP($I356,Zużycie!$A$2:$P$8,5,FALSE))</f>
        <v>#N/A</v>
      </c>
      <c r="O356" s="131" t="e">
        <f>IF(VLOOKUP($I356,Zużycie!$A$2:$P$8,6,FALSE)=0," ",VLOOKUP($I356,Zużycie!$A$2:$P$8,6,FALSE))</f>
        <v>#N/A</v>
      </c>
      <c r="P356" s="131" t="e">
        <f>IF(VLOOKUP($I356,Zużycie!$A$2:$P$8,7,FALSE)=0," ",VLOOKUP($I356,Zużycie!$A$2:$P$8,7,FALSE))</f>
        <v>#N/A</v>
      </c>
      <c r="Q356" s="131" t="e">
        <f>IF(VLOOKUP($I356,Zużycie!$A$2:$P$8,8,FALSE)=0," ",VLOOKUP($I356,Zużycie!$A$2:$P$8,8,FALSE))</f>
        <v>#N/A</v>
      </c>
      <c r="R356" s="131" t="e">
        <f>IF(VLOOKUP($I356,Zużycie!$A$2:$P$8,9,FALSE)=0," ",VLOOKUP($I356,Zużycie!$A$2:$P$8,9,FALSE))</f>
        <v>#N/A</v>
      </c>
      <c r="S356" s="131" t="e">
        <f>IF(VLOOKUP($I356,Zużycie!$A$2:$P$8,10,FALSE)=0," ",VLOOKUP($I356,Zużycie!$A$2:$P$8,10,FALSE))</f>
        <v>#N/A</v>
      </c>
      <c r="T356" s="131" t="e">
        <f>IF(VLOOKUP($I356,Zużycie!$A$2:$P$8,11,FALSE)=0," ",VLOOKUP($I356,Zużycie!$A$2:$P$8,11,FALSE))</f>
        <v>#N/A</v>
      </c>
      <c r="U356" s="131" t="e">
        <f>IF(VLOOKUP($I356,Zużycie!$A$2:$P$8,12,FALSE)=0," ",VLOOKUP($I356,Zużycie!$A$2:$P$8,12,FALSE))</f>
        <v>#N/A</v>
      </c>
      <c r="V356" s="131" t="e">
        <f>IF(VLOOKUP($I356,Zużycie!$A$2:$P$8,13,FALSE)=0," ",VLOOKUP($I356,Zużycie!$A$2:$P$2,100,FALSE))</f>
        <v>#N/A</v>
      </c>
      <c r="W356" s="131" t="e">
        <f>IF(VLOOKUP($I356,Zużycie!$A$2:$P$8,14,FALSE)=0," ",VLOOKUP($I356,Zużycie!$A$2:$P$8,14,FALSE))</f>
        <v>#N/A</v>
      </c>
      <c r="X356" s="131" t="e">
        <f>IF(VLOOKUP($I356,Zużycie!$A$2:$P$8,15,FALSE)=0," ",VLOOKUP($I356,Zużycie!$A$2:$P$8,15,FALSE))</f>
        <v>#N/A</v>
      </c>
      <c r="Y356" s="131" t="e">
        <f>IF(VLOOKUP($I356,Zużycie!$A$2:$P$8,16,FALSE)=0," ",VLOOKUP($I356,Zużycie!$A$2:$P$8,16,FALSE))</f>
        <v>#N/A</v>
      </c>
      <c r="Z356" s="131"/>
      <c r="AA356" s="131"/>
      <c r="AB356" s="131"/>
      <c r="AC356" s="131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1:48" ht="47.25" customHeight="1">
      <c r="A357" s="14"/>
      <c r="B357" s="5"/>
      <c r="C357" s="6"/>
      <c r="D357" s="6"/>
      <c r="E357" s="7"/>
      <c r="F357" s="5"/>
      <c r="G357" s="5"/>
      <c r="H357" s="5"/>
      <c r="I357" s="5" t="str">
        <f t="shared" si="18"/>
        <v/>
      </c>
      <c r="J357" s="5"/>
      <c r="K357" s="5"/>
      <c r="L357" s="5"/>
      <c r="M357" s="130"/>
      <c r="N357" s="131" t="e">
        <f>IF(VLOOKUP($I357,Zużycie!$A$2:$P$8,5,FALSE)=0," ",VLOOKUP($I357,Zużycie!$A$2:$P$8,5,FALSE))</f>
        <v>#N/A</v>
      </c>
      <c r="O357" s="131" t="e">
        <f>IF(VLOOKUP($I357,Zużycie!$A$2:$P$8,6,FALSE)=0," ",VLOOKUP($I357,Zużycie!$A$2:$P$8,6,FALSE))</f>
        <v>#N/A</v>
      </c>
      <c r="P357" s="131" t="e">
        <f>IF(VLOOKUP($I357,Zużycie!$A$2:$P$8,7,FALSE)=0," ",VLOOKUP($I357,Zużycie!$A$2:$P$8,7,FALSE))</f>
        <v>#N/A</v>
      </c>
      <c r="Q357" s="131" t="e">
        <f>IF(VLOOKUP($I357,Zużycie!$A$2:$P$8,8,FALSE)=0," ",VLOOKUP($I357,Zużycie!$A$2:$P$8,8,FALSE))</f>
        <v>#N/A</v>
      </c>
      <c r="R357" s="131" t="e">
        <f>IF(VLOOKUP($I357,Zużycie!$A$2:$P$8,9,FALSE)=0," ",VLOOKUP($I357,Zużycie!$A$2:$P$8,9,FALSE))</f>
        <v>#N/A</v>
      </c>
      <c r="S357" s="131" t="e">
        <f>IF(VLOOKUP($I357,Zużycie!$A$2:$P$8,10,FALSE)=0," ",VLOOKUP($I357,Zużycie!$A$2:$P$8,10,FALSE))</f>
        <v>#N/A</v>
      </c>
      <c r="T357" s="131" t="e">
        <f>IF(VLOOKUP($I357,Zużycie!$A$2:$P$8,11,FALSE)=0," ",VLOOKUP($I357,Zużycie!$A$2:$P$8,11,FALSE))</f>
        <v>#N/A</v>
      </c>
      <c r="U357" s="131" t="e">
        <f>IF(VLOOKUP($I357,Zużycie!$A$2:$P$8,12,FALSE)=0," ",VLOOKUP($I357,Zużycie!$A$2:$P$8,12,FALSE))</f>
        <v>#N/A</v>
      </c>
      <c r="V357" s="131" t="e">
        <f>IF(VLOOKUP($I357,Zużycie!$A$2:$P$8,13,FALSE)=0," ",VLOOKUP($I357,Zużycie!$A$2:$P$2,100,FALSE))</f>
        <v>#N/A</v>
      </c>
      <c r="W357" s="131" t="e">
        <f>IF(VLOOKUP($I357,Zużycie!$A$2:$P$8,14,FALSE)=0," ",VLOOKUP($I357,Zużycie!$A$2:$P$8,14,FALSE))</f>
        <v>#N/A</v>
      </c>
      <c r="X357" s="131" t="e">
        <f>IF(VLOOKUP($I357,Zużycie!$A$2:$P$8,15,FALSE)=0," ",VLOOKUP($I357,Zużycie!$A$2:$P$8,15,FALSE))</f>
        <v>#N/A</v>
      </c>
      <c r="Y357" s="131" t="e">
        <f>IF(VLOOKUP($I357,Zużycie!$A$2:$P$8,16,FALSE)=0," ",VLOOKUP($I357,Zużycie!$A$2:$P$8,16,FALSE))</f>
        <v>#N/A</v>
      </c>
      <c r="Z357" s="131"/>
      <c r="AA357" s="131"/>
      <c r="AB357" s="131"/>
      <c r="AC357" s="131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1:48" ht="47.25" customHeight="1">
      <c r="A358" s="14"/>
      <c r="B358" s="5"/>
      <c r="C358" s="6"/>
      <c r="D358" s="6"/>
      <c r="E358" s="7"/>
      <c r="F358" s="5"/>
      <c r="G358" s="5"/>
      <c r="H358" s="5"/>
      <c r="I358" s="5" t="str">
        <f t="shared" si="18"/>
        <v/>
      </c>
      <c r="J358" s="5"/>
      <c r="K358" s="5"/>
      <c r="L358" s="5"/>
      <c r="M358" s="130"/>
      <c r="N358" s="131" t="e">
        <f>IF(VLOOKUP($I358,Zużycie!$A$2:$P$8,5,FALSE)=0," ",VLOOKUP($I358,Zużycie!$A$2:$P$8,5,FALSE))</f>
        <v>#N/A</v>
      </c>
      <c r="O358" s="131" t="e">
        <f>IF(VLOOKUP($I358,Zużycie!$A$2:$P$8,6,FALSE)=0," ",VLOOKUP($I358,Zużycie!$A$2:$P$8,6,FALSE))</f>
        <v>#N/A</v>
      </c>
      <c r="P358" s="131" t="e">
        <f>IF(VLOOKUP($I358,Zużycie!$A$2:$P$8,7,FALSE)=0," ",VLOOKUP($I358,Zużycie!$A$2:$P$8,7,FALSE))</f>
        <v>#N/A</v>
      </c>
      <c r="Q358" s="131" t="e">
        <f>IF(VLOOKUP($I358,Zużycie!$A$2:$P$8,8,FALSE)=0," ",VLOOKUP($I358,Zużycie!$A$2:$P$8,8,FALSE))</f>
        <v>#N/A</v>
      </c>
      <c r="R358" s="131" t="e">
        <f>IF(VLOOKUP($I358,Zużycie!$A$2:$P$8,9,FALSE)=0," ",VLOOKUP($I358,Zużycie!$A$2:$P$8,9,FALSE))</f>
        <v>#N/A</v>
      </c>
      <c r="S358" s="131" t="e">
        <f>IF(VLOOKUP($I358,Zużycie!$A$2:$P$8,10,FALSE)=0," ",VLOOKUP($I358,Zużycie!$A$2:$P$8,10,FALSE))</f>
        <v>#N/A</v>
      </c>
      <c r="T358" s="131" t="e">
        <f>IF(VLOOKUP($I358,Zużycie!$A$2:$P$8,11,FALSE)=0," ",VLOOKUP($I358,Zużycie!$A$2:$P$8,11,FALSE))</f>
        <v>#N/A</v>
      </c>
      <c r="U358" s="131" t="e">
        <f>IF(VLOOKUP($I358,Zużycie!$A$2:$P$8,12,FALSE)=0," ",VLOOKUP($I358,Zużycie!$A$2:$P$8,12,FALSE))</f>
        <v>#N/A</v>
      </c>
      <c r="V358" s="131" t="e">
        <f>IF(VLOOKUP($I358,Zużycie!$A$2:$P$8,13,FALSE)=0," ",VLOOKUP($I358,Zużycie!$A$2:$P$2,100,FALSE))</f>
        <v>#N/A</v>
      </c>
      <c r="W358" s="131" t="e">
        <f>IF(VLOOKUP($I358,Zużycie!$A$2:$P$8,14,FALSE)=0," ",VLOOKUP($I358,Zużycie!$A$2:$P$8,14,FALSE))</f>
        <v>#N/A</v>
      </c>
      <c r="X358" s="131" t="e">
        <f>IF(VLOOKUP($I358,Zużycie!$A$2:$P$8,15,FALSE)=0," ",VLOOKUP($I358,Zużycie!$A$2:$P$8,15,FALSE))</f>
        <v>#N/A</v>
      </c>
      <c r="Y358" s="131" t="e">
        <f>IF(VLOOKUP($I358,Zużycie!$A$2:$P$8,16,FALSE)=0," ",VLOOKUP($I358,Zużycie!$A$2:$P$8,16,FALSE))</f>
        <v>#N/A</v>
      </c>
      <c r="Z358" s="131"/>
      <c r="AA358" s="131"/>
      <c r="AB358" s="131"/>
      <c r="AC358" s="131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1:48" ht="47.25" customHeight="1">
      <c r="A359" s="14"/>
      <c r="B359" s="5"/>
      <c r="C359" s="6"/>
      <c r="D359" s="6"/>
      <c r="E359" s="7"/>
      <c r="F359" s="5"/>
      <c r="G359" s="5"/>
      <c r="H359" s="5"/>
      <c r="I359" s="5" t="str">
        <f t="shared" si="18"/>
        <v/>
      </c>
      <c r="J359" s="5"/>
      <c r="K359" s="5"/>
      <c r="L359" s="5"/>
      <c r="M359" s="130"/>
      <c r="N359" s="131" t="e">
        <f>IF(VLOOKUP($I359,Zużycie!$A$2:$P$8,5,FALSE)=0," ",VLOOKUP($I359,Zużycie!$A$2:$P$8,5,FALSE))</f>
        <v>#N/A</v>
      </c>
      <c r="O359" s="131" t="e">
        <f>IF(VLOOKUP($I359,Zużycie!$A$2:$P$8,6,FALSE)=0," ",VLOOKUP($I359,Zużycie!$A$2:$P$8,6,FALSE))</f>
        <v>#N/A</v>
      </c>
      <c r="P359" s="131" t="e">
        <f>IF(VLOOKUP($I359,Zużycie!$A$2:$P$8,7,FALSE)=0," ",VLOOKUP($I359,Zużycie!$A$2:$P$8,7,FALSE))</f>
        <v>#N/A</v>
      </c>
      <c r="Q359" s="131" t="e">
        <f>IF(VLOOKUP($I359,Zużycie!$A$2:$P$8,8,FALSE)=0," ",VLOOKUP($I359,Zużycie!$A$2:$P$8,8,FALSE))</f>
        <v>#N/A</v>
      </c>
      <c r="R359" s="131" t="e">
        <f>IF(VLOOKUP($I359,Zużycie!$A$2:$P$8,9,FALSE)=0," ",VLOOKUP($I359,Zużycie!$A$2:$P$8,9,FALSE))</f>
        <v>#N/A</v>
      </c>
      <c r="S359" s="131" t="e">
        <f>IF(VLOOKUP($I359,Zużycie!$A$2:$P$8,10,FALSE)=0," ",VLOOKUP($I359,Zużycie!$A$2:$P$8,10,FALSE))</f>
        <v>#N/A</v>
      </c>
      <c r="T359" s="131" t="e">
        <f>IF(VLOOKUP($I359,Zużycie!$A$2:$P$8,11,FALSE)=0," ",VLOOKUP($I359,Zużycie!$A$2:$P$8,11,FALSE))</f>
        <v>#N/A</v>
      </c>
      <c r="U359" s="131" t="e">
        <f>IF(VLOOKUP($I359,Zużycie!$A$2:$P$8,12,FALSE)=0," ",VLOOKUP($I359,Zużycie!$A$2:$P$8,12,FALSE))</f>
        <v>#N/A</v>
      </c>
      <c r="V359" s="131" t="e">
        <f>IF(VLOOKUP($I359,Zużycie!$A$2:$P$8,13,FALSE)=0," ",VLOOKUP($I359,Zużycie!$A$2:$P$2,100,FALSE))</f>
        <v>#N/A</v>
      </c>
      <c r="W359" s="131" t="e">
        <f>IF(VLOOKUP($I359,Zużycie!$A$2:$P$8,14,FALSE)=0," ",VLOOKUP($I359,Zużycie!$A$2:$P$8,14,FALSE))</f>
        <v>#N/A</v>
      </c>
      <c r="X359" s="131" t="e">
        <f>IF(VLOOKUP($I359,Zużycie!$A$2:$P$8,15,FALSE)=0," ",VLOOKUP($I359,Zużycie!$A$2:$P$8,15,FALSE))</f>
        <v>#N/A</v>
      </c>
      <c r="Y359" s="131" t="e">
        <f>IF(VLOOKUP($I359,Zużycie!$A$2:$P$8,16,FALSE)=0," ",VLOOKUP($I359,Zużycie!$A$2:$P$8,16,FALSE))</f>
        <v>#N/A</v>
      </c>
      <c r="Z359" s="131"/>
      <c r="AA359" s="131"/>
      <c r="AB359" s="131"/>
      <c r="AC359" s="131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1:48" ht="47.25" customHeight="1">
      <c r="A360" s="14"/>
      <c r="B360" s="5"/>
      <c r="C360" s="6"/>
      <c r="D360" s="6"/>
      <c r="E360" s="7"/>
      <c r="F360" s="5"/>
      <c r="G360" s="5"/>
      <c r="H360" s="5"/>
      <c r="I360" s="5" t="str">
        <f t="shared" si="18"/>
        <v/>
      </c>
      <c r="J360" s="5"/>
      <c r="K360" s="5"/>
      <c r="L360" s="5"/>
      <c r="M360" s="130"/>
      <c r="N360" s="131" t="e">
        <f>IF(VLOOKUP($I360,Zużycie!$A$2:$P$8,5,FALSE)=0," ",VLOOKUP($I360,Zużycie!$A$2:$P$8,5,FALSE))</f>
        <v>#N/A</v>
      </c>
      <c r="O360" s="131" t="e">
        <f>IF(VLOOKUP($I360,Zużycie!$A$2:$P$8,6,FALSE)=0," ",VLOOKUP($I360,Zużycie!$A$2:$P$8,6,FALSE))</f>
        <v>#N/A</v>
      </c>
      <c r="P360" s="131" t="e">
        <f>IF(VLOOKUP($I360,Zużycie!$A$2:$P$8,7,FALSE)=0," ",VLOOKUP($I360,Zużycie!$A$2:$P$8,7,FALSE))</f>
        <v>#N/A</v>
      </c>
      <c r="Q360" s="131" t="e">
        <f>IF(VLOOKUP($I360,Zużycie!$A$2:$P$8,8,FALSE)=0," ",VLOOKUP($I360,Zużycie!$A$2:$P$8,8,FALSE))</f>
        <v>#N/A</v>
      </c>
      <c r="R360" s="131" t="e">
        <f>IF(VLOOKUP($I360,Zużycie!$A$2:$P$8,9,FALSE)=0," ",VLOOKUP($I360,Zużycie!$A$2:$P$8,9,FALSE))</f>
        <v>#N/A</v>
      </c>
      <c r="S360" s="131" t="e">
        <f>IF(VLOOKUP($I360,Zużycie!$A$2:$P$8,10,FALSE)=0," ",VLOOKUP($I360,Zużycie!$A$2:$P$8,10,FALSE))</f>
        <v>#N/A</v>
      </c>
      <c r="T360" s="131" t="e">
        <f>IF(VLOOKUP($I360,Zużycie!$A$2:$P$8,11,FALSE)=0," ",VLOOKUP($I360,Zużycie!$A$2:$P$8,11,FALSE))</f>
        <v>#N/A</v>
      </c>
      <c r="U360" s="131" t="e">
        <f>IF(VLOOKUP($I360,Zużycie!$A$2:$P$8,12,FALSE)=0," ",VLOOKUP($I360,Zużycie!$A$2:$P$8,12,FALSE))</f>
        <v>#N/A</v>
      </c>
      <c r="V360" s="131" t="e">
        <f>IF(VLOOKUP($I360,Zużycie!$A$2:$P$8,13,FALSE)=0," ",VLOOKUP($I360,Zużycie!$A$2:$P$2,100,FALSE))</f>
        <v>#N/A</v>
      </c>
      <c r="W360" s="131" t="e">
        <f>IF(VLOOKUP($I360,Zużycie!$A$2:$P$8,14,FALSE)=0," ",VLOOKUP($I360,Zużycie!$A$2:$P$8,14,FALSE))</f>
        <v>#N/A</v>
      </c>
      <c r="X360" s="131" t="e">
        <f>IF(VLOOKUP($I360,Zużycie!$A$2:$P$8,15,FALSE)=0," ",VLOOKUP($I360,Zużycie!$A$2:$P$8,15,FALSE))</f>
        <v>#N/A</v>
      </c>
      <c r="Y360" s="131" t="e">
        <f>IF(VLOOKUP($I360,Zużycie!$A$2:$P$8,16,FALSE)=0," ",VLOOKUP($I360,Zużycie!$A$2:$P$8,16,FALSE))</f>
        <v>#N/A</v>
      </c>
      <c r="Z360" s="131"/>
      <c r="AA360" s="131"/>
      <c r="AB360" s="131"/>
      <c r="AC360" s="131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1:48" ht="47.25" customHeight="1">
      <c r="A361" s="14"/>
      <c r="B361" s="5"/>
      <c r="C361" s="6"/>
      <c r="D361" s="6"/>
      <c r="E361" s="7"/>
      <c r="F361" s="5"/>
      <c r="G361" s="5"/>
      <c r="H361" s="5"/>
      <c r="I361" s="5" t="str">
        <f t="shared" si="18"/>
        <v/>
      </c>
      <c r="J361" s="5"/>
      <c r="K361" s="5"/>
      <c r="L361" s="5"/>
      <c r="M361" s="130"/>
      <c r="N361" s="131" t="e">
        <f>IF(VLOOKUP($I361,Zużycie!$A$2:$P$8,5,FALSE)=0," ",VLOOKUP($I361,Zużycie!$A$2:$P$8,5,FALSE))</f>
        <v>#N/A</v>
      </c>
      <c r="O361" s="131" t="e">
        <f>IF(VLOOKUP($I361,Zużycie!$A$2:$P$8,6,FALSE)=0," ",VLOOKUP($I361,Zużycie!$A$2:$P$8,6,FALSE))</f>
        <v>#N/A</v>
      </c>
      <c r="P361" s="131" t="e">
        <f>IF(VLOOKUP($I361,Zużycie!$A$2:$P$8,7,FALSE)=0," ",VLOOKUP($I361,Zużycie!$A$2:$P$8,7,FALSE))</f>
        <v>#N/A</v>
      </c>
      <c r="Q361" s="131" t="e">
        <f>IF(VLOOKUP($I361,Zużycie!$A$2:$P$8,8,FALSE)=0," ",VLOOKUP($I361,Zużycie!$A$2:$P$8,8,FALSE))</f>
        <v>#N/A</v>
      </c>
      <c r="R361" s="131" t="e">
        <f>IF(VLOOKUP($I361,Zużycie!$A$2:$P$8,9,FALSE)=0," ",VLOOKUP($I361,Zużycie!$A$2:$P$8,9,FALSE))</f>
        <v>#N/A</v>
      </c>
      <c r="S361" s="131" t="e">
        <f>IF(VLOOKUP($I361,Zużycie!$A$2:$P$8,10,FALSE)=0," ",VLOOKUP($I361,Zużycie!$A$2:$P$8,10,FALSE))</f>
        <v>#N/A</v>
      </c>
      <c r="T361" s="131" t="e">
        <f>IF(VLOOKUP($I361,Zużycie!$A$2:$P$8,11,FALSE)=0," ",VLOOKUP($I361,Zużycie!$A$2:$P$8,11,FALSE))</f>
        <v>#N/A</v>
      </c>
      <c r="U361" s="131" t="e">
        <f>IF(VLOOKUP($I361,Zużycie!$A$2:$P$8,12,FALSE)=0," ",VLOOKUP($I361,Zużycie!$A$2:$P$8,12,FALSE))</f>
        <v>#N/A</v>
      </c>
      <c r="V361" s="131" t="e">
        <f>IF(VLOOKUP($I361,Zużycie!$A$2:$P$8,13,FALSE)=0," ",VLOOKUP($I361,Zużycie!$A$2:$P$2,100,FALSE))</f>
        <v>#N/A</v>
      </c>
      <c r="W361" s="131" t="e">
        <f>IF(VLOOKUP($I361,Zużycie!$A$2:$P$8,14,FALSE)=0," ",VLOOKUP($I361,Zużycie!$A$2:$P$8,14,FALSE))</f>
        <v>#N/A</v>
      </c>
      <c r="X361" s="131" t="e">
        <f>IF(VLOOKUP($I361,Zużycie!$A$2:$P$8,15,FALSE)=0," ",VLOOKUP($I361,Zużycie!$A$2:$P$8,15,FALSE))</f>
        <v>#N/A</v>
      </c>
      <c r="Y361" s="131" t="e">
        <f>IF(VLOOKUP($I361,Zużycie!$A$2:$P$8,16,FALSE)=0," ",VLOOKUP($I361,Zużycie!$A$2:$P$8,16,FALSE))</f>
        <v>#N/A</v>
      </c>
      <c r="Z361" s="131"/>
      <c r="AA361" s="131"/>
      <c r="AB361" s="131"/>
      <c r="AC361" s="131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1:48" ht="47.25" customHeight="1">
      <c r="A362" s="14"/>
      <c r="B362" s="5"/>
      <c r="C362" s="6"/>
      <c r="D362" s="6"/>
      <c r="E362" s="7"/>
      <c r="F362" s="5"/>
      <c r="G362" s="5"/>
      <c r="H362" s="5"/>
      <c r="I362" s="5" t="str">
        <f t="shared" si="18"/>
        <v/>
      </c>
      <c r="J362" s="5"/>
      <c r="K362" s="5"/>
      <c r="L362" s="5"/>
      <c r="M362" s="130"/>
      <c r="N362" s="131" t="e">
        <f>IF(VLOOKUP($I362,Zużycie!$A$2:$P$8,5,FALSE)=0," ",VLOOKUP($I362,Zużycie!$A$2:$P$8,5,FALSE))</f>
        <v>#N/A</v>
      </c>
      <c r="O362" s="131" t="e">
        <f>IF(VLOOKUP($I362,Zużycie!$A$2:$P$8,6,FALSE)=0," ",VLOOKUP($I362,Zużycie!$A$2:$P$8,6,FALSE))</f>
        <v>#N/A</v>
      </c>
      <c r="P362" s="131" t="e">
        <f>IF(VLOOKUP($I362,Zużycie!$A$2:$P$8,7,FALSE)=0," ",VLOOKUP($I362,Zużycie!$A$2:$P$8,7,FALSE))</f>
        <v>#N/A</v>
      </c>
      <c r="Q362" s="131" t="e">
        <f>IF(VLOOKUP($I362,Zużycie!$A$2:$P$8,8,FALSE)=0," ",VLOOKUP($I362,Zużycie!$A$2:$P$8,8,FALSE))</f>
        <v>#N/A</v>
      </c>
      <c r="R362" s="131" t="e">
        <f>IF(VLOOKUP($I362,Zużycie!$A$2:$P$8,9,FALSE)=0," ",VLOOKUP($I362,Zużycie!$A$2:$P$8,9,FALSE))</f>
        <v>#N/A</v>
      </c>
      <c r="S362" s="131" t="e">
        <f>IF(VLOOKUP($I362,Zużycie!$A$2:$P$8,10,FALSE)=0," ",VLOOKUP($I362,Zużycie!$A$2:$P$8,10,FALSE))</f>
        <v>#N/A</v>
      </c>
      <c r="T362" s="131" t="e">
        <f>IF(VLOOKUP($I362,Zużycie!$A$2:$P$8,11,FALSE)=0," ",VLOOKUP($I362,Zużycie!$A$2:$P$8,11,FALSE))</f>
        <v>#N/A</v>
      </c>
      <c r="U362" s="131" t="e">
        <f>IF(VLOOKUP($I362,Zużycie!$A$2:$P$8,12,FALSE)=0," ",VLOOKUP($I362,Zużycie!$A$2:$P$8,12,FALSE))</f>
        <v>#N/A</v>
      </c>
      <c r="V362" s="131" t="e">
        <f>IF(VLOOKUP($I362,Zużycie!$A$2:$P$8,13,FALSE)=0," ",VLOOKUP($I362,Zużycie!$A$2:$P$2,100,FALSE))</f>
        <v>#N/A</v>
      </c>
      <c r="W362" s="131" t="e">
        <f>IF(VLOOKUP($I362,Zużycie!$A$2:$P$8,14,FALSE)=0," ",VLOOKUP($I362,Zużycie!$A$2:$P$8,14,FALSE))</f>
        <v>#N/A</v>
      </c>
      <c r="X362" s="131" t="e">
        <f>IF(VLOOKUP($I362,Zużycie!$A$2:$P$8,15,FALSE)=0," ",VLOOKUP($I362,Zużycie!$A$2:$P$8,15,FALSE))</f>
        <v>#N/A</v>
      </c>
      <c r="Y362" s="131" t="e">
        <f>IF(VLOOKUP($I362,Zużycie!$A$2:$P$8,16,FALSE)=0," ",VLOOKUP($I362,Zużycie!$A$2:$P$8,16,FALSE))</f>
        <v>#N/A</v>
      </c>
      <c r="Z362" s="131"/>
      <c r="AA362" s="131"/>
      <c r="AB362" s="131"/>
      <c r="AC362" s="131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1:48" ht="47.25" customHeight="1">
      <c r="A363" s="14"/>
      <c r="B363" s="5"/>
      <c r="C363" s="6"/>
      <c r="D363" s="6"/>
      <c r="E363" s="7"/>
      <c r="F363" s="5"/>
      <c r="G363" s="5"/>
      <c r="H363" s="5"/>
      <c r="I363" s="5" t="str">
        <f t="shared" si="18"/>
        <v/>
      </c>
      <c r="J363" s="5"/>
      <c r="K363" s="5"/>
      <c r="L363" s="5"/>
      <c r="M363" s="130"/>
      <c r="N363" s="131" t="e">
        <f>IF(VLOOKUP($I363,Zużycie!$A$2:$P$8,5,FALSE)=0," ",VLOOKUP($I363,Zużycie!$A$2:$P$8,5,FALSE))</f>
        <v>#N/A</v>
      </c>
      <c r="O363" s="131" t="e">
        <f>IF(VLOOKUP($I363,Zużycie!$A$2:$P$8,6,FALSE)=0," ",VLOOKUP($I363,Zużycie!$A$2:$P$8,6,FALSE))</f>
        <v>#N/A</v>
      </c>
      <c r="P363" s="131" t="e">
        <f>IF(VLOOKUP($I363,Zużycie!$A$2:$P$8,7,FALSE)=0," ",VLOOKUP($I363,Zużycie!$A$2:$P$8,7,FALSE))</f>
        <v>#N/A</v>
      </c>
      <c r="Q363" s="131" t="e">
        <f>IF(VLOOKUP($I363,Zużycie!$A$2:$P$8,8,FALSE)=0," ",VLOOKUP($I363,Zużycie!$A$2:$P$8,8,FALSE))</f>
        <v>#N/A</v>
      </c>
      <c r="R363" s="131" t="e">
        <f>IF(VLOOKUP($I363,Zużycie!$A$2:$P$8,9,FALSE)=0," ",VLOOKUP($I363,Zużycie!$A$2:$P$8,9,FALSE))</f>
        <v>#N/A</v>
      </c>
      <c r="S363" s="131" t="e">
        <f>IF(VLOOKUP($I363,Zużycie!$A$2:$P$8,10,FALSE)=0," ",VLOOKUP($I363,Zużycie!$A$2:$P$8,10,FALSE))</f>
        <v>#N/A</v>
      </c>
      <c r="T363" s="131" t="e">
        <f>IF(VLOOKUP($I363,Zużycie!$A$2:$P$8,11,FALSE)=0," ",VLOOKUP($I363,Zużycie!$A$2:$P$8,11,FALSE))</f>
        <v>#N/A</v>
      </c>
      <c r="U363" s="131" t="e">
        <f>IF(VLOOKUP($I363,Zużycie!$A$2:$P$8,12,FALSE)=0," ",VLOOKUP($I363,Zużycie!$A$2:$P$8,12,FALSE))</f>
        <v>#N/A</v>
      </c>
      <c r="V363" s="131" t="e">
        <f>IF(VLOOKUP($I363,Zużycie!$A$2:$P$8,13,FALSE)=0," ",VLOOKUP($I363,Zużycie!$A$2:$P$2,100,FALSE))</f>
        <v>#N/A</v>
      </c>
      <c r="W363" s="131" t="e">
        <f>IF(VLOOKUP($I363,Zużycie!$A$2:$P$8,14,FALSE)=0," ",VLOOKUP($I363,Zużycie!$A$2:$P$8,14,FALSE))</f>
        <v>#N/A</v>
      </c>
      <c r="X363" s="131" t="e">
        <f>IF(VLOOKUP($I363,Zużycie!$A$2:$P$8,15,FALSE)=0," ",VLOOKUP($I363,Zużycie!$A$2:$P$8,15,FALSE))</f>
        <v>#N/A</v>
      </c>
      <c r="Y363" s="131" t="e">
        <f>IF(VLOOKUP($I363,Zużycie!$A$2:$P$8,16,FALSE)=0," ",VLOOKUP($I363,Zużycie!$A$2:$P$8,16,FALSE))</f>
        <v>#N/A</v>
      </c>
      <c r="Z363" s="131"/>
      <c r="AA363" s="131"/>
      <c r="AB363" s="131"/>
      <c r="AC363" s="131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1:48" ht="47.25" customHeight="1">
      <c r="A364" s="14"/>
      <c r="B364" s="5"/>
      <c r="C364" s="6"/>
      <c r="D364" s="6"/>
      <c r="E364" s="7"/>
      <c r="F364" s="5"/>
      <c r="G364" s="5"/>
      <c r="H364" s="5"/>
      <c r="I364" s="5" t="str">
        <f t="shared" si="18"/>
        <v/>
      </c>
      <c r="J364" s="5"/>
      <c r="K364" s="5"/>
      <c r="L364" s="5"/>
      <c r="M364" s="130"/>
      <c r="N364" s="131" t="e">
        <f>IF(VLOOKUP($I364,Zużycie!$A$2:$P$8,5,FALSE)=0," ",VLOOKUP($I364,Zużycie!$A$2:$P$8,5,FALSE))</f>
        <v>#N/A</v>
      </c>
      <c r="O364" s="131" t="e">
        <f>IF(VLOOKUP($I364,Zużycie!$A$2:$P$8,6,FALSE)=0," ",VLOOKUP($I364,Zużycie!$A$2:$P$8,6,FALSE))</f>
        <v>#N/A</v>
      </c>
      <c r="P364" s="131" t="e">
        <f>IF(VLOOKUP($I364,Zużycie!$A$2:$P$8,7,FALSE)=0," ",VLOOKUP($I364,Zużycie!$A$2:$P$8,7,FALSE))</f>
        <v>#N/A</v>
      </c>
      <c r="Q364" s="131" t="e">
        <f>IF(VLOOKUP($I364,Zużycie!$A$2:$P$8,8,FALSE)=0," ",VLOOKUP($I364,Zużycie!$A$2:$P$8,8,FALSE))</f>
        <v>#N/A</v>
      </c>
      <c r="R364" s="131" t="e">
        <f>IF(VLOOKUP($I364,Zużycie!$A$2:$P$8,9,FALSE)=0," ",VLOOKUP($I364,Zużycie!$A$2:$P$8,9,FALSE))</f>
        <v>#N/A</v>
      </c>
      <c r="S364" s="131" t="e">
        <f>IF(VLOOKUP($I364,Zużycie!$A$2:$P$8,10,FALSE)=0," ",VLOOKUP($I364,Zużycie!$A$2:$P$8,10,FALSE))</f>
        <v>#N/A</v>
      </c>
      <c r="T364" s="131" t="e">
        <f>IF(VLOOKUP($I364,Zużycie!$A$2:$P$8,11,FALSE)=0," ",VLOOKUP($I364,Zużycie!$A$2:$P$8,11,FALSE))</f>
        <v>#N/A</v>
      </c>
      <c r="U364" s="131" t="e">
        <f>IF(VLOOKUP($I364,Zużycie!$A$2:$P$8,12,FALSE)=0," ",VLOOKUP($I364,Zużycie!$A$2:$P$8,12,FALSE))</f>
        <v>#N/A</v>
      </c>
      <c r="V364" s="131" t="e">
        <f>IF(VLOOKUP($I364,Zużycie!$A$2:$P$8,13,FALSE)=0," ",VLOOKUP($I364,Zużycie!$A$2:$P$2,100,FALSE))</f>
        <v>#N/A</v>
      </c>
      <c r="W364" s="131" t="e">
        <f>IF(VLOOKUP($I364,Zużycie!$A$2:$P$8,14,FALSE)=0," ",VLOOKUP($I364,Zużycie!$A$2:$P$8,14,FALSE))</f>
        <v>#N/A</v>
      </c>
      <c r="X364" s="131" t="e">
        <f>IF(VLOOKUP($I364,Zużycie!$A$2:$P$8,15,FALSE)=0," ",VLOOKUP($I364,Zużycie!$A$2:$P$8,15,FALSE))</f>
        <v>#N/A</v>
      </c>
      <c r="Y364" s="131" t="e">
        <f>IF(VLOOKUP($I364,Zużycie!$A$2:$P$8,16,FALSE)=0," ",VLOOKUP($I364,Zużycie!$A$2:$P$8,16,FALSE))</f>
        <v>#N/A</v>
      </c>
      <c r="Z364" s="131"/>
      <c r="AA364" s="131"/>
      <c r="AB364" s="131"/>
      <c r="AC364" s="131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1:48" ht="47.25" customHeight="1">
      <c r="A365" s="14"/>
      <c r="B365" s="5"/>
      <c r="C365" s="6"/>
      <c r="D365" s="6"/>
      <c r="E365" s="7"/>
      <c r="F365" s="5"/>
      <c r="G365" s="5"/>
      <c r="H365" s="5"/>
      <c r="I365" s="5" t="str">
        <f t="shared" si="18"/>
        <v/>
      </c>
      <c r="J365" s="5"/>
      <c r="K365" s="5"/>
      <c r="L365" s="5"/>
      <c r="M365" s="130"/>
      <c r="N365" s="131" t="e">
        <f>IF(VLOOKUP($I365,Zużycie!$A$2:$P$8,5,FALSE)=0," ",VLOOKUP($I365,Zużycie!$A$2:$P$8,5,FALSE))</f>
        <v>#N/A</v>
      </c>
      <c r="O365" s="131" t="e">
        <f>IF(VLOOKUP($I365,Zużycie!$A$2:$P$8,6,FALSE)=0," ",VLOOKUP($I365,Zużycie!$A$2:$P$8,6,FALSE))</f>
        <v>#N/A</v>
      </c>
      <c r="P365" s="131" t="e">
        <f>IF(VLOOKUP($I365,Zużycie!$A$2:$P$8,7,FALSE)=0," ",VLOOKUP($I365,Zużycie!$A$2:$P$8,7,FALSE))</f>
        <v>#N/A</v>
      </c>
      <c r="Q365" s="131" t="e">
        <f>IF(VLOOKUP($I365,Zużycie!$A$2:$P$8,8,FALSE)=0," ",VLOOKUP($I365,Zużycie!$A$2:$P$8,8,FALSE))</f>
        <v>#N/A</v>
      </c>
      <c r="R365" s="131" t="e">
        <f>IF(VLOOKUP($I365,Zużycie!$A$2:$P$8,9,FALSE)=0," ",VLOOKUP($I365,Zużycie!$A$2:$P$8,9,FALSE))</f>
        <v>#N/A</v>
      </c>
      <c r="S365" s="131" t="e">
        <f>IF(VLOOKUP($I365,Zużycie!$A$2:$P$8,10,FALSE)=0," ",VLOOKUP($I365,Zużycie!$A$2:$P$8,10,FALSE))</f>
        <v>#N/A</v>
      </c>
      <c r="T365" s="131" t="e">
        <f>IF(VLOOKUP($I365,Zużycie!$A$2:$P$8,11,FALSE)=0," ",VLOOKUP($I365,Zużycie!$A$2:$P$8,11,FALSE))</f>
        <v>#N/A</v>
      </c>
      <c r="U365" s="131" t="e">
        <f>IF(VLOOKUP($I365,Zużycie!$A$2:$P$8,12,FALSE)=0," ",VLOOKUP($I365,Zużycie!$A$2:$P$8,12,FALSE))</f>
        <v>#N/A</v>
      </c>
      <c r="V365" s="131" t="e">
        <f>IF(VLOOKUP($I365,Zużycie!$A$2:$P$8,13,FALSE)=0," ",VLOOKUP($I365,Zużycie!$A$2:$P$2,100,FALSE))</f>
        <v>#N/A</v>
      </c>
      <c r="W365" s="131" t="e">
        <f>IF(VLOOKUP($I365,Zużycie!$A$2:$P$8,14,FALSE)=0," ",VLOOKUP($I365,Zużycie!$A$2:$P$8,14,FALSE))</f>
        <v>#N/A</v>
      </c>
      <c r="X365" s="131" t="e">
        <f>IF(VLOOKUP($I365,Zużycie!$A$2:$P$8,15,FALSE)=0," ",VLOOKUP($I365,Zużycie!$A$2:$P$8,15,FALSE))</f>
        <v>#N/A</v>
      </c>
      <c r="Y365" s="131" t="e">
        <f>IF(VLOOKUP($I365,Zużycie!$A$2:$P$8,16,FALSE)=0," ",VLOOKUP($I365,Zużycie!$A$2:$P$8,16,FALSE))</f>
        <v>#N/A</v>
      </c>
      <c r="Z365" s="131"/>
      <c r="AA365" s="131"/>
      <c r="AB365" s="131"/>
      <c r="AC365" s="131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1:48" ht="47.25" customHeight="1">
      <c r="A366" s="14"/>
      <c r="B366" s="5"/>
      <c r="C366" s="6"/>
      <c r="D366" s="6"/>
      <c r="E366" s="7"/>
      <c r="F366" s="5"/>
      <c r="G366" s="5"/>
      <c r="H366" s="5"/>
      <c r="I366" s="5" t="str">
        <f t="shared" si="18"/>
        <v/>
      </c>
      <c r="J366" s="5"/>
      <c r="K366" s="5"/>
      <c r="L366" s="5"/>
      <c r="M366" s="130"/>
      <c r="N366" s="131" t="e">
        <f>IF(VLOOKUP($I366,Zużycie!$A$2:$P$8,5,FALSE)=0," ",VLOOKUP($I366,Zużycie!$A$2:$P$8,5,FALSE))</f>
        <v>#N/A</v>
      </c>
      <c r="O366" s="131" t="e">
        <f>IF(VLOOKUP($I366,Zużycie!$A$2:$P$8,6,FALSE)=0," ",VLOOKUP($I366,Zużycie!$A$2:$P$8,6,FALSE))</f>
        <v>#N/A</v>
      </c>
      <c r="P366" s="131" t="e">
        <f>IF(VLOOKUP($I366,Zużycie!$A$2:$P$8,7,FALSE)=0," ",VLOOKUP($I366,Zużycie!$A$2:$P$8,7,FALSE))</f>
        <v>#N/A</v>
      </c>
      <c r="Q366" s="131" t="e">
        <f>IF(VLOOKUP($I366,Zużycie!$A$2:$P$8,8,FALSE)=0," ",VLOOKUP($I366,Zużycie!$A$2:$P$8,8,FALSE))</f>
        <v>#N/A</v>
      </c>
      <c r="R366" s="131" t="e">
        <f>IF(VLOOKUP($I366,Zużycie!$A$2:$P$8,9,FALSE)=0," ",VLOOKUP($I366,Zużycie!$A$2:$P$8,9,FALSE))</f>
        <v>#N/A</v>
      </c>
      <c r="S366" s="131" t="e">
        <f>IF(VLOOKUP($I366,Zużycie!$A$2:$P$8,10,FALSE)=0," ",VLOOKUP($I366,Zużycie!$A$2:$P$8,10,FALSE))</f>
        <v>#N/A</v>
      </c>
      <c r="T366" s="131" t="e">
        <f>IF(VLOOKUP($I366,Zużycie!$A$2:$P$8,11,FALSE)=0," ",VLOOKUP($I366,Zużycie!$A$2:$P$8,11,FALSE))</f>
        <v>#N/A</v>
      </c>
      <c r="U366" s="131" t="e">
        <f>IF(VLOOKUP($I366,Zużycie!$A$2:$P$8,12,FALSE)=0," ",VLOOKUP($I366,Zużycie!$A$2:$P$8,12,FALSE))</f>
        <v>#N/A</v>
      </c>
      <c r="V366" s="131" t="e">
        <f>IF(VLOOKUP($I366,Zużycie!$A$2:$P$8,13,FALSE)=0," ",VLOOKUP($I366,Zużycie!$A$2:$P$2,100,FALSE))</f>
        <v>#N/A</v>
      </c>
      <c r="W366" s="131" t="e">
        <f>IF(VLOOKUP($I366,Zużycie!$A$2:$P$8,14,FALSE)=0," ",VLOOKUP($I366,Zużycie!$A$2:$P$8,14,FALSE))</f>
        <v>#N/A</v>
      </c>
      <c r="X366" s="131" t="e">
        <f>IF(VLOOKUP($I366,Zużycie!$A$2:$P$8,15,FALSE)=0," ",VLOOKUP($I366,Zużycie!$A$2:$P$8,15,FALSE))</f>
        <v>#N/A</v>
      </c>
      <c r="Y366" s="131" t="e">
        <f>IF(VLOOKUP($I366,Zużycie!$A$2:$P$8,16,FALSE)=0," ",VLOOKUP($I366,Zużycie!$A$2:$P$8,16,FALSE))</f>
        <v>#N/A</v>
      </c>
      <c r="Z366" s="131"/>
      <c r="AA366" s="131"/>
      <c r="AB366" s="131"/>
      <c r="AC366" s="131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1:48" ht="47.25" customHeight="1">
      <c r="A367" s="14"/>
      <c r="B367" s="5"/>
      <c r="C367" s="6"/>
      <c r="D367" s="6"/>
      <c r="E367" s="7"/>
      <c r="F367" s="5"/>
      <c r="G367" s="5"/>
      <c r="H367" s="5"/>
      <c r="I367" s="5" t="str">
        <f t="shared" si="18"/>
        <v/>
      </c>
      <c r="J367" s="5"/>
      <c r="K367" s="5"/>
      <c r="L367" s="5"/>
      <c r="M367" s="130"/>
      <c r="N367" s="131" t="e">
        <f>IF(VLOOKUP($I367,Zużycie!$A$2:$P$8,5,FALSE)=0," ",VLOOKUP($I367,Zużycie!$A$2:$P$8,5,FALSE))</f>
        <v>#N/A</v>
      </c>
      <c r="O367" s="131" t="e">
        <f>IF(VLOOKUP($I367,Zużycie!$A$2:$P$8,6,FALSE)=0," ",VLOOKUP($I367,Zużycie!$A$2:$P$8,6,FALSE))</f>
        <v>#N/A</v>
      </c>
      <c r="P367" s="131" t="e">
        <f>IF(VLOOKUP($I367,Zużycie!$A$2:$P$8,7,FALSE)=0," ",VLOOKUP($I367,Zużycie!$A$2:$P$8,7,FALSE))</f>
        <v>#N/A</v>
      </c>
      <c r="Q367" s="131" t="e">
        <f>IF(VLOOKUP($I367,Zużycie!$A$2:$P$8,8,FALSE)=0," ",VLOOKUP($I367,Zużycie!$A$2:$P$8,8,FALSE))</f>
        <v>#N/A</v>
      </c>
      <c r="R367" s="131" t="e">
        <f>IF(VLOOKUP($I367,Zużycie!$A$2:$P$8,9,FALSE)=0," ",VLOOKUP($I367,Zużycie!$A$2:$P$8,9,FALSE))</f>
        <v>#N/A</v>
      </c>
      <c r="S367" s="131" t="e">
        <f>IF(VLOOKUP($I367,Zużycie!$A$2:$P$8,10,FALSE)=0," ",VLOOKUP($I367,Zużycie!$A$2:$P$8,10,FALSE))</f>
        <v>#N/A</v>
      </c>
      <c r="T367" s="131" t="e">
        <f>IF(VLOOKUP($I367,Zużycie!$A$2:$P$8,11,FALSE)=0," ",VLOOKUP($I367,Zużycie!$A$2:$P$8,11,FALSE))</f>
        <v>#N/A</v>
      </c>
      <c r="U367" s="131" t="e">
        <f>IF(VLOOKUP($I367,Zużycie!$A$2:$P$8,12,FALSE)=0," ",VLOOKUP($I367,Zużycie!$A$2:$P$8,12,FALSE))</f>
        <v>#N/A</v>
      </c>
      <c r="V367" s="131" t="e">
        <f>IF(VLOOKUP($I367,Zużycie!$A$2:$P$8,13,FALSE)=0," ",VLOOKUP($I367,Zużycie!$A$2:$P$2,100,FALSE))</f>
        <v>#N/A</v>
      </c>
      <c r="W367" s="131" t="e">
        <f>IF(VLOOKUP($I367,Zużycie!$A$2:$P$8,14,FALSE)=0," ",VLOOKUP($I367,Zużycie!$A$2:$P$8,14,FALSE))</f>
        <v>#N/A</v>
      </c>
      <c r="X367" s="131" t="e">
        <f>IF(VLOOKUP($I367,Zużycie!$A$2:$P$8,15,FALSE)=0," ",VLOOKUP($I367,Zużycie!$A$2:$P$8,15,FALSE))</f>
        <v>#N/A</v>
      </c>
      <c r="Y367" s="131" t="e">
        <f>IF(VLOOKUP($I367,Zużycie!$A$2:$P$8,16,FALSE)=0," ",VLOOKUP($I367,Zużycie!$A$2:$P$8,16,FALSE))</f>
        <v>#N/A</v>
      </c>
      <c r="Z367" s="131"/>
      <c r="AA367" s="131"/>
      <c r="AB367" s="131"/>
      <c r="AC367" s="131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1:48" ht="47.25" customHeight="1">
      <c r="A368" s="14"/>
      <c r="B368" s="5"/>
      <c r="C368" s="6"/>
      <c r="D368" s="6"/>
      <c r="E368" s="7"/>
      <c r="F368" s="5"/>
      <c r="G368" s="5"/>
      <c r="H368" s="5"/>
      <c r="I368" s="5" t="str">
        <f t="shared" si="18"/>
        <v/>
      </c>
      <c r="J368" s="5"/>
      <c r="K368" s="5"/>
      <c r="L368" s="5"/>
      <c r="M368" s="130"/>
      <c r="N368" s="131" t="e">
        <f>IF(VLOOKUP($I368,Zużycie!$A$2:$P$8,5,FALSE)=0," ",VLOOKUP($I368,Zużycie!$A$2:$P$8,5,FALSE))</f>
        <v>#N/A</v>
      </c>
      <c r="O368" s="131" t="e">
        <f>IF(VLOOKUP($I368,Zużycie!$A$2:$P$8,6,FALSE)=0," ",VLOOKUP($I368,Zużycie!$A$2:$P$8,6,FALSE))</f>
        <v>#N/A</v>
      </c>
      <c r="P368" s="131" t="e">
        <f>IF(VLOOKUP($I368,Zużycie!$A$2:$P$8,7,FALSE)=0," ",VLOOKUP($I368,Zużycie!$A$2:$P$8,7,FALSE))</f>
        <v>#N/A</v>
      </c>
      <c r="Q368" s="131" t="e">
        <f>IF(VLOOKUP($I368,Zużycie!$A$2:$P$8,8,FALSE)=0," ",VLOOKUP($I368,Zużycie!$A$2:$P$8,8,FALSE))</f>
        <v>#N/A</v>
      </c>
      <c r="R368" s="131" t="e">
        <f>IF(VLOOKUP($I368,Zużycie!$A$2:$P$8,9,FALSE)=0," ",VLOOKUP($I368,Zużycie!$A$2:$P$8,9,FALSE))</f>
        <v>#N/A</v>
      </c>
      <c r="S368" s="131" t="e">
        <f>IF(VLOOKUP($I368,Zużycie!$A$2:$P$8,10,FALSE)=0," ",VLOOKUP($I368,Zużycie!$A$2:$P$8,10,FALSE))</f>
        <v>#N/A</v>
      </c>
      <c r="T368" s="131" t="e">
        <f>IF(VLOOKUP($I368,Zużycie!$A$2:$P$8,11,FALSE)=0," ",VLOOKUP($I368,Zużycie!$A$2:$P$8,11,FALSE))</f>
        <v>#N/A</v>
      </c>
      <c r="U368" s="131" t="e">
        <f>IF(VLOOKUP($I368,Zużycie!$A$2:$P$8,12,FALSE)=0," ",VLOOKUP($I368,Zużycie!$A$2:$P$8,12,FALSE))</f>
        <v>#N/A</v>
      </c>
      <c r="V368" s="131" t="e">
        <f>IF(VLOOKUP($I368,Zużycie!$A$2:$P$8,13,FALSE)=0," ",VLOOKUP($I368,Zużycie!$A$2:$P$2,100,FALSE))</f>
        <v>#N/A</v>
      </c>
      <c r="W368" s="131" t="e">
        <f>IF(VLOOKUP($I368,Zużycie!$A$2:$P$8,14,FALSE)=0," ",VLOOKUP($I368,Zużycie!$A$2:$P$8,14,FALSE))</f>
        <v>#N/A</v>
      </c>
      <c r="X368" s="131" t="e">
        <f>IF(VLOOKUP($I368,Zużycie!$A$2:$P$8,15,FALSE)=0," ",VLOOKUP($I368,Zużycie!$A$2:$P$8,15,FALSE))</f>
        <v>#N/A</v>
      </c>
      <c r="Y368" s="131" t="e">
        <f>IF(VLOOKUP($I368,Zużycie!$A$2:$P$8,16,FALSE)=0," ",VLOOKUP($I368,Zużycie!$A$2:$P$8,16,FALSE))</f>
        <v>#N/A</v>
      </c>
      <c r="Z368" s="131"/>
      <c r="AA368" s="131"/>
      <c r="AB368" s="131"/>
      <c r="AC368" s="131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1:48" ht="47.25" customHeight="1">
      <c r="A369" s="14"/>
      <c r="B369" s="5"/>
      <c r="C369" s="6"/>
      <c r="D369" s="6"/>
      <c r="E369" s="7"/>
      <c r="F369" s="5"/>
      <c r="G369" s="5"/>
      <c r="H369" s="5"/>
      <c r="I369" s="5" t="str">
        <f t="shared" si="18"/>
        <v/>
      </c>
      <c r="J369" s="5"/>
      <c r="K369" s="5"/>
      <c r="L369" s="5"/>
      <c r="M369" s="130"/>
      <c r="N369" s="131" t="e">
        <f>IF(VLOOKUP($I369,Zużycie!$A$2:$P$8,5,FALSE)=0," ",VLOOKUP($I369,Zużycie!$A$2:$P$8,5,FALSE))</f>
        <v>#N/A</v>
      </c>
      <c r="O369" s="131" t="e">
        <f>IF(VLOOKUP($I369,Zużycie!$A$2:$P$8,6,FALSE)=0," ",VLOOKUP($I369,Zużycie!$A$2:$P$8,6,FALSE))</f>
        <v>#N/A</v>
      </c>
      <c r="P369" s="131" t="e">
        <f>IF(VLOOKUP($I369,Zużycie!$A$2:$P$8,7,FALSE)=0," ",VLOOKUP($I369,Zużycie!$A$2:$P$8,7,FALSE))</f>
        <v>#N/A</v>
      </c>
      <c r="Q369" s="131" t="e">
        <f>IF(VLOOKUP($I369,Zużycie!$A$2:$P$8,8,FALSE)=0," ",VLOOKUP($I369,Zużycie!$A$2:$P$8,8,FALSE))</f>
        <v>#N/A</v>
      </c>
      <c r="R369" s="131" t="e">
        <f>IF(VLOOKUP($I369,Zużycie!$A$2:$P$8,9,FALSE)=0," ",VLOOKUP($I369,Zużycie!$A$2:$P$8,9,FALSE))</f>
        <v>#N/A</v>
      </c>
      <c r="S369" s="131" t="e">
        <f>IF(VLOOKUP($I369,Zużycie!$A$2:$P$8,10,FALSE)=0," ",VLOOKUP($I369,Zużycie!$A$2:$P$8,10,FALSE))</f>
        <v>#N/A</v>
      </c>
      <c r="T369" s="131" t="e">
        <f>IF(VLOOKUP($I369,Zużycie!$A$2:$P$8,11,FALSE)=0," ",VLOOKUP($I369,Zużycie!$A$2:$P$8,11,FALSE))</f>
        <v>#N/A</v>
      </c>
      <c r="U369" s="131" t="e">
        <f>IF(VLOOKUP($I369,Zużycie!$A$2:$P$8,12,FALSE)=0," ",VLOOKUP($I369,Zużycie!$A$2:$P$8,12,FALSE))</f>
        <v>#N/A</v>
      </c>
      <c r="V369" s="131" t="e">
        <f>IF(VLOOKUP($I369,Zużycie!$A$2:$P$8,13,FALSE)=0," ",VLOOKUP($I369,Zużycie!$A$2:$P$2,100,FALSE))</f>
        <v>#N/A</v>
      </c>
      <c r="W369" s="131" t="e">
        <f>IF(VLOOKUP($I369,Zużycie!$A$2:$P$8,14,FALSE)=0," ",VLOOKUP($I369,Zużycie!$A$2:$P$8,14,FALSE))</f>
        <v>#N/A</v>
      </c>
      <c r="X369" s="131" t="e">
        <f>IF(VLOOKUP($I369,Zużycie!$A$2:$P$8,15,FALSE)=0," ",VLOOKUP($I369,Zużycie!$A$2:$P$8,15,FALSE))</f>
        <v>#N/A</v>
      </c>
      <c r="Y369" s="131" t="e">
        <f>IF(VLOOKUP($I369,Zużycie!$A$2:$P$8,16,FALSE)=0," ",VLOOKUP($I369,Zużycie!$A$2:$P$8,16,FALSE))</f>
        <v>#N/A</v>
      </c>
      <c r="Z369" s="131"/>
      <c r="AA369" s="131"/>
      <c r="AB369" s="131"/>
      <c r="AC369" s="131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1:48" ht="47.25" customHeight="1">
      <c r="A370" s="14"/>
      <c r="B370" s="5"/>
      <c r="C370" s="6"/>
      <c r="D370" s="6"/>
      <c r="E370" s="7"/>
      <c r="F370" s="5"/>
      <c r="G370" s="5"/>
      <c r="H370" s="5"/>
      <c r="I370" s="5" t="str">
        <f t="shared" si="18"/>
        <v/>
      </c>
      <c r="J370" s="5"/>
      <c r="K370" s="5"/>
      <c r="L370" s="5"/>
      <c r="M370" s="130"/>
      <c r="N370" s="131" t="e">
        <f>IF(VLOOKUP($I370,Zużycie!$A$2:$P$8,5,FALSE)=0," ",VLOOKUP($I370,Zużycie!$A$2:$P$8,5,FALSE))</f>
        <v>#N/A</v>
      </c>
      <c r="O370" s="131" t="e">
        <f>IF(VLOOKUP($I370,Zużycie!$A$2:$P$8,6,FALSE)=0," ",VLOOKUP($I370,Zużycie!$A$2:$P$8,6,FALSE))</f>
        <v>#N/A</v>
      </c>
      <c r="P370" s="131" t="e">
        <f>IF(VLOOKUP($I370,Zużycie!$A$2:$P$8,7,FALSE)=0," ",VLOOKUP($I370,Zużycie!$A$2:$P$8,7,FALSE))</f>
        <v>#N/A</v>
      </c>
      <c r="Q370" s="131" t="e">
        <f>IF(VLOOKUP($I370,Zużycie!$A$2:$P$8,8,FALSE)=0," ",VLOOKUP($I370,Zużycie!$A$2:$P$8,8,FALSE))</f>
        <v>#N/A</v>
      </c>
      <c r="R370" s="131" t="e">
        <f>IF(VLOOKUP($I370,Zużycie!$A$2:$P$8,9,FALSE)=0," ",VLOOKUP($I370,Zużycie!$A$2:$P$8,9,FALSE))</f>
        <v>#N/A</v>
      </c>
      <c r="S370" s="131" t="e">
        <f>IF(VLOOKUP($I370,Zużycie!$A$2:$P$8,10,FALSE)=0," ",VLOOKUP($I370,Zużycie!$A$2:$P$8,10,FALSE))</f>
        <v>#N/A</v>
      </c>
      <c r="T370" s="131" t="e">
        <f>IF(VLOOKUP($I370,Zużycie!$A$2:$P$8,11,FALSE)=0," ",VLOOKUP($I370,Zużycie!$A$2:$P$8,11,FALSE))</f>
        <v>#N/A</v>
      </c>
      <c r="U370" s="131" t="e">
        <f>IF(VLOOKUP($I370,Zużycie!$A$2:$P$8,12,FALSE)=0," ",VLOOKUP($I370,Zużycie!$A$2:$P$8,12,FALSE))</f>
        <v>#N/A</v>
      </c>
      <c r="V370" s="131" t="e">
        <f>IF(VLOOKUP($I370,Zużycie!$A$2:$P$8,13,FALSE)=0," ",VLOOKUP($I370,Zużycie!$A$2:$P$2,100,FALSE))</f>
        <v>#N/A</v>
      </c>
      <c r="W370" s="131" t="e">
        <f>IF(VLOOKUP($I370,Zużycie!$A$2:$P$8,14,FALSE)=0," ",VLOOKUP($I370,Zużycie!$A$2:$P$8,14,FALSE))</f>
        <v>#N/A</v>
      </c>
      <c r="X370" s="131" t="e">
        <f>IF(VLOOKUP($I370,Zużycie!$A$2:$P$8,15,FALSE)=0," ",VLOOKUP($I370,Zużycie!$A$2:$P$8,15,FALSE))</f>
        <v>#N/A</v>
      </c>
      <c r="Y370" s="131" t="e">
        <f>IF(VLOOKUP($I370,Zużycie!$A$2:$P$8,16,FALSE)=0," ",VLOOKUP($I370,Zużycie!$A$2:$P$8,16,FALSE))</f>
        <v>#N/A</v>
      </c>
      <c r="Z370" s="131"/>
      <c r="AA370" s="131"/>
      <c r="AB370" s="131"/>
      <c r="AC370" s="131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1:48" ht="47.25" customHeight="1">
      <c r="A371" s="14"/>
      <c r="B371" s="5"/>
      <c r="C371" s="6"/>
      <c r="D371" s="6"/>
      <c r="E371" s="7"/>
      <c r="F371" s="5"/>
      <c r="G371" s="5"/>
      <c r="H371" s="5"/>
      <c r="I371" s="5" t="str">
        <f t="shared" si="18"/>
        <v/>
      </c>
      <c r="J371" s="5"/>
      <c r="K371" s="5"/>
      <c r="L371" s="5"/>
      <c r="M371" s="130"/>
      <c r="N371" s="131" t="e">
        <f>IF(VLOOKUP($I371,Zużycie!$A$2:$P$8,5,FALSE)=0," ",VLOOKUP($I371,Zużycie!$A$2:$P$8,5,FALSE))</f>
        <v>#N/A</v>
      </c>
      <c r="O371" s="131" t="e">
        <f>IF(VLOOKUP($I371,Zużycie!$A$2:$P$8,6,FALSE)=0," ",VLOOKUP($I371,Zużycie!$A$2:$P$8,6,FALSE))</f>
        <v>#N/A</v>
      </c>
      <c r="P371" s="131" t="e">
        <f>IF(VLOOKUP($I371,Zużycie!$A$2:$P$8,7,FALSE)=0," ",VLOOKUP($I371,Zużycie!$A$2:$P$8,7,FALSE))</f>
        <v>#N/A</v>
      </c>
      <c r="Q371" s="131" t="e">
        <f>IF(VLOOKUP($I371,Zużycie!$A$2:$P$8,8,FALSE)=0," ",VLOOKUP($I371,Zużycie!$A$2:$P$8,8,FALSE))</f>
        <v>#N/A</v>
      </c>
      <c r="R371" s="131" t="e">
        <f>IF(VLOOKUP($I371,Zużycie!$A$2:$P$8,9,FALSE)=0," ",VLOOKUP($I371,Zużycie!$A$2:$P$8,9,FALSE))</f>
        <v>#N/A</v>
      </c>
      <c r="S371" s="131" t="e">
        <f>IF(VLOOKUP($I371,Zużycie!$A$2:$P$8,10,FALSE)=0," ",VLOOKUP($I371,Zużycie!$A$2:$P$8,10,FALSE))</f>
        <v>#N/A</v>
      </c>
      <c r="T371" s="131" t="e">
        <f>IF(VLOOKUP($I371,Zużycie!$A$2:$P$8,11,FALSE)=0," ",VLOOKUP($I371,Zużycie!$A$2:$P$8,11,FALSE))</f>
        <v>#N/A</v>
      </c>
      <c r="U371" s="131" t="e">
        <f>IF(VLOOKUP($I371,Zużycie!$A$2:$P$8,12,FALSE)=0," ",VLOOKUP($I371,Zużycie!$A$2:$P$8,12,FALSE))</f>
        <v>#N/A</v>
      </c>
      <c r="V371" s="131" t="e">
        <f>IF(VLOOKUP($I371,Zużycie!$A$2:$P$8,13,FALSE)=0," ",VLOOKUP($I371,Zużycie!$A$2:$P$2,100,FALSE))</f>
        <v>#N/A</v>
      </c>
      <c r="W371" s="131" t="e">
        <f>IF(VLOOKUP($I371,Zużycie!$A$2:$P$8,14,FALSE)=0," ",VLOOKUP($I371,Zużycie!$A$2:$P$8,14,FALSE))</f>
        <v>#N/A</v>
      </c>
      <c r="X371" s="131" t="e">
        <f>IF(VLOOKUP($I371,Zużycie!$A$2:$P$8,15,FALSE)=0," ",VLOOKUP($I371,Zużycie!$A$2:$P$8,15,FALSE))</f>
        <v>#N/A</v>
      </c>
      <c r="Y371" s="131" t="e">
        <f>IF(VLOOKUP($I371,Zużycie!$A$2:$P$8,16,FALSE)=0," ",VLOOKUP($I371,Zużycie!$A$2:$P$8,16,FALSE))</f>
        <v>#N/A</v>
      </c>
      <c r="Z371" s="131"/>
      <c r="AA371" s="131"/>
      <c r="AB371" s="131"/>
      <c r="AC371" s="131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1:48" ht="47.25" customHeight="1">
      <c r="A372" s="14"/>
      <c r="B372" s="5"/>
      <c r="C372" s="6"/>
      <c r="D372" s="6"/>
      <c r="E372" s="7"/>
      <c r="F372" s="5"/>
      <c r="G372" s="5"/>
      <c r="H372" s="5"/>
      <c r="I372" s="5" t="str">
        <f t="shared" si="18"/>
        <v/>
      </c>
      <c r="J372" s="5"/>
      <c r="K372" s="5"/>
      <c r="L372" s="5"/>
      <c r="M372" s="130"/>
      <c r="N372" s="131" t="e">
        <f>IF(VLOOKUP($I372,Zużycie!$A$2:$P$8,5,FALSE)=0," ",VLOOKUP($I372,Zużycie!$A$2:$P$8,5,FALSE))</f>
        <v>#N/A</v>
      </c>
      <c r="O372" s="131" t="e">
        <f>IF(VLOOKUP($I372,Zużycie!$A$2:$P$8,6,FALSE)=0," ",VLOOKUP($I372,Zużycie!$A$2:$P$8,6,FALSE))</f>
        <v>#N/A</v>
      </c>
      <c r="P372" s="131" t="e">
        <f>IF(VLOOKUP($I372,Zużycie!$A$2:$P$8,7,FALSE)=0," ",VLOOKUP($I372,Zużycie!$A$2:$P$8,7,FALSE))</f>
        <v>#N/A</v>
      </c>
      <c r="Q372" s="131" t="e">
        <f>IF(VLOOKUP($I372,Zużycie!$A$2:$P$8,8,FALSE)=0," ",VLOOKUP($I372,Zużycie!$A$2:$P$8,8,FALSE))</f>
        <v>#N/A</v>
      </c>
      <c r="R372" s="131" t="e">
        <f>IF(VLOOKUP($I372,Zużycie!$A$2:$P$8,9,FALSE)=0," ",VLOOKUP($I372,Zużycie!$A$2:$P$8,9,FALSE))</f>
        <v>#N/A</v>
      </c>
      <c r="S372" s="131" t="e">
        <f>IF(VLOOKUP($I372,Zużycie!$A$2:$P$8,10,FALSE)=0," ",VLOOKUP($I372,Zużycie!$A$2:$P$8,10,FALSE))</f>
        <v>#N/A</v>
      </c>
      <c r="T372" s="131" t="e">
        <f>IF(VLOOKUP($I372,Zużycie!$A$2:$P$8,11,FALSE)=0," ",VLOOKUP($I372,Zużycie!$A$2:$P$8,11,FALSE))</f>
        <v>#N/A</v>
      </c>
      <c r="U372" s="131" t="e">
        <f>IF(VLOOKUP($I372,Zużycie!$A$2:$P$8,12,FALSE)=0," ",VLOOKUP($I372,Zużycie!$A$2:$P$8,12,FALSE))</f>
        <v>#N/A</v>
      </c>
      <c r="V372" s="131" t="e">
        <f>IF(VLOOKUP($I372,Zużycie!$A$2:$P$8,13,FALSE)=0," ",VLOOKUP($I372,Zużycie!$A$2:$P$2,100,FALSE))</f>
        <v>#N/A</v>
      </c>
      <c r="W372" s="131" t="e">
        <f>IF(VLOOKUP($I372,Zużycie!$A$2:$P$8,14,FALSE)=0," ",VLOOKUP($I372,Zużycie!$A$2:$P$8,14,FALSE))</f>
        <v>#N/A</v>
      </c>
      <c r="X372" s="131" t="e">
        <f>IF(VLOOKUP($I372,Zużycie!$A$2:$P$8,15,FALSE)=0," ",VLOOKUP($I372,Zużycie!$A$2:$P$8,15,FALSE))</f>
        <v>#N/A</v>
      </c>
      <c r="Y372" s="131" t="e">
        <f>IF(VLOOKUP($I372,Zużycie!$A$2:$P$8,16,FALSE)=0," ",VLOOKUP($I372,Zużycie!$A$2:$P$8,16,FALSE))</f>
        <v>#N/A</v>
      </c>
      <c r="Z372" s="131"/>
      <c r="AA372" s="131"/>
      <c r="AB372" s="131"/>
      <c r="AC372" s="131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1:48" ht="47.25" customHeight="1">
      <c r="A373" s="14"/>
      <c r="B373" s="5"/>
      <c r="C373" s="6"/>
      <c r="D373" s="6"/>
      <c r="E373" s="7"/>
      <c r="F373" s="5"/>
      <c r="G373" s="5"/>
      <c r="H373" s="5"/>
      <c r="I373" s="5" t="str">
        <f t="shared" si="18"/>
        <v/>
      </c>
      <c r="J373" s="5"/>
      <c r="K373" s="5"/>
      <c r="L373" s="5"/>
      <c r="M373" s="130"/>
      <c r="N373" s="131" t="e">
        <f>IF(VLOOKUP($I373,Zużycie!$A$2:$P$8,5,FALSE)=0," ",VLOOKUP($I373,Zużycie!$A$2:$P$8,5,FALSE))</f>
        <v>#N/A</v>
      </c>
      <c r="O373" s="131" t="e">
        <f>IF(VLOOKUP($I373,Zużycie!$A$2:$P$8,6,FALSE)=0," ",VLOOKUP($I373,Zużycie!$A$2:$P$8,6,FALSE))</f>
        <v>#N/A</v>
      </c>
      <c r="P373" s="131" t="e">
        <f>IF(VLOOKUP($I373,Zużycie!$A$2:$P$8,7,FALSE)=0," ",VLOOKUP($I373,Zużycie!$A$2:$P$8,7,FALSE))</f>
        <v>#N/A</v>
      </c>
      <c r="Q373" s="131" t="e">
        <f>IF(VLOOKUP($I373,Zużycie!$A$2:$P$8,8,FALSE)=0," ",VLOOKUP($I373,Zużycie!$A$2:$P$8,8,FALSE))</f>
        <v>#N/A</v>
      </c>
      <c r="R373" s="131" t="e">
        <f>IF(VLOOKUP($I373,Zużycie!$A$2:$P$8,9,FALSE)=0," ",VLOOKUP($I373,Zużycie!$A$2:$P$8,9,FALSE))</f>
        <v>#N/A</v>
      </c>
      <c r="S373" s="131" t="e">
        <f>IF(VLOOKUP($I373,Zużycie!$A$2:$P$8,10,FALSE)=0," ",VLOOKUP($I373,Zużycie!$A$2:$P$8,10,FALSE))</f>
        <v>#N/A</v>
      </c>
      <c r="T373" s="131" t="e">
        <f>IF(VLOOKUP($I373,Zużycie!$A$2:$P$8,11,FALSE)=0," ",VLOOKUP($I373,Zużycie!$A$2:$P$8,11,FALSE))</f>
        <v>#N/A</v>
      </c>
      <c r="U373" s="131" t="e">
        <f>IF(VLOOKUP($I373,Zużycie!$A$2:$P$8,12,FALSE)=0," ",VLOOKUP($I373,Zużycie!$A$2:$P$8,12,FALSE))</f>
        <v>#N/A</v>
      </c>
      <c r="V373" s="131" t="e">
        <f>IF(VLOOKUP($I373,Zużycie!$A$2:$P$8,13,FALSE)=0," ",VLOOKUP($I373,Zużycie!$A$2:$P$2,100,FALSE))</f>
        <v>#N/A</v>
      </c>
      <c r="W373" s="131" t="e">
        <f>IF(VLOOKUP($I373,Zużycie!$A$2:$P$8,14,FALSE)=0," ",VLOOKUP($I373,Zużycie!$A$2:$P$8,14,FALSE))</f>
        <v>#N/A</v>
      </c>
      <c r="X373" s="131" t="e">
        <f>IF(VLOOKUP($I373,Zużycie!$A$2:$P$8,15,FALSE)=0," ",VLOOKUP($I373,Zużycie!$A$2:$P$8,15,FALSE))</f>
        <v>#N/A</v>
      </c>
      <c r="Y373" s="131" t="e">
        <f>IF(VLOOKUP($I373,Zużycie!$A$2:$P$8,16,FALSE)=0," ",VLOOKUP($I373,Zużycie!$A$2:$P$8,16,FALSE))</f>
        <v>#N/A</v>
      </c>
      <c r="Z373" s="131"/>
      <c r="AA373" s="131"/>
      <c r="AB373" s="131"/>
      <c r="AC373" s="131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1:48" ht="47.25" customHeight="1">
      <c r="A374" s="14"/>
      <c r="B374" s="5"/>
      <c r="C374" s="6"/>
      <c r="D374" s="6"/>
      <c r="E374" s="7"/>
      <c r="F374" s="5"/>
      <c r="G374" s="5"/>
      <c r="H374" s="5"/>
      <c r="I374" s="5" t="str">
        <f t="shared" si="18"/>
        <v/>
      </c>
      <c r="J374" s="5"/>
      <c r="K374" s="5"/>
      <c r="L374" s="5"/>
      <c r="M374" s="130"/>
      <c r="N374" s="131" t="e">
        <f>IF(VLOOKUP($I374,Zużycie!$A$2:$P$8,5,FALSE)=0," ",VLOOKUP($I374,Zużycie!$A$2:$P$8,5,FALSE))</f>
        <v>#N/A</v>
      </c>
      <c r="O374" s="131" t="e">
        <f>IF(VLOOKUP($I374,Zużycie!$A$2:$P$8,6,FALSE)=0," ",VLOOKUP($I374,Zużycie!$A$2:$P$8,6,FALSE))</f>
        <v>#N/A</v>
      </c>
      <c r="P374" s="131" t="e">
        <f>IF(VLOOKUP($I374,Zużycie!$A$2:$P$8,7,FALSE)=0," ",VLOOKUP($I374,Zużycie!$A$2:$P$8,7,FALSE))</f>
        <v>#N/A</v>
      </c>
      <c r="Q374" s="131" t="e">
        <f>IF(VLOOKUP($I374,Zużycie!$A$2:$P$8,8,FALSE)=0," ",VLOOKUP($I374,Zużycie!$A$2:$P$8,8,FALSE))</f>
        <v>#N/A</v>
      </c>
      <c r="R374" s="131" t="e">
        <f>IF(VLOOKUP($I374,Zużycie!$A$2:$P$8,9,FALSE)=0," ",VLOOKUP($I374,Zużycie!$A$2:$P$8,9,FALSE))</f>
        <v>#N/A</v>
      </c>
      <c r="S374" s="131" t="e">
        <f>IF(VLOOKUP($I374,Zużycie!$A$2:$P$8,10,FALSE)=0," ",VLOOKUP($I374,Zużycie!$A$2:$P$8,10,FALSE))</f>
        <v>#N/A</v>
      </c>
      <c r="T374" s="131" t="e">
        <f>IF(VLOOKUP($I374,Zużycie!$A$2:$P$8,11,FALSE)=0," ",VLOOKUP($I374,Zużycie!$A$2:$P$8,11,FALSE))</f>
        <v>#N/A</v>
      </c>
      <c r="U374" s="131" t="e">
        <f>IF(VLOOKUP($I374,Zużycie!$A$2:$P$8,12,FALSE)=0," ",VLOOKUP($I374,Zużycie!$A$2:$P$8,12,FALSE))</f>
        <v>#N/A</v>
      </c>
      <c r="V374" s="131" t="e">
        <f>IF(VLOOKUP($I374,Zużycie!$A$2:$P$8,13,FALSE)=0," ",VLOOKUP($I374,Zużycie!$A$2:$P$2,100,FALSE))</f>
        <v>#N/A</v>
      </c>
      <c r="W374" s="131" t="e">
        <f>IF(VLOOKUP($I374,Zużycie!$A$2:$P$8,14,FALSE)=0," ",VLOOKUP($I374,Zużycie!$A$2:$P$8,14,FALSE))</f>
        <v>#N/A</v>
      </c>
      <c r="X374" s="131" t="e">
        <f>IF(VLOOKUP($I374,Zużycie!$A$2:$P$8,15,FALSE)=0," ",VLOOKUP($I374,Zużycie!$A$2:$P$8,15,FALSE))</f>
        <v>#N/A</v>
      </c>
      <c r="Y374" s="131" t="e">
        <f>IF(VLOOKUP($I374,Zużycie!$A$2:$P$8,16,FALSE)=0," ",VLOOKUP($I374,Zużycie!$A$2:$P$8,16,FALSE))</f>
        <v>#N/A</v>
      </c>
      <c r="Z374" s="131"/>
      <c r="AA374" s="131"/>
      <c r="AB374" s="131"/>
      <c r="AC374" s="131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1:48" ht="47.25" customHeight="1">
      <c r="A375" s="14"/>
      <c r="B375" s="5"/>
      <c r="C375" s="6"/>
      <c r="D375" s="6"/>
      <c r="E375" s="7"/>
      <c r="F375" s="5"/>
      <c r="G375" s="5"/>
      <c r="H375" s="5"/>
      <c r="I375" s="5" t="str">
        <f t="shared" si="18"/>
        <v/>
      </c>
      <c r="J375" s="5"/>
      <c r="K375" s="5"/>
      <c r="L375" s="5"/>
      <c r="M375" s="130"/>
      <c r="N375" s="131" t="e">
        <f>IF(VLOOKUP($I375,Zużycie!$A$2:$P$8,5,FALSE)=0," ",VLOOKUP($I375,Zużycie!$A$2:$P$8,5,FALSE))</f>
        <v>#N/A</v>
      </c>
      <c r="O375" s="131" t="e">
        <f>IF(VLOOKUP($I375,Zużycie!$A$2:$P$8,6,FALSE)=0," ",VLOOKUP($I375,Zużycie!$A$2:$P$8,6,FALSE))</f>
        <v>#N/A</v>
      </c>
      <c r="P375" s="131" t="e">
        <f>IF(VLOOKUP($I375,Zużycie!$A$2:$P$8,7,FALSE)=0," ",VLOOKUP($I375,Zużycie!$A$2:$P$8,7,FALSE))</f>
        <v>#N/A</v>
      </c>
      <c r="Q375" s="131" t="e">
        <f>IF(VLOOKUP($I375,Zużycie!$A$2:$P$8,8,FALSE)=0," ",VLOOKUP($I375,Zużycie!$A$2:$P$8,8,FALSE))</f>
        <v>#N/A</v>
      </c>
      <c r="R375" s="131" t="e">
        <f>IF(VLOOKUP($I375,Zużycie!$A$2:$P$8,9,FALSE)=0," ",VLOOKUP($I375,Zużycie!$A$2:$P$8,9,FALSE))</f>
        <v>#N/A</v>
      </c>
      <c r="S375" s="131" t="e">
        <f>IF(VLOOKUP($I375,Zużycie!$A$2:$P$8,10,FALSE)=0," ",VLOOKUP($I375,Zużycie!$A$2:$P$8,10,FALSE))</f>
        <v>#N/A</v>
      </c>
      <c r="T375" s="131" t="e">
        <f>IF(VLOOKUP($I375,Zużycie!$A$2:$P$8,11,FALSE)=0," ",VLOOKUP($I375,Zużycie!$A$2:$P$8,11,FALSE))</f>
        <v>#N/A</v>
      </c>
      <c r="U375" s="131" t="e">
        <f>IF(VLOOKUP($I375,Zużycie!$A$2:$P$8,12,FALSE)=0," ",VLOOKUP($I375,Zużycie!$A$2:$P$8,12,FALSE))</f>
        <v>#N/A</v>
      </c>
      <c r="V375" s="131" t="e">
        <f>IF(VLOOKUP($I375,Zużycie!$A$2:$P$8,13,FALSE)=0," ",VLOOKUP($I375,Zużycie!$A$2:$P$2,100,FALSE))</f>
        <v>#N/A</v>
      </c>
      <c r="W375" s="131" t="e">
        <f>IF(VLOOKUP($I375,Zużycie!$A$2:$P$8,14,FALSE)=0," ",VLOOKUP($I375,Zużycie!$A$2:$P$8,14,FALSE))</f>
        <v>#N/A</v>
      </c>
      <c r="X375" s="131" t="e">
        <f>IF(VLOOKUP($I375,Zużycie!$A$2:$P$8,15,FALSE)=0," ",VLOOKUP($I375,Zużycie!$A$2:$P$8,15,FALSE))</f>
        <v>#N/A</v>
      </c>
      <c r="Y375" s="131" t="e">
        <f>IF(VLOOKUP($I375,Zużycie!$A$2:$P$8,16,FALSE)=0," ",VLOOKUP($I375,Zużycie!$A$2:$P$8,16,FALSE))</f>
        <v>#N/A</v>
      </c>
      <c r="Z375" s="131"/>
      <c r="AA375" s="131"/>
      <c r="AB375" s="131"/>
      <c r="AC375" s="131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1:48" ht="47.25" customHeight="1">
      <c r="A376" s="14"/>
      <c r="B376" s="5"/>
      <c r="C376" s="6"/>
      <c r="D376" s="6"/>
      <c r="E376" s="7"/>
      <c r="F376" s="5"/>
      <c r="G376" s="5"/>
      <c r="H376" s="5"/>
      <c r="I376" s="5" t="str">
        <f t="shared" si="18"/>
        <v/>
      </c>
      <c r="J376" s="5"/>
      <c r="K376" s="5"/>
      <c r="L376" s="5"/>
      <c r="M376" s="130"/>
      <c r="N376" s="131" t="e">
        <f>IF(VLOOKUP($I376,Zużycie!$A$2:$P$8,5,FALSE)=0," ",VLOOKUP($I376,Zużycie!$A$2:$P$8,5,FALSE))</f>
        <v>#N/A</v>
      </c>
      <c r="O376" s="131" t="e">
        <f>IF(VLOOKUP($I376,Zużycie!$A$2:$P$8,6,FALSE)=0," ",VLOOKUP($I376,Zużycie!$A$2:$P$8,6,FALSE))</f>
        <v>#N/A</v>
      </c>
      <c r="P376" s="131" t="e">
        <f>IF(VLOOKUP($I376,Zużycie!$A$2:$P$8,7,FALSE)=0," ",VLOOKUP($I376,Zużycie!$A$2:$P$8,7,FALSE))</f>
        <v>#N/A</v>
      </c>
      <c r="Q376" s="131" t="e">
        <f>IF(VLOOKUP($I376,Zużycie!$A$2:$P$8,8,FALSE)=0," ",VLOOKUP($I376,Zużycie!$A$2:$P$8,8,FALSE))</f>
        <v>#N/A</v>
      </c>
      <c r="R376" s="131" t="e">
        <f>IF(VLOOKUP($I376,Zużycie!$A$2:$P$8,9,FALSE)=0," ",VLOOKUP($I376,Zużycie!$A$2:$P$8,9,FALSE))</f>
        <v>#N/A</v>
      </c>
      <c r="S376" s="131" t="e">
        <f>IF(VLOOKUP($I376,Zużycie!$A$2:$P$8,10,FALSE)=0," ",VLOOKUP($I376,Zużycie!$A$2:$P$8,10,FALSE))</f>
        <v>#N/A</v>
      </c>
      <c r="T376" s="131" t="e">
        <f>IF(VLOOKUP($I376,Zużycie!$A$2:$P$8,11,FALSE)=0," ",VLOOKUP($I376,Zużycie!$A$2:$P$8,11,FALSE))</f>
        <v>#N/A</v>
      </c>
      <c r="U376" s="131" t="e">
        <f>IF(VLOOKUP($I376,Zużycie!$A$2:$P$8,12,FALSE)=0," ",VLOOKUP($I376,Zużycie!$A$2:$P$8,12,FALSE))</f>
        <v>#N/A</v>
      </c>
      <c r="V376" s="131" t="e">
        <f>IF(VLOOKUP($I376,Zużycie!$A$2:$P$8,13,FALSE)=0," ",VLOOKUP($I376,Zużycie!$A$2:$P$2,100,FALSE))</f>
        <v>#N/A</v>
      </c>
      <c r="W376" s="131" t="e">
        <f>IF(VLOOKUP($I376,Zużycie!$A$2:$P$8,14,FALSE)=0," ",VLOOKUP($I376,Zużycie!$A$2:$P$8,14,FALSE))</f>
        <v>#N/A</v>
      </c>
      <c r="X376" s="131" t="e">
        <f>IF(VLOOKUP($I376,Zużycie!$A$2:$P$8,15,FALSE)=0," ",VLOOKUP($I376,Zużycie!$A$2:$P$8,15,FALSE))</f>
        <v>#N/A</v>
      </c>
      <c r="Y376" s="131" t="e">
        <f>IF(VLOOKUP($I376,Zużycie!$A$2:$P$8,16,FALSE)=0," ",VLOOKUP($I376,Zużycie!$A$2:$P$8,16,FALSE))</f>
        <v>#N/A</v>
      </c>
      <c r="Z376" s="131"/>
      <c r="AA376" s="131"/>
      <c r="AB376" s="131"/>
      <c r="AC376" s="131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1:48" ht="47.25" customHeight="1">
      <c r="A377" s="14"/>
      <c r="B377" s="5"/>
      <c r="C377" s="6"/>
      <c r="D377" s="6"/>
      <c r="E377" s="7"/>
      <c r="F377" s="5"/>
      <c r="G377" s="5"/>
      <c r="H377" s="5"/>
      <c r="I377" s="5" t="str">
        <f t="shared" si="18"/>
        <v/>
      </c>
      <c r="J377" s="5"/>
      <c r="K377" s="5"/>
      <c r="L377" s="5"/>
      <c r="M377" s="130"/>
      <c r="N377" s="131" t="e">
        <f>IF(VLOOKUP($I377,Zużycie!$A$2:$P$8,5,FALSE)=0," ",VLOOKUP($I377,Zużycie!$A$2:$P$8,5,FALSE))</f>
        <v>#N/A</v>
      </c>
      <c r="O377" s="131" t="e">
        <f>IF(VLOOKUP($I377,Zużycie!$A$2:$P$8,6,FALSE)=0," ",VLOOKUP($I377,Zużycie!$A$2:$P$8,6,FALSE))</f>
        <v>#N/A</v>
      </c>
      <c r="P377" s="131" t="e">
        <f>IF(VLOOKUP($I377,Zużycie!$A$2:$P$8,7,FALSE)=0," ",VLOOKUP($I377,Zużycie!$A$2:$P$8,7,FALSE))</f>
        <v>#N/A</v>
      </c>
      <c r="Q377" s="131" t="e">
        <f>IF(VLOOKUP($I377,Zużycie!$A$2:$P$8,8,FALSE)=0," ",VLOOKUP($I377,Zużycie!$A$2:$P$8,8,FALSE))</f>
        <v>#N/A</v>
      </c>
      <c r="R377" s="131" t="e">
        <f>IF(VLOOKUP($I377,Zużycie!$A$2:$P$8,9,FALSE)=0," ",VLOOKUP($I377,Zużycie!$A$2:$P$8,9,FALSE))</f>
        <v>#N/A</v>
      </c>
      <c r="S377" s="131" t="e">
        <f>IF(VLOOKUP($I377,Zużycie!$A$2:$P$8,10,FALSE)=0," ",VLOOKUP($I377,Zużycie!$A$2:$P$8,10,FALSE))</f>
        <v>#N/A</v>
      </c>
      <c r="T377" s="131" t="e">
        <f>IF(VLOOKUP($I377,Zużycie!$A$2:$P$8,11,FALSE)=0," ",VLOOKUP($I377,Zużycie!$A$2:$P$8,11,FALSE))</f>
        <v>#N/A</v>
      </c>
      <c r="U377" s="131" t="e">
        <f>IF(VLOOKUP($I377,Zużycie!$A$2:$P$8,12,FALSE)=0," ",VLOOKUP($I377,Zużycie!$A$2:$P$8,12,FALSE))</f>
        <v>#N/A</v>
      </c>
      <c r="V377" s="131" t="e">
        <f>IF(VLOOKUP($I377,Zużycie!$A$2:$P$8,13,FALSE)=0," ",VLOOKUP($I377,Zużycie!$A$2:$P$2,100,FALSE))</f>
        <v>#N/A</v>
      </c>
      <c r="W377" s="131" t="e">
        <f>IF(VLOOKUP($I377,Zużycie!$A$2:$P$8,14,FALSE)=0," ",VLOOKUP($I377,Zużycie!$A$2:$P$8,14,FALSE))</f>
        <v>#N/A</v>
      </c>
      <c r="X377" s="131" t="e">
        <f>IF(VLOOKUP($I377,Zużycie!$A$2:$P$8,15,FALSE)=0," ",VLOOKUP($I377,Zużycie!$A$2:$P$8,15,FALSE))</f>
        <v>#N/A</v>
      </c>
      <c r="Y377" s="131" t="e">
        <f>IF(VLOOKUP($I377,Zużycie!$A$2:$P$8,16,FALSE)=0," ",VLOOKUP($I377,Zużycie!$A$2:$P$8,16,FALSE))</f>
        <v>#N/A</v>
      </c>
      <c r="Z377" s="131"/>
      <c r="AA377" s="131"/>
      <c r="AB377" s="131"/>
      <c r="AC377" s="131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1:48" ht="47.25" customHeight="1">
      <c r="A378" s="14"/>
      <c r="B378" s="5"/>
      <c r="C378" s="6"/>
      <c r="D378" s="6"/>
      <c r="E378" s="7"/>
      <c r="F378" s="5"/>
      <c r="G378" s="5"/>
      <c r="H378" s="5"/>
      <c r="I378" s="5" t="str">
        <f t="shared" si="18"/>
        <v/>
      </c>
      <c r="J378" s="5"/>
      <c r="K378" s="5"/>
      <c r="L378" s="5"/>
      <c r="M378" s="130"/>
      <c r="N378" s="131" t="e">
        <f>IF(VLOOKUP($I378,Zużycie!$A$2:$P$8,5,FALSE)=0," ",VLOOKUP($I378,Zużycie!$A$2:$P$8,5,FALSE))</f>
        <v>#N/A</v>
      </c>
      <c r="O378" s="131" t="e">
        <f>IF(VLOOKUP($I378,Zużycie!$A$2:$P$8,6,FALSE)=0," ",VLOOKUP($I378,Zużycie!$A$2:$P$8,6,FALSE))</f>
        <v>#N/A</v>
      </c>
      <c r="P378" s="131" t="e">
        <f>IF(VLOOKUP($I378,Zużycie!$A$2:$P$8,7,FALSE)=0," ",VLOOKUP($I378,Zużycie!$A$2:$P$8,7,FALSE))</f>
        <v>#N/A</v>
      </c>
      <c r="Q378" s="131" t="e">
        <f>IF(VLOOKUP($I378,Zużycie!$A$2:$P$8,8,FALSE)=0," ",VLOOKUP($I378,Zużycie!$A$2:$P$8,8,FALSE))</f>
        <v>#N/A</v>
      </c>
      <c r="R378" s="131" t="e">
        <f>IF(VLOOKUP($I378,Zużycie!$A$2:$P$8,9,FALSE)=0," ",VLOOKUP($I378,Zużycie!$A$2:$P$8,9,FALSE))</f>
        <v>#N/A</v>
      </c>
      <c r="S378" s="131" t="e">
        <f>IF(VLOOKUP($I378,Zużycie!$A$2:$P$8,10,FALSE)=0," ",VLOOKUP($I378,Zużycie!$A$2:$P$8,10,FALSE))</f>
        <v>#N/A</v>
      </c>
      <c r="T378" s="131" t="e">
        <f>IF(VLOOKUP($I378,Zużycie!$A$2:$P$8,11,FALSE)=0," ",VLOOKUP($I378,Zużycie!$A$2:$P$8,11,FALSE))</f>
        <v>#N/A</v>
      </c>
      <c r="U378" s="131" t="e">
        <f>IF(VLOOKUP($I378,Zużycie!$A$2:$P$8,12,FALSE)=0," ",VLOOKUP($I378,Zużycie!$A$2:$P$8,12,FALSE))</f>
        <v>#N/A</v>
      </c>
      <c r="V378" s="131" t="e">
        <f>IF(VLOOKUP($I378,Zużycie!$A$2:$P$8,13,FALSE)=0," ",VLOOKUP($I378,Zużycie!$A$2:$P$2,100,FALSE))</f>
        <v>#N/A</v>
      </c>
      <c r="W378" s="131" t="e">
        <f>IF(VLOOKUP($I378,Zużycie!$A$2:$P$8,14,FALSE)=0," ",VLOOKUP($I378,Zużycie!$A$2:$P$8,14,FALSE))</f>
        <v>#N/A</v>
      </c>
      <c r="X378" s="131" t="e">
        <f>IF(VLOOKUP($I378,Zużycie!$A$2:$P$8,15,FALSE)=0," ",VLOOKUP($I378,Zużycie!$A$2:$P$8,15,FALSE))</f>
        <v>#N/A</v>
      </c>
      <c r="Y378" s="131" t="e">
        <f>IF(VLOOKUP($I378,Zużycie!$A$2:$P$8,16,FALSE)=0," ",VLOOKUP($I378,Zużycie!$A$2:$P$8,16,FALSE))</f>
        <v>#N/A</v>
      </c>
      <c r="Z378" s="131"/>
      <c r="AA378" s="131"/>
      <c r="AB378" s="131"/>
      <c r="AC378" s="131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1:48" ht="47.25" customHeight="1">
      <c r="A379" s="14"/>
      <c r="B379" s="5"/>
      <c r="C379" s="6"/>
      <c r="D379" s="6"/>
      <c r="E379" s="7"/>
      <c r="F379" s="5"/>
      <c r="G379" s="5"/>
      <c r="H379" s="5"/>
      <c r="I379" s="5" t="str">
        <f t="shared" si="18"/>
        <v/>
      </c>
      <c r="J379" s="5"/>
      <c r="K379" s="5"/>
      <c r="L379" s="5"/>
      <c r="M379" s="130"/>
      <c r="N379" s="131" t="e">
        <f>IF(VLOOKUP($I379,Zużycie!$A$2:$P$8,5,FALSE)=0," ",VLOOKUP($I379,Zużycie!$A$2:$P$8,5,FALSE))</f>
        <v>#N/A</v>
      </c>
      <c r="O379" s="131" t="e">
        <f>IF(VLOOKUP($I379,Zużycie!$A$2:$P$8,6,FALSE)=0," ",VLOOKUP($I379,Zużycie!$A$2:$P$8,6,FALSE))</f>
        <v>#N/A</v>
      </c>
      <c r="P379" s="131" t="e">
        <f>IF(VLOOKUP($I379,Zużycie!$A$2:$P$8,7,FALSE)=0," ",VLOOKUP($I379,Zużycie!$A$2:$P$8,7,FALSE))</f>
        <v>#N/A</v>
      </c>
      <c r="Q379" s="131" t="e">
        <f>IF(VLOOKUP($I379,Zużycie!$A$2:$P$8,8,FALSE)=0," ",VLOOKUP($I379,Zużycie!$A$2:$P$8,8,FALSE))</f>
        <v>#N/A</v>
      </c>
      <c r="R379" s="131" t="e">
        <f>IF(VLOOKUP($I379,Zużycie!$A$2:$P$8,9,FALSE)=0," ",VLOOKUP($I379,Zużycie!$A$2:$P$8,9,FALSE))</f>
        <v>#N/A</v>
      </c>
      <c r="S379" s="131" t="e">
        <f>IF(VLOOKUP($I379,Zużycie!$A$2:$P$8,10,FALSE)=0," ",VLOOKUP($I379,Zużycie!$A$2:$P$8,10,FALSE))</f>
        <v>#N/A</v>
      </c>
      <c r="T379" s="131" t="e">
        <f>IF(VLOOKUP($I379,Zużycie!$A$2:$P$8,11,FALSE)=0," ",VLOOKUP($I379,Zużycie!$A$2:$P$8,11,FALSE))</f>
        <v>#N/A</v>
      </c>
      <c r="U379" s="131" t="e">
        <f>IF(VLOOKUP($I379,Zużycie!$A$2:$P$8,12,FALSE)=0," ",VLOOKUP($I379,Zużycie!$A$2:$P$8,12,FALSE))</f>
        <v>#N/A</v>
      </c>
      <c r="V379" s="131" t="e">
        <f>IF(VLOOKUP($I379,Zużycie!$A$2:$P$8,13,FALSE)=0," ",VLOOKUP($I379,Zużycie!$A$2:$P$2,100,FALSE))</f>
        <v>#N/A</v>
      </c>
      <c r="W379" s="131" t="e">
        <f>IF(VLOOKUP($I379,Zużycie!$A$2:$P$8,14,FALSE)=0," ",VLOOKUP($I379,Zużycie!$A$2:$P$8,14,FALSE))</f>
        <v>#N/A</v>
      </c>
      <c r="X379" s="131" t="e">
        <f>IF(VLOOKUP($I379,Zużycie!$A$2:$P$8,15,FALSE)=0," ",VLOOKUP($I379,Zużycie!$A$2:$P$8,15,FALSE))</f>
        <v>#N/A</v>
      </c>
      <c r="Y379" s="131" t="e">
        <f>IF(VLOOKUP($I379,Zużycie!$A$2:$P$8,16,FALSE)=0," ",VLOOKUP($I379,Zużycie!$A$2:$P$8,16,FALSE))</f>
        <v>#N/A</v>
      </c>
      <c r="Z379" s="131"/>
      <c r="AA379" s="131"/>
      <c r="AB379" s="131"/>
      <c r="AC379" s="131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1:48" ht="47.25" customHeight="1">
      <c r="A380" s="14"/>
      <c r="B380" s="5"/>
      <c r="C380" s="6"/>
      <c r="D380" s="6"/>
      <c r="E380" s="7"/>
      <c r="F380" s="5"/>
      <c r="G380" s="5"/>
      <c r="H380" s="5"/>
      <c r="I380" s="5" t="str">
        <f t="shared" si="18"/>
        <v/>
      </c>
      <c r="J380" s="5"/>
      <c r="K380" s="5"/>
      <c r="L380" s="5"/>
      <c r="M380" s="130"/>
      <c r="N380" s="131" t="e">
        <f>IF(VLOOKUP($I380,Zużycie!$A$2:$P$8,5,FALSE)=0," ",VLOOKUP($I380,Zużycie!$A$2:$P$8,5,FALSE))</f>
        <v>#N/A</v>
      </c>
      <c r="O380" s="131" t="e">
        <f>IF(VLOOKUP($I380,Zużycie!$A$2:$P$8,6,FALSE)=0," ",VLOOKUP($I380,Zużycie!$A$2:$P$8,6,FALSE))</f>
        <v>#N/A</v>
      </c>
      <c r="P380" s="131" t="e">
        <f>IF(VLOOKUP($I380,Zużycie!$A$2:$P$8,7,FALSE)=0," ",VLOOKUP($I380,Zużycie!$A$2:$P$8,7,FALSE))</f>
        <v>#N/A</v>
      </c>
      <c r="Q380" s="131" t="e">
        <f>IF(VLOOKUP($I380,Zużycie!$A$2:$P$8,8,FALSE)=0," ",VLOOKUP($I380,Zużycie!$A$2:$P$8,8,FALSE))</f>
        <v>#N/A</v>
      </c>
      <c r="R380" s="131" t="e">
        <f>IF(VLOOKUP($I380,Zużycie!$A$2:$P$8,9,FALSE)=0," ",VLOOKUP($I380,Zużycie!$A$2:$P$8,9,FALSE))</f>
        <v>#N/A</v>
      </c>
      <c r="S380" s="131" t="e">
        <f>IF(VLOOKUP($I380,Zużycie!$A$2:$P$8,10,FALSE)=0," ",VLOOKUP($I380,Zużycie!$A$2:$P$8,10,FALSE))</f>
        <v>#N/A</v>
      </c>
      <c r="T380" s="131" t="e">
        <f>IF(VLOOKUP($I380,Zużycie!$A$2:$P$8,11,FALSE)=0," ",VLOOKUP($I380,Zużycie!$A$2:$P$8,11,FALSE))</f>
        <v>#N/A</v>
      </c>
      <c r="U380" s="131" t="e">
        <f>IF(VLOOKUP($I380,Zużycie!$A$2:$P$8,12,FALSE)=0," ",VLOOKUP($I380,Zużycie!$A$2:$P$8,12,FALSE))</f>
        <v>#N/A</v>
      </c>
      <c r="V380" s="131" t="e">
        <f>IF(VLOOKUP($I380,Zużycie!$A$2:$P$8,13,FALSE)=0," ",VLOOKUP($I380,Zużycie!$A$2:$P$2,100,FALSE))</f>
        <v>#N/A</v>
      </c>
      <c r="W380" s="131" t="e">
        <f>IF(VLOOKUP($I380,Zużycie!$A$2:$P$8,14,FALSE)=0," ",VLOOKUP($I380,Zużycie!$A$2:$P$8,14,FALSE))</f>
        <v>#N/A</v>
      </c>
      <c r="X380" s="131" t="e">
        <f>IF(VLOOKUP($I380,Zużycie!$A$2:$P$8,15,FALSE)=0," ",VLOOKUP($I380,Zużycie!$A$2:$P$8,15,FALSE))</f>
        <v>#N/A</v>
      </c>
      <c r="Y380" s="131" t="e">
        <f>IF(VLOOKUP($I380,Zużycie!$A$2:$P$8,16,FALSE)=0," ",VLOOKUP($I380,Zużycie!$A$2:$P$8,16,FALSE))</f>
        <v>#N/A</v>
      </c>
      <c r="Z380" s="131"/>
      <c r="AA380" s="131"/>
      <c r="AB380" s="131"/>
      <c r="AC380" s="131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1:48" ht="47.25" customHeight="1">
      <c r="A381" s="14"/>
      <c r="B381" s="5"/>
      <c r="C381" s="6"/>
      <c r="D381" s="6"/>
      <c r="E381" s="7"/>
      <c r="F381" s="5"/>
      <c r="G381" s="5"/>
      <c r="H381" s="5"/>
      <c r="I381" s="5" t="str">
        <f t="shared" si="18"/>
        <v/>
      </c>
      <c r="J381" s="5"/>
      <c r="K381" s="5"/>
      <c r="L381" s="5"/>
      <c r="M381" s="130"/>
      <c r="N381" s="131" t="e">
        <f>IF(VLOOKUP($I381,Zużycie!$A$2:$P$8,5,FALSE)=0," ",VLOOKUP($I381,Zużycie!$A$2:$P$8,5,FALSE))</f>
        <v>#N/A</v>
      </c>
      <c r="O381" s="131" t="e">
        <f>IF(VLOOKUP($I381,Zużycie!$A$2:$P$8,6,FALSE)=0," ",VLOOKUP($I381,Zużycie!$A$2:$P$8,6,FALSE))</f>
        <v>#N/A</v>
      </c>
      <c r="P381" s="131" t="e">
        <f>IF(VLOOKUP($I381,Zużycie!$A$2:$P$8,7,FALSE)=0," ",VLOOKUP($I381,Zużycie!$A$2:$P$8,7,FALSE))</f>
        <v>#N/A</v>
      </c>
      <c r="Q381" s="131" t="e">
        <f>IF(VLOOKUP($I381,Zużycie!$A$2:$P$8,8,FALSE)=0," ",VLOOKUP($I381,Zużycie!$A$2:$P$8,8,FALSE))</f>
        <v>#N/A</v>
      </c>
      <c r="R381" s="131" t="e">
        <f>IF(VLOOKUP($I381,Zużycie!$A$2:$P$8,9,FALSE)=0," ",VLOOKUP($I381,Zużycie!$A$2:$P$8,9,FALSE))</f>
        <v>#N/A</v>
      </c>
      <c r="S381" s="131" t="e">
        <f>IF(VLOOKUP($I381,Zużycie!$A$2:$P$8,10,FALSE)=0," ",VLOOKUP($I381,Zużycie!$A$2:$P$8,10,FALSE))</f>
        <v>#N/A</v>
      </c>
      <c r="T381" s="131" t="e">
        <f>IF(VLOOKUP($I381,Zużycie!$A$2:$P$8,11,FALSE)=0," ",VLOOKUP($I381,Zużycie!$A$2:$P$8,11,FALSE))</f>
        <v>#N/A</v>
      </c>
      <c r="U381" s="131" t="e">
        <f>IF(VLOOKUP($I381,Zużycie!$A$2:$P$8,12,FALSE)=0," ",VLOOKUP($I381,Zużycie!$A$2:$P$8,12,FALSE))</f>
        <v>#N/A</v>
      </c>
      <c r="V381" s="131" t="e">
        <f>IF(VLOOKUP($I381,Zużycie!$A$2:$P$8,13,FALSE)=0," ",VLOOKUP($I381,Zużycie!$A$2:$P$2,100,FALSE))</f>
        <v>#N/A</v>
      </c>
      <c r="W381" s="131" t="e">
        <f>IF(VLOOKUP($I381,Zużycie!$A$2:$P$8,14,FALSE)=0," ",VLOOKUP($I381,Zużycie!$A$2:$P$8,14,FALSE))</f>
        <v>#N/A</v>
      </c>
      <c r="X381" s="131" t="e">
        <f>IF(VLOOKUP($I381,Zużycie!$A$2:$P$8,15,FALSE)=0," ",VLOOKUP($I381,Zużycie!$A$2:$P$8,15,FALSE))</f>
        <v>#N/A</v>
      </c>
      <c r="Y381" s="131" t="e">
        <f>IF(VLOOKUP($I381,Zużycie!$A$2:$P$8,16,FALSE)=0," ",VLOOKUP($I381,Zużycie!$A$2:$P$8,16,FALSE))</f>
        <v>#N/A</v>
      </c>
      <c r="Z381" s="131"/>
      <c r="AA381" s="131"/>
      <c r="AB381" s="131"/>
      <c r="AC381" s="131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1:48" ht="47.25" customHeight="1">
      <c r="A382" s="14"/>
      <c r="B382" s="5"/>
      <c r="C382" s="6"/>
      <c r="D382" s="6"/>
      <c r="E382" s="7"/>
      <c r="F382" s="5"/>
      <c r="G382" s="5"/>
      <c r="H382" s="5"/>
      <c r="I382" s="5" t="str">
        <f t="shared" si="18"/>
        <v/>
      </c>
      <c r="J382" s="5"/>
      <c r="K382" s="5"/>
      <c r="L382" s="5"/>
      <c r="M382" s="130"/>
      <c r="N382" s="131" t="e">
        <f>IF(VLOOKUP($I382,Zużycie!$A$2:$P$8,5,FALSE)=0," ",VLOOKUP($I382,Zużycie!$A$2:$P$8,5,FALSE))</f>
        <v>#N/A</v>
      </c>
      <c r="O382" s="131" t="e">
        <f>IF(VLOOKUP($I382,Zużycie!$A$2:$P$8,6,FALSE)=0," ",VLOOKUP($I382,Zużycie!$A$2:$P$8,6,FALSE))</f>
        <v>#N/A</v>
      </c>
      <c r="P382" s="131" t="e">
        <f>IF(VLOOKUP($I382,Zużycie!$A$2:$P$8,7,FALSE)=0," ",VLOOKUP($I382,Zużycie!$A$2:$P$8,7,FALSE))</f>
        <v>#N/A</v>
      </c>
      <c r="Q382" s="131" t="e">
        <f>IF(VLOOKUP($I382,Zużycie!$A$2:$P$8,8,FALSE)=0," ",VLOOKUP($I382,Zużycie!$A$2:$P$8,8,FALSE))</f>
        <v>#N/A</v>
      </c>
      <c r="R382" s="131" t="e">
        <f>IF(VLOOKUP($I382,Zużycie!$A$2:$P$8,9,FALSE)=0," ",VLOOKUP($I382,Zużycie!$A$2:$P$8,9,FALSE))</f>
        <v>#N/A</v>
      </c>
      <c r="S382" s="131" t="e">
        <f>IF(VLOOKUP($I382,Zużycie!$A$2:$P$8,10,FALSE)=0," ",VLOOKUP($I382,Zużycie!$A$2:$P$8,10,FALSE))</f>
        <v>#N/A</v>
      </c>
      <c r="T382" s="131" t="e">
        <f>IF(VLOOKUP($I382,Zużycie!$A$2:$P$8,11,FALSE)=0," ",VLOOKUP($I382,Zużycie!$A$2:$P$8,11,FALSE))</f>
        <v>#N/A</v>
      </c>
      <c r="U382" s="131" t="e">
        <f>IF(VLOOKUP($I382,Zużycie!$A$2:$P$8,12,FALSE)=0," ",VLOOKUP($I382,Zużycie!$A$2:$P$8,12,FALSE))</f>
        <v>#N/A</v>
      </c>
      <c r="V382" s="131" t="e">
        <f>IF(VLOOKUP($I382,Zużycie!$A$2:$P$8,13,FALSE)=0," ",VLOOKUP($I382,Zużycie!$A$2:$P$2,100,FALSE))</f>
        <v>#N/A</v>
      </c>
      <c r="W382" s="131" t="e">
        <f>IF(VLOOKUP($I382,Zużycie!$A$2:$P$8,14,FALSE)=0," ",VLOOKUP($I382,Zużycie!$A$2:$P$8,14,FALSE))</f>
        <v>#N/A</v>
      </c>
      <c r="X382" s="131" t="e">
        <f>IF(VLOOKUP($I382,Zużycie!$A$2:$P$8,15,FALSE)=0," ",VLOOKUP($I382,Zużycie!$A$2:$P$8,15,FALSE))</f>
        <v>#N/A</v>
      </c>
      <c r="Y382" s="131" t="e">
        <f>IF(VLOOKUP($I382,Zużycie!$A$2:$P$8,16,FALSE)=0," ",VLOOKUP($I382,Zużycie!$A$2:$P$8,16,FALSE))</f>
        <v>#N/A</v>
      </c>
      <c r="Z382" s="131"/>
      <c r="AA382" s="131"/>
      <c r="AB382" s="131"/>
      <c r="AC382" s="131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1:48" ht="47.25" customHeight="1">
      <c r="A383" s="14"/>
      <c r="B383" s="5"/>
      <c r="C383" s="6"/>
      <c r="D383" s="6"/>
      <c r="E383" s="7"/>
      <c r="F383" s="5"/>
      <c r="G383" s="5"/>
      <c r="H383" s="5"/>
      <c r="I383" s="5" t="str">
        <f t="shared" si="18"/>
        <v/>
      </c>
      <c r="J383" s="5"/>
      <c r="K383" s="5"/>
      <c r="L383" s="5"/>
      <c r="M383" s="130"/>
      <c r="N383" s="131" t="e">
        <f>IF(VLOOKUP($I383,Zużycie!$A$2:$P$8,5,FALSE)=0," ",VLOOKUP($I383,Zużycie!$A$2:$P$8,5,FALSE))</f>
        <v>#N/A</v>
      </c>
      <c r="O383" s="131" t="e">
        <f>IF(VLOOKUP($I383,Zużycie!$A$2:$P$8,6,FALSE)=0," ",VLOOKUP($I383,Zużycie!$A$2:$P$8,6,FALSE))</f>
        <v>#N/A</v>
      </c>
      <c r="P383" s="131" t="e">
        <f>IF(VLOOKUP($I383,Zużycie!$A$2:$P$8,7,FALSE)=0," ",VLOOKUP($I383,Zużycie!$A$2:$P$8,7,FALSE))</f>
        <v>#N/A</v>
      </c>
      <c r="Q383" s="131" t="e">
        <f>IF(VLOOKUP($I383,Zużycie!$A$2:$P$8,8,FALSE)=0," ",VLOOKUP($I383,Zużycie!$A$2:$P$8,8,FALSE))</f>
        <v>#N/A</v>
      </c>
      <c r="R383" s="131" t="e">
        <f>IF(VLOOKUP($I383,Zużycie!$A$2:$P$8,9,FALSE)=0," ",VLOOKUP($I383,Zużycie!$A$2:$P$8,9,FALSE))</f>
        <v>#N/A</v>
      </c>
      <c r="S383" s="131" t="e">
        <f>IF(VLOOKUP($I383,Zużycie!$A$2:$P$8,10,FALSE)=0," ",VLOOKUP($I383,Zużycie!$A$2:$P$8,10,FALSE))</f>
        <v>#N/A</v>
      </c>
      <c r="T383" s="131" t="e">
        <f>IF(VLOOKUP($I383,Zużycie!$A$2:$P$8,11,FALSE)=0," ",VLOOKUP($I383,Zużycie!$A$2:$P$8,11,FALSE))</f>
        <v>#N/A</v>
      </c>
      <c r="U383" s="131" t="e">
        <f>IF(VLOOKUP($I383,Zużycie!$A$2:$P$8,12,FALSE)=0," ",VLOOKUP($I383,Zużycie!$A$2:$P$8,12,FALSE))</f>
        <v>#N/A</v>
      </c>
      <c r="V383" s="131" t="e">
        <f>IF(VLOOKUP($I383,Zużycie!$A$2:$P$8,13,FALSE)=0," ",VLOOKUP($I383,Zużycie!$A$2:$P$2,100,FALSE))</f>
        <v>#N/A</v>
      </c>
      <c r="W383" s="131" t="e">
        <f>IF(VLOOKUP($I383,Zużycie!$A$2:$P$8,14,FALSE)=0," ",VLOOKUP($I383,Zużycie!$A$2:$P$8,14,FALSE))</f>
        <v>#N/A</v>
      </c>
      <c r="X383" s="131" t="e">
        <f>IF(VLOOKUP($I383,Zużycie!$A$2:$P$8,15,FALSE)=0," ",VLOOKUP($I383,Zużycie!$A$2:$P$8,15,FALSE))</f>
        <v>#N/A</v>
      </c>
      <c r="Y383" s="131" t="e">
        <f>IF(VLOOKUP($I383,Zużycie!$A$2:$P$8,16,FALSE)=0," ",VLOOKUP($I383,Zużycie!$A$2:$P$8,16,FALSE))</f>
        <v>#N/A</v>
      </c>
      <c r="Z383" s="131"/>
      <c r="AA383" s="131"/>
      <c r="AB383" s="131"/>
      <c r="AC383" s="131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1:48" ht="47.25" customHeight="1">
      <c r="A384" s="14"/>
      <c r="B384" s="5"/>
      <c r="C384" s="6"/>
      <c r="D384" s="6"/>
      <c r="E384" s="7"/>
      <c r="F384" s="5"/>
      <c r="G384" s="5"/>
      <c r="H384" s="5"/>
      <c r="I384" s="5" t="str">
        <f t="shared" si="18"/>
        <v/>
      </c>
      <c r="J384" s="5"/>
      <c r="K384" s="5"/>
      <c r="L384" s="5"/>
      <c r="M384" s="130"/>
      <c r="N384" s="131" t="e">
        <f>IF(VLOOKUP($I384,Zużycie!$A$2:$P$8,5,FALSE)=0," ",VLOOKUP($I384,Zużycie!$A$2:$P$8,5,FALSE))</f>
        <v>#N/A</v>
      </c>
      <c r="O384" s="131" t="e">
        <f>IF(VLOOKUP($I384,Zużycie!$A$2:$P$8,6,FALSE)=0," ",VLOOKUP($I384,Zużycie!$A$2:$P$8,6,FALSE))</f>
        <v>#N/A</v>
      </c>
      <c r="P384" s="131" t="e">
        <f>IF(VLOOKUP($I384,Zużycie!$A$2:$P$8,7,FALSE)=0," ",VLOOKUP($I384,Zużycie!$A$2:$P$8,7,FALSE))</f>
        <v>#N/A</v>
      </c>
      <c r="Q384" s="131" t="e">
        <f>IF(VLOOKUP($I384,Zużycie!$A$2:$P$8,8,FALSE)=0," ",VLOOKUP($I384,Zużycie!$A$2:$P$8,8,FALSE))</f>
        <v>#N/A</v>
      </c>
      <c r="R384" s="131" t="e">
        <f>IF(VLOOKUP($I384,Zużycie!$A$2:$P$8,9,FALSE)=0," ",VLOOKUP($I384,Zużycie!$A$2:$P$8,9,FALSE))</f>
        <v>#N/A</v>
      </c>
      <c r="S384" s="131" t="e">
        <f>IF(VLOOKUP($I384,Zużycie!$A$2:$P$8,10,FALSE)=0," ",VLOOKUP($I384,Zużycie!$A$2:$P$8,10,FALSE))</f>
        <v>#N/A</v>
      </c>
      <c r="T384" s="131" t="e">
        <f>IF(VLOOKUP($I384,Zużycie!$A$2:$P$8,11,FALSE)=0," ",VLOOKUP($I384,Zużycie!$A$2:$P$8,11,FALSE))</f>
        <v>#N/A</v>
      </c>
      <c r="U384" s="131" t="e">
        <f>IF(VLOOKUP($I384,Zużycie!$A$2:$P$8,12,FALSE)=0," ",VLOOKUP($I384,Zużycie!$A$2:$P$8,12,FALSE))</f>
        <v>#N/A</v>
      </c>
      <c r="V384" s="131" t="e">
        <f>IF(VLOOKUP($I384,Zużycie!$A$2:$P$8,13,FALSE)=0," ",VLOOKUP($I384,Zużycie!$A$2:$P$2,100,FALSE))</f>
        <v>#N/A</v>
      </c>
      <c r="W384" s="131" t="e">
        <f>IF(VLOOKUP($I384,Zużycie!$A$2:$P$8,14,FALSE)=0," ",VLOOKUP($I384,Zużycie!$A$2:$P$8,14,FALSE))</f>
        <v>#N/A</v>
      </c>
      <c r="X384" s="131" t="e">
        <f>IF(VLOOKUP($I384,Zużycie!$A$2:$P$8,15,FALSE)=0," ",VLOOKUP($I384,Zużycie!$A$2:$P$8,15,FALSE))</f>
        <v>#N/A</v>
      </c>
      <c r="Y384" s="131" t="e">
        <f>IF(VLOOKUP($I384,Zużycie!$A$2:$P$8,16,FALSE)=0," ",VLOOKUP($I384,Zużycie!$A$2:$P$8,16,FALSE))</f>
        <v>#N/A</v>
      </c>
      <c r="Z384" s="131"/>
      <c r="AA384" s="131"/>
      <c r="AB384" s="131"/>
      <c r="AC384" s="131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1:48" ht="47.25" customHeight="1">
      <c r="A385" s="14"/>
      <c r="B385" s="5"/>
      <c r="C385" s="6"/>
      <c r="D385" s="6"/>
      <c r="E385" s="7"/>
      <c r="F385" s="5"/>
      <c r="G385" s="5"/>
      <c r="H385" s="5"/>
      <c r="I385" s="5" t="str">
        <f t="shared" si="18"/>
        <v/>
      </c>
      <c r="J385" s="5"/>
      <c r="K385" s="5"/>
      <c r="L385" s="5"/>
      <c r="M385" s="130"/>
      <c r="N385" s="131" t="e">
        <f>IF(VLOOKUP($I385,Zużycie!$A$2:$P$8,5,FALSE)=0," ",VLOOKUP($I385,Zużycie!$A$2:$P$8,5,FALSE))</f>
        <v>#N/A</v>
      </c>
      <c r="O385" s="131" t="e">
        <f>IF(VLOOKUP($I385,Zużycie!$A$2:$P$8,6,FALSE)=0," ",VLOOKUP($I385,Zużycie!$A$2:$P$8,6,FALSE))</f>
        <v>#N/A</v>
      </c>
      <c r="P385" s="131" t="e">
        <f>IF(VLOOKUP($I385,Zużycie!$A$2:$P$8,7,FALSE)=0," ",VLOOKUP($I385,Zużycie!$A$2:$P$8,7,FALSE))</f>
        <v>#N/A</v>
      </c>
      <c r="Q385" s="131" t="e">
        <f>IF(VLOOKUP($I385,Zużycie!$A$2:$P$8,8,FALSE)=0," ",VLOOKUP($I385,Zużycie!$A$2:$P$8,8,FALSE))</f>
        <v>#N/A</v>
      </c>
      <c r="R385" s="131" t="e">
        <f>IF(VLOOKUP($I385,Zużycie!$A$2:$P$8,9,FALSE)=0," ",VLOOKUP($I385,Zużycie!$A$2:$P$8,9,FALSE))</f>
        <v>#N/A</v>
      </c>
      <c r="S385" s="131" t="e">
        <f>IF(VLOOKUP($I385,Zużycie!$A$2:$P$8,10,FALSE)=0," ",VLOOKUP($I385,Zużycie!$A$2:$P$8,10,FALSE))</f>
        <v>#N/A</v>
      </c>
      <c r="T385" s="131" t="e">
        <f>IF(VLOOKUP($I385,Zużycie!$A$2:$P$8,11,FALSE)=0," ",VLOOKUP($I385,Zużycie!$A$2:$P$8,11,FALSE))</f>
        <v>#N/A</v>
      </c>
      <c r="U385" s="131" t="e">
        <f>IF(VLOOKUP($I385,Zużycie!$A$2:$P$8,12,FALSE)=0," ",VLOOKUP($I385,Zużycie!$A$2:$P$8,12,FALSE))</f>
        <v>#N/A</v>
      </c>
      <c r="V385" s="131" t="e">
        <f>IF(VLOOKUP($I385,Zużycie!$A$2:$P$8,13,FALSE)=0," ",VLOOKUP($I385,Zużycie!$A$2:$P$2,100,FALSE))</f>
        <v>#N/A</v>
      </c>
      <c r="W385" s="131" t="e">
        <f>IF(VLOOKUP($I385,Zużycie!$A$2:$P$8,14,FALSE)=0," ",VLOOKUP($I385,Zużycie!$A$2:$P$8,14,FALSE))</f>
        <v>#N/A</v>
      </c>
      <c r="X385" s="131" t="e">
        <f>IF(VLOOKUP($I385,Zużycie!$A$2:$P$8,15,FALSE)=0," ",VLOOKUP($I385,Zużycie!$A$2:$P$8,15,FALSE))</f>
        <v>#N/A</v>
      </c>
      <c r="Y385" s="131" t="e">
        <f>IF(VLOOKUP($I385,Zużycie!$A$2:$P$8,16,FALSE)=0," ",VLOOKUP($I385,Zużycie!$A$2:$P$8,16,FALSE))</f>
        <v>#N/A</v>
      </c>
      <c r="Z385" s="131"/>
      <c r="AA385" s="131"/>
      <c r="AB385" s="131"/>
      <c r="AC385" s="131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1:48" ht="47.25" customHeight="1">
      <c r="A386" s="14"/>
      <c r="B386" s="5"/>
      <c r="C386" s="6"/>
      <c r="D386" s="6"/>
      <c r="E386" s="7"/>
      <c r="F386" s="5"/>
      <c r="G386" s="5"/>
      <c r="H386" s="5"/>
      <c r="I386" s="5" t="str">
        <f t="shared" si="18"/>
        <v/>
      </c>
      <c r="J386" s="5"/>
      <c r="K386" s="5"/>
      <c r="L386" s="5"/>
      <c r="M386" s="130"/>
      <c r="N386" s="131" t="e">
        <f>IF(VLOOKUP($I386,Zużycie!$A$2:$P$8,5,FALSE)=0," ",VLOOKUP($I386,Zużycie!$A$2:$P$8,5,FALSE))</f>
        <v>#N/A</v>
      </c>
      <c r="O386" s="131" t="e">
        <f>IF(VLOOKUP($I386,Zużycie!$A$2:$P$8,6,FALSE)=0," ",VLOOKUP($I386,Zużycie!$A$2:$P$8,6,FALSE))</f>
        <v>#N/A</v>
      </c>
      <c r="P386" s="131" t="e">
        <f>IF(VLOOKUP($I386,Zużycie!$A$2:$P$8,7,FALSE)=0," ",VLOOKUP($I386,Zużycie!$A$2:$P$8,7,FALSE))</f>
        <v>#N/A</v>
      </c>
      <c r="Q386" s="131" t="e">
        <f>IF(VLOOKUP($I386,Zużycie!$A$2:$P$8,8,FALSE)=0," ",VLOOKUP($I386,Zużycie!$A$2:$P$8,8,FALSE))</f>
        <v>#N/A</v>
      </c>
      <c r="R386" s="131" t="e">
        <f>IF(VLOOKUP($I386,Zużycie!$A$2:$P$8,9,FALSE)=0," ",VLOOKUP($I386,Zużycie!$A$2:$P$8,9,FALSE))</f>
        <v>#N/A</v>
      </c>
      <c r="S386" s="131" t="e">
        <f>IF(VLOOKUP($I386,Zużycie!$A$2:$P$8,10,FALSE)=0," ",VLOOKUP($I386,Zużycie!$A$2:$P$8,10,FALSE))</f>
        <v>#N/A</v>
      </c>
      <c r="T386" s="131" t="e">
        <f>IF(VLOOKUP($I386,Zużycie!$A$2:$P$8,11,FALSE)=0," ",VLOOKUP($I386,Zużycie!$A$2:$P$8,11,FALSE))</f>
        <v>#N/A</v>
      </c>
      <c r="U386" s="131" t="e">
        <f>IF(VLOOKUP($I386,Zużycie!$A$2:$P$8,12,FALSE)=0," ",VLOOKUP($I386,Zużycie!$A$2:$P$8,12,FALSE))</f>
        <v>#N/A</v>
      </c>
      <c r="V386" s="131" t="e">
        <f>IF(VLOOKUP($I386,Zużycie!$A$2:$P$8,13,FALSE)=0," ",VLOOKUP($I386,Zużycie!$A$2:$P$2,100,FALSE))</f>
        <v>#N/A</v>
      </c>
      <c r="W386" s="131" t="e">
        <f>IF(VLOOKUP($I386,Zużycie!$A$2:$P$8,14,FALSE)=0," ",VLOOKUP($I386,Zużycie!$A$2:$P$8,14,FALSE))</f>
        <v>#N/A</v>
      </c>
      <c r="X386" s="131" t="e">
        <f>IF(VLOOKUP($I386,Zużycie!$A$2:$P$8,15,FALSE)=0," ",VLOOKUP($I386,Zużycie!$A$2:$P$8,15,FALSE))</f>
        <v>#N/A</v>
      </c>
      <c r="Y386" s="131" t="e">
        <f>IF(VLOOKUP($I386,Zużycie!$A$2:$P$8,16,FALSE)=0," ",VLOOKUP($I386,Zużycie!$A$2:$P$8,16,FALSE))</f>
        <v>#N/A</v>
      </c>
      <c r="Z386" s="131"/>
      <c r="AA386" s="131"/>
      <c r="AB386" s="131"/>
      <c r="AC386" s="131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1:48" ht="47.25" customHeight="1">
      <c r="A387" s="14"/>
      <c r="B387" s="5"/>
      <c r="C387" s="6"/>
      <c r="D387" s="6"/>
      <c r="E387" s="7"/>
      <c r="F387" s="5"/>
      <c r="G387" s="5"/>
      <c r="H387" s="5"/>
      <c r="I387" s="5" t="str">
        <f t="shared" si="18"/>
        <v/>
      </c>
      <c r="J387" s="5"/>
      <c r="K387" s="5"/>
      <c r="L387" s="5"/>
      <c r="M387" s="130"/>
      <c r="N387" s="131" t="e">
        <f>IF(VLOOKUP($I387,Zużycie!$A$2:$P$8,5,FALSE)=0," ",VLOOKUP($I387,Zużycie!$A$2:$P$8,5,FALSE))</f>
        <v>#N/A</v>
      </c>
      <c r="O387" s="131" t="e">
        <f>IF(VLOOKUP($I387,Zużycie!$A$2:$P$8,6,FALSE)=0," ",VLOOKUP($I387,Zużycie!$A$2:$P$8,6,FALSE))</f>
        <v>#N/A</v>
      </c>
      <c r="P387" s="131" t="e">
        <f>IF(VLOOKUP($I387,Zużycie!$A$2:$P$8,7,FALSE)=0," ",VLOOKUP($I387,Zużycie!$A$2:$P$8,7,FALSE))</f>
        <v>#N/A</v>
      </c>
      <c r="Q387" s="131" t="e">
        <f>IF(VLOOKUP($I387,Zużycie!$A$2:$P$8,8,FALSE)=0," ",VLOOKUP($I387,Zużycie!$A$2:$P$8,8,FALSE))</f>
        <v>#N/A</v>
      </c>
      <c r="R387" s="131" t="e">
        <f>IF(VLOOKUP($I387,Zużycie!$A$2:$P$8,9,FALSE)=0," ",VLOOKUP($I387,Zużycie!$A$2:$P$8,9,FALSE))</f>
        <v>#N/A</v>
      </c>
      <c r="S387" s="131" t="e">
        <f>IF(VLOOKUP($I387,Zużycie!$A$2:$P$8,10,FALSE)=0," ",VLOOKUP($I387,Zużycie!$A$2:$P$8,10,FALSE))</f>
        <v>#N/A</v>
      </c>
      <c r="T387" s="131" t="e">
        <f>IF(VLOOKUP($I387,Zużycie!$A$2:$P$8,11,FALSE)=0," ",VLOOKUP($I387,Zużycie!$A$2:$P$8,11,FALSE))</f>
        <v>#N/A</v>
      </c>
      <c r="U387" s="131" t="e">
        <f>IF(VLOOKUP($I387,Zużycie!$A$2:$P$8,12,FALSE)=0," ",VLOOKUP($I387,Zużycie!$A$2:$P$8,12,FALSE))</f>
        <v>#N/A</v>
      </c>
      <c r="V387" s="131" t="e">
        <f>IF(VLOOKUP($I387,Zużycie!$A$2:$P$8,13,FALSE)=0," ",VLOOKUP($I387,Zużycie!$A$2:$P$2,100,FALSE))</f>
        <v>#N/A</v>
      </c>
      <c r="W387" s="131" t="e">
        <f>IF(VLOOKUP($I387,Zużycie!$A$2:$P$8,14,FALSE)=0," ",VLOOKUP($I387,Zużycie!$A$2:$P$8,14,FALSE))</f>
        <v>#N/A</v>
      </c>
      <c r="X387" s="131" t="e">
        <f>IF(VLOOKUP($I387,Zużycie!$A$2:$P$8,15,FALSE)=0," ",VLOOKUP($I387,Zużycie!$A$2:$P$8,15,FALSE))</f>
        <v>#N/A</v>
      </c>
      <c r="Y387" s="131" t="e">
        <f>IF(VLOOKUP($I387,Zużycie!$A$2:$P$8,16,FALSE)=0," ",VLOOKUP($I387,Zużycie!$A$2:$P$8,16,FALSE))</f>
        <v>#N/A</v>
      </c>
      <c r="Z387" s="131"/>
      <c r="AA387" s="131"/>
      <c r="AB387" s="131"/>
      <c r="AC387" s="131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1:48" ht="47.25" customHeight="1">
      <c r="A388" s="14"/>
      <c r="B388" s="5"/>
      <c r="C388" s="6"/>
      <c r="D388" s="6"/>
      <c r="E388" s="7"/>
      <c r="F388" s="5"/>
      <c r="G388" s="5"/>
      <c r="H388" s="5"/>
      <c r="I388" s="5" t="str">
        <f t="shared" si="18"/>
        <v/>
      </c>
      <c r="J388" s="5"/>
      <c r="K388" s="5"/>
      <c r="L388" s="5"/>
      <c r="M388" s="130"/>
      <c r="N388" s="131" t="e">
        <f>IF(VLOOKUP($I388,Zużycie!$A$2:$P$8,5,FALSE)=0," ",VLOOKUP($I388,Zużycie!$A$2:$P$8,5,FALSE))</f>
        <v>#N/A</v>
      </c>
      <c r="O388" s="131" t="e">
        <f>IF(VLOOKUP($I388,Zużycie!$A$2:$P$8,6,FALSE)=0," ",VLOOKUP($I388,Zużycie!$A$2:$P$8,6,FALSE))</f>
        <v>#N/A</v>
      </c>
      <c r="P388" s="131" t="e">
        <f>IF(VLOOKUP($I388,Zużycie!$A$2:$P$8,7,FALSE)=0," ",VLOOKUP($I388,Zużycie!$A$2:$P$8,7,FALSE))</f>
        <v>#N/A</v>
      </c>
      <c r="Q388" s="131" t="e">
        <f>IF(VLOOKUP($I388,Zużycie!$A$2:$P$8,8,FALSE)=0," ",VLOOKUP($I388,Zużycie!$A$2:$P$8,8,FALSE))</f>
        <v>#N/A</v>
      </c>
      <c r="R388" s="131" t="e">
        <f>IF(VLOOKUP($I388,Zużycie!$A$2:$P$8,9,FALSE)=0," ",VLOOKUP($I388,Zużycie!$A$2:$P$8,9,FALSE))</f>
        <v>#N/A</v>
      </c>
      <c r="S388" s="131" t="e">
        <f>IF(VLOOKUP($I388,Zużycie!$A$2:$P$8,10,FALSE)=0," ",VLOOKUP($I388,Zużycie!$A$2:$P$8,10,FALSE))</f>
        <v>#N/A</v>
      </c>
      <c r="T388" s="131" t="e">
        <f>IF(VLOOKUP($I388,Zużycie!$A$2:$P$8,11,FALSE)=0," ",VLOOKUP($I388,Zużycie!$A$2:$P$8,11,FALSE))</f>
        <v>#N/A</v>
      </c>
      <c r="U388" s="131" t="e">
        <f>IF(VLOOKUP($I388,Zużycie!$A$2:$P$8,12,FALSE)=0," ",VLOOKUP($I388,Zużycie!$A$2:$P$8,12,FALSE))</f>
        <v>#N/A</v>
      </c>
      <c r="V388" s="131" t="e">
        <f>IF(VLOOKUP($I388,Zużycie!$A$2:$P$8,13,FALSE)=0," ",VLOOKUP($I388,Zużycie!$A$2:$P$2,100,FALSE))</f>
        <v>#N/A</v>
      </c>
      <c r="W388" s="131" t="e">
        <f>IF(VLOOKUP($I388,Zużycie!$A$2:$P$8,14,FALSE)=0," ",VLOOKUP($I388,Zużycie!$A$2:$P$8,14,FALSE))</f>
        <v>#N/A</v>
      </c>
      <c r="X388" s="131" t="e">
        <f>IF(VLOOKUP($I388,Zużycie!$A$2:$P$8,15,FALSE)=0," ",VLOOKUP($I388,Zużycie!$A$2:$P$8,15,FALSE))</f>
        <v>#N/A</v>
      </c>
      <c r="Y388" s="131" t="e">
        <f>IF(VLOOKUP($I388,Zużycie!$A$2:$P$8,16,FALSE)=0," ",VLOOKUP($I388,Zużycie!$A$2:$P$8,16,FALSE))</f>
        <v>#N/A</v>
      </c>
      <c r="Z388" s="131"/>
      <c r="AA388" s="131"/>
      <c r="AB388" s="131"/>
      <c r="AC388" s="131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1:48" ht="47.25" customHeight="1">
      <c r="A389" s="14"/>
      <c r="B389" s="5"/>
      <c r="C389" s="6"/>
      <c r="D389" s="6"/>
      <c r="E389" s="7"/>
      <c r="F389" s="5"/>
      <c r="G389" s="5"/>
      <c r="H389" s="5"/>
      <c r="I389" s="5" t="str">
        <f t="shared" si="18"/>
        <v/>
      </c>
      <c r="J389" s="5"/>
      <c r="K389" s="5"/>
      <c r="L389" s="5"/>
      <c r="M389" s="130"/>
      <c r="N389" s="131" t="e">
        <f>IF(VLOOKUP($I389,Zużycie!$A$2:$P$8,5,FALSE)=0," ",VLOOKUP($I389,Zużycie!$A$2:$P$8,5,FALSE))</f>
        <v>#N/A</v>
      </c>
      <c r="O389" s="131" t="e">
        <f>IF(VLOOKUP($I389,Zużycie!$A$2:$P$8,6,FALSE)=0," ",VLOOKUP($I389,Zużycie!$A$2:$P$8,6,FALSE))</f>
        <v>#N/A</v>
      </c>
      <c r="P389" s="131" t="e">
        <f>IF(VLOOKUP($I389,Zużycie!$A$2:$P$8,7,FALSE)=0," ",VLOOKUP($I389,Zużycie!$A$2:$P$8,7,FALSE))</f>
        <v>#N/A</v>
      </c>
      <c r="Q389" s="131" t="e">
        <f>IF(VLOOKUP($I389,Zużycie!$A$2:$P$8,8,FALSE)=0," ",VLOOKUP($I389,Zużycie!$A$2:$P$8,8,FALSE))</f>
        <v>#N/A</v>
      </c>
      <c r="R389" s="131" t="e">
        <f>IF(VLOOKUP($I389,Zużycie!$A$2:$P$8,9,FALSE)=0," ",VLOOKUP($I389,Zużycie!$A$2:$P$8,9,FALSE))</f>
        <v>#N/A</v>
      </c>
      <c r="S389" s="131" t="e">
        <f>IF(VLOOKUP($I389,Zużycie!$A$2:$P$8,10,FALSE)=0," ",VLOOKUP($I389,Zużycie!$A$2:$P$8,10,FALSE))</f>
        <v>#N/A</v>
      </c>
      <c r="T389" s="131" t="e">
        <f>IF(VLOOKUP($I389,Zużycie!$A$2:$P$8,11,FALSE)=0," ",VLOOKUP($I389,Zużycie!$A$2:$P$8,11,FALSE))</f>
        <v>#N/A</v>
      </c>
      <c r="U389" s="131" t="e">
        <f>IF(VLOOKUP($I389,Zużycie!$A$2:$P$8,12,FALSE)=0," ",VLOOKUP($I389,Zużycie!$A$2:$P$8,12,FALSE))</f>
        <v>#N/A</v>
      </c>
      <c r="V389" s="131" t="e">
        <f>IF(VLOOKUP($I389,Zużycie!$A$2:$P$8,13,FALSE)=0," ",VLOOKUP($I389,Zużycie!$A$2:$P$2,100,FALSE))</f>
        <v>#N/A</v>
      </c>
      <c r="W389" s="131" t="e">
        <f>IF(VLOOKUP($I389,Zużycie!$A$2:$P$8,14,FALSE)=0," ",VLOOKUP($I389,Zużycie!$A$2:$P$8,14,FALSE))</f>
        <v>#N/A</v>
      </c>
      <c r="X389" s="131" t="e">
        <f>IF(VLOOKUP($I389,Zużycie!$A$2:$P$8,15,FALSE)=0," ",VLOOKUP($I389,Zużycie!$A$2:$P$8,15,FALSE))</f>
        <v>#N/A</v>
      </c>
      <c r="Y389" s="131" t="e">
        <f>IF(VLOOKUP($I389,Zużycie!$A$2:$P$8,16,FALSE)=0," ",VLOOKUP($I389,Zużycie!$A$2:$P$8,16,FALSE))</f>
        <v>#N/A</v>
      </c>
      <c r="Z389" s="131"/>
      <c r="AA389" s="131"/>
      <c r="AB389" s="131"/>
      <c r="AC389" s="131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1:48" ht="47.25" customHeight="1">
      <c r="A390" s="14"/>
      <c r="B390" s="5"/>
      <c r="C390" s="6"/>
      <c r="D390" s="6"/>
      <c r="E390" s="7"/>
      <c r="F390" s="5"/>
      <c r="G390" s="5"/>
      <c r="H390" s="5"/>
      <c r="I390" s="5" t="str">
        <f t="shared" si="18"/>
        <v/>
      </c>
      <c r="J390" s="5"/>
      <c r="K390" s="5"/>
      <c r="L390" s="5"/>
      <c r="M390" s="130"/>
      <c r="N390" s="131" t="e">
        <f>IF(VLOOKUP($I390,Zużycie!$A$2:$P$8,5,FALSE)=0," ",VLOOKUP($I390,Zużycie!$A$2:$P$8,5,FALSE))</f>
        <v>#N/A</v>
      </c>
      <c r="O390" s="131" t="e">
        <f>IF(VLOOKUP($I390,Zużycie!$A$2:$P$8,6,FALSE)=0," ",VLOOKUP($I390,Zużycie!$A$2:$P$8,6,FALSE))</f>
        <v>#N/A</v>
      </c>
      <c r="P390" s="131" t="e">
        <f>IF(VLOOKUP($I390,Zużycie!$A$2:$P$8,7,FALSE)=0," ",VLOOKUP($I390,Zużycie!$A$2:$P$8,7,FALSE))</f>
        <v>#N/A</v>
      </c>
      <c r="Q390" s="131" t="e">
        <f>IF(VLOOKUP($I390,Zużycie!$A$2:$P$8,8,FALSE)=0," ",VLOOKUP($I390,Zużycie!$A$2:$P$8,8,FALSE))</f>
        <v>#N/A</v>
      </c>
      <c r="R390" s="131" t="e">
        <f>IF(VLOOKUP($I390,Zużycie!$A$2:$P$8,9,FALSE)=0," ",VLOOKUP($I390,Zużycie!$A$2:$P$8,9,FALSE))</f>
        <v>#N/A</v>
      </c>
      <c r="S390" s="131" t="e">
        <f>IF(VLOOKUP($I390,Zużycie!$A$2:$P$8,10,FALSE)=0," ",VLOOKUP($I390,Zużycie!$A$2:$P$8,10,FALSE))</f>
        <v>#N/A</v>
      </c>
      <c r="T390" s="131" t="e">
        <f>IF(VLOOKUP($I390,Zużycie!$A$2:$P$8,11,FALSE)=0," ",VLOOKUP($I390,Zużycie!$A$2:$P$8,11,FALSE))</f>
        <v>#N/A</v>
      </c>
      <c r="U390" s="131" t="e">
        <f>IF(VLOOKUP($I390,Zużycie!$A$2:$P$8,12,FALSE)=0," ",VLOOKUP($I390,Zużycie!$A$2:$P$8,12,FALSE))</f>
        <v>#N/A</v>
      </c>
      <c r="V390" s="131" t="e">
        <f>IF(VLOOKUP($I390,Zużycie!$A$2:$P$8,13,FALSE)=0," ",VLOOKUP($I390,Zużycie!$A$2:$P$2,100,FALSE))</f>
        <v>#N/A</v>
      </c>
      <c r="W390" s="131" t="e">
        <f>IF(VLOOKUP($I390,Zużycie!$A$2:$P$8,14,FALSE)=0," ",VLOOKUP($I390,Zużycie!$A$2:$P$8,14,FALSE))</f>
        <v>#N/A</v>
      </c>
      <c r="X390" s="131" t="e">
        <f>IF(VLOOKUP($I390,Zużycie!$A$2:$P$8,15,FALSE)=0," ",VLOOKUP($I390,Zużycie!$A$2:$P$8,15,FALSE))</f>
        <v>#N/A</v>
      </c>
      <c r="Y390" s="131" t="e">
        <f>IF(VLOOKUP($I390,Zużycie!$A$2:$P$8,16,FALSE)=0," ",VLOOKUP($I390,Zużycie!$A$2:$P$8,16,FALSE))</f>
        <v>#N/A</v>
      </c>
      <c r="Z390" s="131"/>
      <c r="AA390" s="131"/>
      <c r="AB390" s="131"/>
      <c r="AC390" s="131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1:48" ht="47.25" customHeight="1">
      <c r="A391" s="14"/>
      <c r="B391" s="5"/>
      <c r="C391" s="6"/>
      <c r="D391" s="6"/>
      <c r="E391" s="7"/>
      <c r="F391" s="5"/>
      <c r="G391" s="5"/>
      <c r="H391" s="5"/>
      <c r="I391" s="5" t="str">
        <f t="shared" si="18"/>
        <v/>
      </c>
      <c r="J391" s="5"/>
      <c r="K391" s="5"/>
      <c r="L391" s="5"/>
      <c r="M391" s="130"/>
      <c r="N391" s="131" t="e">
        <f>IF(VLOOKUP($I391,Zużycie!$A$2:$P$8,5,FALSE)=0," ",VLOOKUP($I391,Zużycie!$A$2:$P$8,5,FALSE))</f>
        <v>#N/A</v>
      </c>
      <c r="O391" s="131" t="e">
        <f>IF(VLOOKUP($I391,Zużycie!$A$2:$P$8,6,FALSE)=0," ",VLOOKUP($I391,Zużycie!$A$2:$P$8,6,FALSE))</f>
        <v>#N/A</v>
      </c>
      <c r="P391" s="131" t="e">
        <f>IF(VLOOKUP($I391,Zużycie!$A$2:$P$8,7,FALSE)=0," ",VLOOKUP($I391,Zużycie!$A$2:$P$8,7,FALSE))</f>
        <v>#N/A</v>
      </c>
      <c r="Q391" s="131" t="e">
        <f>IF(VLOOKUP($I391,Zużycie!$A$2:$P$8,8,FALSE)=0," ",VLOOKUP($I391,Zużycie!$A$2:$P$8,8,FALSE))</f>
        <v>#N/A</v>
      </c>
      <c r="R391" s="131" t="e">
        <f>IF(VLOOKUP($I391,Zużycie!$A$2:$P$8,9,FALSE)=0," ",VLOOKUP($I391,Zużycie!$A$2:$P$8,9,FALSE))</f>
        <v>#N/A</v>
      </c>
      <c r="S391" s="131" t="e">
        <f>IF(VLOOKUP($I391,Zużycie!$A$2:$P$8,10,FALSE)=0," ",VLOOKUP($I391,Zużycie!$A$2:$P$8,10,FALSE))</f>
        <v>#N/A</v>
      </c>
      <c r="T391" s="131" t="e">
        <f>IF(VLOOKUP($I391,Zużycie!$A$2:$P$8,11,FALSE)=0," ",VLOOKUP($I391,Zużycie!$A$2:$P$8,11,FALSE))</f>
        <v>#N/A</v>
      </c>
      <c r="U391" s="131" t="e">
        <f>IF(VLOOKUP($I391,Zużycie!$A$2:$P$8,12,FALSE)=0," ",VLOOKUP($I391,Zużycie!$A$2:$P$8,12,FALSE))</f>
        <v>#N/A</v>
      </c>
      <c r="V391" s="131" t="e">
        <f>IF(VLOOKUP($I391,Zużycie!$A$2:$P$8,13,FALSE)=0," ",VLOOKUP($I391,Zużycie!$A$2:$P$2,100,FALSE))</f>
        <v>#N/A</v>
      </c>
      <c r="W391" s="131" t="e">
        <f>IF(VLOOKUP($I391,Zużycie!$A$2:$P$8,14,FALSE)=0," ",VLOOKUP($I391,Zużycie!$A$2:$P$8,14,FALSE))</f>
        <v>#N/A</v>
      </c>
      <c r="X391" s="131" t="e">
        <f>IF(VLOOKUP($I391,Zużycie!$A$2:$P$8,15,FALSE)=0," ",VLOOKUP($I391,Zużycie!$A$2:$P$8,15,FALSE))</f>
        <v>#N/A</v>
      </c>
      <c r="Y391" s="131" t="e">
        <f>IF(VLOOKUP($I391,Zużycie!$A$2:$P$8,16,FALSE)=0," ",VLOOKUP($I391,Zużycie!$A$2:$P$8,16,FALSE))</f>
        <v>#N/A</v>
      </c>
      <c r="Z391" s="131"/>
      <c r="AA391" s="131"/>
      <c r="AB391" s="131"/>
      <c r="AC391" s="131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1:48" ht="47.25" customHeight="1">
      <c r="A392" s="14"/>
      <c r="B392" s="5"/>
      <c r="C392" s="6"/>
      <c r="D392" s="6"/>
      <c r="E392" s="7"/>
      <c r="F392" s="5"/>
      <c r="G392" s="5"/>
      <c r="H392" s="5"/>
      <c r="I392" s="5" t="str">
        <f t="shared" ref="I392:I455" si="19">CONCATENATE(F392,G392,H392)</f>
        <v/>
      </c>
      <c r="J392" s="5"/>
      <c r="K392" s="5"/>
      <c r="L392" s="5"/>
      <c r="M392" s="130"/>
      <c r="N392" s="131" t="e">
        <f>IF(VLOOKUP($I392,Zużycie!$A$2:$P$8,5,FALSE)=0," ",VLOOKUP($I392,Zużycie!$A$2:$P$8,5,FALSE))</f>
        <v>#N/A</v>
      </c>
      <c r="O392" s="131" t="e">
        <f>IF(VLOOKUP($I392,Zużycie!$A$2:$P$8,6,FALSE)=0," ",VLOOKUP($I392,Zużycie!$A$2:$P$8,6,FALSE))</f>
        <v>#N/A</v>
      </c>
      <c r="P392" s="131" t="e">
        <f>IF(VLOOKUP($I392,Zużycie!$A$2:$P$8,7,FALSE)=0," ",VLOOKUP($I392,Zużycie!$A$2:$P$8,7,FALSE))</f>
        <v>#N/A</v>
      </c>
      <c r="Q392" s="131" t="e">
        <f>IF(VLOOKUP($I392,Zużycie!$A$2:$P$8,8,FALSE)=0," ",VLOOKUP($I392,Zużycie!$A$2:$P$8,8,FALSE))</f>
        <v>#N/A</v>
      </c>
      <c r="R392" s="131" t="e">
        <f>IF(VLOOKUP($I392,Zużycie!$A$2:$P$8,9,FALSE)=0," ",VLOOKUP($I392,Zużycie!$A$2:$P$8,9,FALSE))</f>
        <v>#N/A</v>
      </c>
      <c r="S392" s="131" t="e">
        <f>IF(VLOOKUP($I392,Zużycie!$A$2:$P$8,10,FALSE)=0," ",VLOOKUP($I392,Zużycie!$A$2:$P$8,10,FALSE))</f>
        <v>#N/A</v>
      </c>
      <c r="T392" s="131" t="e">
        <f>IF(VLOOKUP($I392,Zużycie!$A$2:$P$8,11,FALSE)=0," ",VLOOKUP($I392,Zużycie!$A$2:$P$8,11,FALSE))</f>
        <v>#N/A</v>
      </c>
      <c r="U392" s="131" t="e">
        <f>IF(VLOOKUP($I392,Zużycie!$A$2:$P$8,12,FALSE)=0," ",VLOOKUP($I392,Zużycie!$A$2:$P$8,12,FALSE))</f>
        <v>#N/A</v>
      </c>
      <c r="V392" s="131" t="e">
        <f>IF(VLOOKUP($I392,Zużycie!$A$2:$P$8,13,FALSE)=0," ",VLOOKUP($I392,Zużycie!$A$2:$P$2,100,FALSE))</f>
        <v>#N/A</v>
      </c>
      <c r="W392" s="131" t="e">
        <f>IF(VLOOKUP($I392,Zużycie!$A$2:$P$8,14,FALSE)=0," ",VLOOKUP($I392,Zużycie!$A$2:$P$8,14,FALSE))</f>
        <v>#N/A</v>
      </c>
      <c r="X392" s="131" t="e">
        <f>IF(VLOOKUP($I392,Zużycie!$A$2:$P$8,15,FALSE)=0," ",VLOOKUP($I392,Zużycie!$A$2:$P$8,15,FALSE))</f>
        <v>#N/A</v>
      </c>
      <c r="Y392" s="131" t="e">
        <f>IF(VLOOKUP($I392,Zużycie!$A$2:$P$8,16,FALSE)=0," ",VLOOKUP($I392,Zużycie!$A$2:$P$8,16,FALSE))</f>
        <v>#N/A</v>
      </c>
      <c r="Z392" s="131"/>
      <c r="AA392" s="131"/>
      <c r="AB392" s="131"/>
      <c r="AC392" s="131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1:48" ht="47.25" customHeight="1">
      <c r="A393" s="14"/>
      <c r="B393" s="5"/>
      <c r="C393" s="6"/>
      <c r="D393" s="6"/>
      <c r="E393" s="7"/>
      <c r="F393" s="5"/>
      <c r="G393" s="5"/>
      <c r="H393" s="5"/>
      <c r="I393" s="5" t="str">
        <f t="shared" si="19"/>
        <v/>
      </c>
      <c r="J393" s="5"/>
      <c r="K393" s="5"/>
      <c r="L393" s="5"/>
      <c r="M393" s="130"/>
      <c r="N393" s="131" t="e">
        <f>IF(VLOOKUP($I393,Zużycie!$A$2:$P$8,5,FALSE)=0," ",VLOOKUP($I393,Zużycie!$A$2:$P$8,5,FALSE))</f>
        <v>#N/A</v>
      </c>
      <c r="O393" s="131" t="e">
        <f>IF(VLOOKUP($I393,Zużycie!$A$2:$P$8,6,FALSE)=0," ",VLOOKUP($I393,Zużycie!$A$2:$P$8,6,FALSE))</f>
        <v>#N/A</v>
      </c>
      <c r="P393" s="131" t="e">
        <f>IF(VLOOKUP($I393,Zużycie!$A$2:$P$8,7,FALSE)=0," ",VLOOKUP($I393,Zużycie!$A$2:$P$8,7,FALSE))</f>
        <v>#N/A</v>
      </c>
      <c r="Q393" s="131" t="e">
        <f>IF(VLOOKUP($I393,Zużycie!$A$2:$P$8,8,FALSE)=0," ",VLOOKUP($I393,Zużycie!$A$2:$P$8,8,FALSE))</f>
        <v>#N/A</v>
      </c>
      <c r="R393" s="131" t="e">
        <f>IF(VLOOKUP($I393,Zużycie!$A$2:$P$8,9,FALSE)=0," ",VLOOKUP($I393,Zużycie!$A$2:$P$8,9,FALSE))</f>
        <v>#N/A</v>
      </c>
      <c r="S393" s="131" t="e">
        <f>IF(VLOOKUP($I393,Zużycie!$A$2:$P$8,10,FALSE)=0," ",VLOOKUP($I393,Zużycie!$A$2:$P$8,10,FALSE))</f>
        <v>#N/A</v>
      </c>
      <c r="T393" s="131" t="e">
        <f>IF(VLOOKUP($I393,Zużycie!$A$2:$P$8,11,FALSE)=0," ",VLOOKUP($I393,Zużycie!$A$2:$P$8,11,FALSE))</f>
        <v>#N/A</v>
      </c>
      <c r="U393" s="131" t="e">
        <f>IF(VLOOKUP($I393,Zużycie!$A$2:$P$8,12,FALSE)=0," ",VLOOKUP($I393,Zużycie!$A$2:$P$8,12,FALSE))</f>
        <v>#N/A</v>
      </c>
      <c r="V393" s="131" t="e">
        <f>IF(VLOOKUP($I393,Zużycie!$A$2:$P$8,13,FALSE)=0," ",VLOOKUP($I393,Zużycie!$A$2:$P$2,100,FALSE))</f>
        <v>#N/A</v>
      </c>
      <c r="W393" s="131" t="e">
        <f>IF(VLOOKUP($I393,Zużycie!$A$2:$P$8,14,FALSE)=0," ",VLOOKUP($I393,Zużycie!$A$2:$P$8,14,FALSE))</f>
        <v>#N/A</v>
      </c>
      <c r="X393" s="131" t="e">
        <f>IF(VLOOKUP($I393,Zużycie!$A$2:$P$8,15,FALSE)=0," ",VLOOKUP($I393,Zużycie!$A$2:$P$8,15,FALSE))</f>
        <v>#N/A</v>
      </c>
      <c r="Y393" s="131" t="e">
        <f>IF(VLOOKUP($I393,Zużycie!$A$2:$P$8,16,FALSE)=0," ",VLOOKUP($I393,Zużycie!$A$2:$P$8,16,FALSE))</f>
        <v>#N/A</v>
      </c>
      <c r="Z393" s="131"/>
      <c r="AA393" s="131"/>
      <c r="AB393" s="131"/>
      <c r="AC393" s="131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1:48" ht="47.25" customHeight="1">
      <c r="A394" s="14"/>
      <c r="B394" s="5"/>
      <c r="C394" s="6"/>
      <c r="D394" s="6"/>
      <c r="E394" s="7"/>
      <c r="F394" s="5"/>
      <c r="G394" s="5"/>
      <c r="H394" s="5"/>
      <c r="I394" s="5" t="str">
        <f t="shared" si="19"/>
        <v/>
      </c>
      <c r="J394" s="5"/>
      <c r="K394" s="5"/>
      <c r="L394" s="5"/>
      <c r="M394" s="130"/>
      <c r="N394" s="131" t="e">
        <f>IF(VLOOKUP($I394,Zużycie!$A$2:$P$8,5,FALSE)=0," ",VLOOKUP($I394,Zużycie!$A$2:$P$8,5,FALSE))</f>
        <v>#N/A</v>
      </c>
      <c r="O394" s="131" t="e">
        <f>IF(VLOOKUP($I394,Zużycie!$A$2:$P$8,6,FALSE)=0," ",VLOOKUP($I394,Zużycie!$A$2:$P$8,6,FALSE))</f>
        <v>#N/A</v>
      </c>
      <c r="P394" s="131" t="e">
        <f>IF(VLOOKUP($I394,Zużycie!$A$2:$P$8,7,FALSE)=0," ",VLOOKUP($I394,Zużycie!$A$2:$P$8,7,FALSE))</f>
        <v>#N/A</v>
      </c>
      <c r="Q394" s="131" t="e">
        <f>IF(VLOOKUP($I394,Zużycie!$A$2:$P$8,8,FALSE)=0," ",VLOOKUP($I394,Zużycie!$A$2:$P$8,8,FALSE))</f>
        <v>#N/A</v>
      </c>
      <c r="R394" s="131" t="e">
        <f>IF(VLOOKUP($I394,Zużycie!$A$2:$P$8,9,FALSE)=0," ",VLOOKUP($I394,Zużycie!$A$2:$P$8,9,FALSE))</f>
        <v>#N/A</v>
      </c>
      <c r="S394" s="131" t="e">
        <f>IF(VLOOKUP($I394,Zużycie!$A$2:$P$8,10,FALSE)=0," ",VLOOKUP($I394,Zużycie!$A$2:$P$8,10,FALSE))</f>
        <v>#N/A</v>
      </c>
      <c r="T394" s="131" t="e">
        <f>IF(VLOOKUP($I394,Zużycie!$A$2:$P$8,11,FALSE)=0," ",VLOOKUP($I394,Zużycie!$A$2:$P$8,11,FALSE))</f>
        <v>#N/A</v>
      </c>
      <c r="U394" s="131" t="e">
        <f>IF(VLOOKUP($I394,Zużycie!$A$2:$P$8,12,FALSE)=0," ",VLOOKUP($I394,Zużycie!$A$2:$P$8,12,FALSE))</f>
        <v>#N/A</v>
      </c>
      <c r="V394" s="131" t="e">
        <f>IF(VLOOKUP($I394,Zużycie!$A$2:$P$8,13,FALSE)=0," ",VLOOKUP($I394,Zużycie!$A$2:$P$2,100,FALSE))</f>
        <v>#N/A</v>
      </c>
      <c r="W394" s="131" t="e">
        <f>IF(VLOOKUP($I394,Zużycie!$A$2:$P$8,14,FALSE)=0," ",VLOOKUP($I394,Zużycie!$A$2:$P$8,14,FALSE))</f>
        <v>#N/A</v>
      </c>
      <c r="X394" s="131" t="e">
        <f>IF(VLOOKUP($I394,Zużycie!$A$2:$P$8,15,FALSE)=0," ",VLOOKUP($I394,Zużycie!$A$2:$P$8,15,FALSE))</f>
        <v>#N/A</v>
      </c>
      <c r="Y394" s="131" t="e">
        <f>IF(VLOOKUP($I394,Zużycie!$A$2:$P$8,16,FALSE)=0," ",VLOOKUP($I394,Zużycie!$A$2:$P$8,16,FALSE))</f>
        <v>#N/A</v>
      </c>
      <c r="Z394" s="131"/>
      <c r="AA394" s="131"/>
      <c r="AB394" s="131"/>
      <c r="AC394" s="131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1:48" ht="47.25" customHeight="1">
      <c r="A395" s="14"/>
      <c r="B395" s="5"/>
      <c r="C395" s="6"/>
      <c r="D395" s="6"/>
      <c r="E395" s="7"/>
      <c r="F395" s="5"/>
      <c r="G395" s="5"/>
      <c r="H395" s="5"/>
      <c r="I395" s="5" t="str">
        <f t="shared" si="19"/>
        <v/>
      </c>
      <c r="J395" s="5"/>
      <c r="K395" s="5"/>
      <c r="L395" s="5"/>
      <c r="M395" s="130"/>
      <c r="N395" s="131" t="e">
        <f>IF(VLOOKUP($I395,Zużycie!$A$2:$P$8,5,FALSE)=0," ",VLOOKUP($I395,Zużycie!$A$2:$P$8,5,FALSE))</f>
        <v>#N/A</v>
      </c>
      <c r="O395" s="131" t="e">
        <f>IF(VLOOKUP($I395,Zużycie!$A$2:$P$8,6,FALSE)=0," ",VLOOKUP($I395,Zużycie!$A$2:$P$8,6,FALSE))</f>
        <v>#N/A</v>
      </c>
      <c r="P395" s="131" t="e">
        <f>IF(VLOOKUP($I395,Zużycie!$A$2:$P$8,7,FALSE)=0," ",VLOOKUP($I395,Zużycie!$A$2:$P$8,7,FALSE))</f>
        <v>#N/A</v>
      </c>
      <c r="Q395" s="131" t="e">
        <f>IF(VLOOKUP($I395,Zużycie!$A$2:$P$8,8,FALSE)=0," ",VLOOKUP($I395,Zużycie!$A$2:$P$8,8,FALSE))</f>
        <v>#N/A</v>
      </c>
      <c r="R395" s="131" t="e">
        <f>IF(VLOOKUP($I395,Zużycie!$A$2:$P$8,9,FALSE)=0," ",VLOOKUP($I395,Zużycie!$A$2:$P$8,9,FALSE))</f>
        <v>#N/A</v>
      </c>
      <c r="S395" s="131" t="e">
        <f>IF(VLOOKUP($I395,Zużycie!$A$2:$P$8,10,FALSE)=0," ",VLOOKUP($I395,Zużycie!$A$2:$P$8,10,FALSE))</f>
        <v>#N/A</v>
      </c>
      <c r="T395" s="131" t="e">
        <f>IF(VLOOKUP($I395,Zużycie!$A$2:$P$8,11,FALSE)=0," ",VLOOKUP($I395,Zużycie!$A$2:$P$8,11,FALSE))</f>
        <v>#N/A</v>
      </c>
      <c r="U395" s="131" t="e">
        <f>IF(VLOOKUP($I395,Zużycie!$A$2:$P$8,12,FALSE)=0," ",VLOOKUP($I395,Zużycie!$A$2:$P$8,12,FALSE))</f>
        <v>#N/A</v>
      </c>
      <c r="V395" s="131" t="e">
        <f>IF(VLOOKUP($I395,Zużycie!$A$2:$P$8,13,FALSE)=0," ",VLOOKUP($I395,Zużycie!$A$2:$P$2,100,FALSE))</f>
        <v>#N/A</v>
      </c>
      <c r="W395" s="131" t="e">
        <f>IF(VLOOKUP($I395,Zużycie!$A$2:$P$8,14,FALSE)=0," ",VLOOKUP($I395,Zużycie!$A$2:$P$8,14,FALSE))</f>
        <v>#N/A</v>
      </c>
      <c r="X395" s="131" t="e">
        <f>IF(VLOOKUP($I395,Zużycie!$A$2:$P$8,15,FALSE)=0," ",VLOOKUP($I395,Zużycie!$A$2:$P$8,15,FALSE))</f>
        <v>#N/A</v>
      </c>
      <c r="Y395" s="131" t="e">
        <f>IF(VLOOKUP($I395,Zużycie!$A$2:$P$8,16,FALSE)=0," ",VLOOKUP($I395,Zużycie!$A$2:$P$8,16,FALSE))</f>
        <v>#N/A</v>
      </c>
      <c r="Z395" s="131"/>
      <c r="AA395" s="131"/>
      <c r="AB395" s="131"/>
      <c r="AC395" s="131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1:48" ht="47.25" customHeight="1">
      <c r="A396" s="14"/>
      <c r="B396" s="5"/>
      <c r="C396" s="6"/>
      <c r="D396" s="6"/>
      <c r="E396" s="7"/>
      <c r="F396" s="5"/>
      <c r="G396" s="5"/>
      <c r="H396" s="5"/>
      <c r="I396" s="5" t="str">
        <f t="shared" si="19"/>
        <v/>
      </c>
      <c r="J396" s="5"/>
      <c r="K396" s="5"/>
      <c r="L396" s="5"/>
      <c r="M396" s="130"/>
      <c r="N396" s="131" t="e">
        <f>IF(VLOOKUP($I396,Zużycie!$A$2:$P$8,5,FALSE)=0," ",VLOOKUP($I396,Zużycie!$A$2:$P$8,5,FALSE))</f>
        <v>#N/A</v>
      </c>
      <c r="O396" s="131" t="e">
        <f>IF(VLOOKUP($I396,Zużycie!$A$2:$P$8,6,FALSE)=0," ",VLOOKUP($I396,Zużycie!$A$2:$P$8,6,FALSE))</f>
        <v>#N/A</v>
      </c>
      <c r="P396" s="131" t="e">
        <f>IF(VLOOKUP($I396,Zużycie!$A$2:$P$8,7,FALSE)=0," ",VLOOKUP($I396,Zużycie!$A$2:$P$8,7,FALSE))</f>
        <v>#N/A</v>
      </c>
      <c r="Q396" s="131" t="e">
        <f>IF(VLOOKUP($I396,Zużycie!$A$2:$P$8,8,FALSE)=0," ",VLOOKUP($I396,Zużycie!$A$2:$P$8,8,FALSE))</f>
        <v>#N/A</v>
      </c>
      <c r="R396" s="131" t="e">
        <f>IF(VLOOKUP($I396,Zużycie!$A$2:$P$8,9,FALSE)=0," ",VLOOKUP($I396,Zużycie!$A$2:$P$8,9,FALSE))</f>
        <v>#N/A</v>
      </c>
      <c r="S396" s="131" t="e">
        <f>IF(VLOOKUP($I396,Zużycie!$A$2:$P$8,10,FALSE)=0," ",VLOOKUP($I396,Zużycie!$A$2:$P$8,10,FALSE))</f>
        <v>#N/A</v>
      </c>
      <c r="T396" s="131" t="e">
        <f>IF(VLOOKUP($I396,Zużycie!$A$2:$P$8,11,FALSE)=0," ",VLOOKUP($I396,Zużycie!$A$2:$P$8,11,FALSE))</f>
        <v>#N/A</v>
      </c>
      <c r="U396" s="131" t="e">
        <f>IF(VLOOKUP($I396,Zużycie!$A$2:$P$8,12,FALSE)=0," ",VLOOKUP($I396,Zużycie!$A$2:$P$8,12,FALSE))</f>
        <v>#N/A</v>
      </c>
      <c r="V396" s="131" t="e">
        <f>IF(VLOOKUP($I396,Zużycie!$A$2:$P$8,13,FALSE)=0," ",VLOOKUP($I396,Zużycie!$A$2:$P$2,100,FALSE))</f>
        <v>#N/A</v>
      </c>
      <c r="W396" s="131" t="e">
        <f>IF(VLOOKUP($I396,Zużycie!$A$2:$P$8,14,FALSE)=0," ",VLOOKUP($I396,Zużycie!$A$2:$P$8,14,FALSE))</f>
        <v>#N/A</v>
      </c>
      <c r="X396" s="131" t="e">
        <f>IF(VLOOKUP($I396,Zużycie!$A$2:$P$8,15,FALSE)=0," ",VLOOKUP($I396,Zużycie!$A$2:$P$8,15,FALSE))</f>
        <v>#N/A</v>
      </c>
      <c r="Y396" s="131" t="e">
        <f>IF(VLOOKUP($I396,Zużycie!$A$2:$P$8,16,FALSE)=0," ",VLOOKUP($I396,Zużycie!$A$2:$P$8,16,FALSE))</f>
        <v>#N/A</v>
      </c>
      <c r="Z396" s="131"/>
      <c r="AA396" s="131"/>
      <c r="AB396" s="131"/>
      <c r="AC396" s="131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1:48" ht="47.25" customHeight="1">
      <c r="A397" s="14"/>
      <c r="B397" s="5"/>
      <c r="C397" s="6"/>
      <c r="D397" s="6"/>
      <c r="E397" s="7"/>
      <c r="F397" s="5"/>
      <c r="G397" s="5"/>
      <c r="H397" s="5"/>
      <c r="I397" s="5" t="str">
        <f t="shared" si="19"/>
        <v/>
      </c>
      <c r="J397" s="5"/>
      <c r="K397" s="5"/>
      <c r="L397" s="5"/>
      <c r="M397" s="130"/>
      <c r="N397" s="131" t="e">
        <f>IF(VLOOKUP($I397,Zużycie!$A$2:$P$8,5,FALSE)=0," ",VLOOKUP($I397,Zużycie!$A$2:$P$8,5,FALSE))</f>
        <v>#N/A</v>
      </c>
      <c r="O397" s="131" t="e">
        <f>IF(VLOOKUP($I397,Zużycie!$A$2:$P$8,6,FALSE)=0," ",VLOOKUP($I397,Zużycie!$A$2:$P$8,6,FALSE))</f>
        <v>#N/A</v>
      </c>
      <c r="P397" s="131" t="e">
        <f>IF(VLOOKUP($I397,Zużycie!$A$2:$P$8,7,FALSE)=0," ",VLOOKUP($I397,Zużycie!$A$2:$P$8,7,FALSE))</f>
        <v>#N/A</v>
      </c>
      <c r="Q397" s="131" t="e">
        <f>IF(VLOOKUP($I397,Zużycie!$A$2:$P$8,8,FALSE)=0," ",VLOOKUP($I397,Zużycie!$A$2:$P$8,8,FALSE))</f>
        <v>#N/A</v>
      </c>
      <c r="R397" s="131" t="e">
        <f>IF(VLOOKUP($I397,Zużycie!$A$2:$P$8,9,FALSE)=0," ",VLOOKUP($I397,Zużycie!$A$2:$P$8,9,FALSE))</f>
        <v>#N/A</v>
      </c>
      <c r="S397" s="131" t="e">
        <f>IF(VLOOKUP($I397,Zużycie!$A$2:$P$8,10,FALSE)=0," ",VLOOKUP($I397,Zużycie!$A$2:$P$8,10,FALSE))</f>
        <v>#N/A</v>
      </c>
      <c r="T397" s="131" t="e">
        <f>IF(VLOOKUP($I397,Zużycie!$A$2:$P$8,11,FALSE)=0," ",VLOOKUP($I397,Zużycie!$A$2:$P$8,11,FALSE))</f>
        <v>#N/A</v>
      </c>
      <c r="U397" s="131" t="e">
        <f>IF(VLOOKUP($I397,Zużycie!$A$2:$P$8,12,FALSE)=0," ",VLOOKUP($I397,Zużycie!$A$2:$P$8,12,FALSE))</f>
        <v>#N/A</v>
      </c>
      <c r="V397" s="131" t="e">
        <f>IF(VLOOKUP($I397,Zużycie!$A$2:$P$8,13,FALSE)=0," ",VLOOKUP($I397,Zużycie!$A$2:$P$2,100,FALSE))</f>
        <v>#N/A</v>
      </c>
      <c r="W397" s="131" t="e">
        <f>IF(VLOOKUP($I397,Zużycie!$A$2:$P$8,14,FALSE)=0," ",VLOOKUP($I397,Zużycie!$A$2:$P$8,14,FALSE))</f>
        <v>#N/A</v>
      </c>
      <c r="X397" s="131" t="e">
        <f>IF(VLOOKUP($I397,Zużycie!$A$2:$P$8,15,FALSE)=0," ",VLOOKUP($I397,Zużycie!$A$2:$P$8,15,FALSE))</f>
        <v>#N/A</v>
      </c>
      <c r="Y397" s="131" t="e">
        <f>IF(VLOOKUP($I397,Zużycie!$A$2:$P$8,16,FALSE)=0," ",VLOOKUP($I397,Zużycie!$A$2:$P$8,16,FALSE))</f>
        <v>#N/A</v>
      </c>
      <c r="Z397" s="131"/>
      <c r="AA397" s="131"/>
      <c r="AB397" s="131"/>
      <c r="AC397" s="131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1:48" ht="47.25" customHeight="1">
      <c r="A398" s="14"/>
      <c r="B398" s="5"/>
      <c r="C398" s="6"/>
      <c r="D398" s="6"/>
      <c r="E398" s="7"/>
      <c r="F398" s="5"/>
      <c r="G398" s="5"/>
      <c r="H398" s="5"/>
      <c r="I398" s="5" t="str">
        <f t="shared" si="19"/>
        <v/>
      </c>
      <c r="J398" s="5"/>
      <c r="K398" s="5"/>
      <c r="L398" s="5"/>
      <c r="M398" s="130"/>
      <c r="N398" s="131" t="e">
        <f>IF(VLOOKUP($I398,Zużycie!$A$2:$P$8,5,FALSE)=0," ",VLOOKUP($I398,Zużycie!$A$2:$P$8,5,FALSE))</f>
        <v>#N/A</v>
      </c>
      <c r="O398" s="131" t="e">
        <f>IF(VLOOKUP($I398,Zużycie!$A$2:$P$8,6,FALSE)=0," ",VLOOKUP($I398,Zużycie!$A$2:$P$8,6,FALSE))</f>
        <v>#N/A</v>
      </c>
      <c r="P398" s="131" t="e">
        <f>IF(VLOOKUP($I398,Zużycie!$A$2:$P$8,7,FALSE)=0," ",VLOOKUP($I398,Zużycie!$A$2:$P$8,7,FALSE))</f>
        <v>#N/A</v>
      </c>
      <c r="Q398" s="131" t="e">
        <f>IF(VLOOKUP($I398,Zużycie!$A$2:$P$8,8,FALSE)=0," ",VLOOKUP($I398,Zużycie!$A$2:$P$8,8,FALSE))</f>
        <v>#N/A</v>
      </c>
      <c r="R398" s="131" t="e">
        <f>IF(VLOOKUP($I398,Zużycie!$A$2:$P$8,9,FALSE)=0," ",VLOOKUP($I398,Zużycie!$A$2:$P$8,9,FALSE))</f>
        <v>#N/A</v>
      </c>
      <c r="S398" s="131" t="e">
        <f>IF(VLOOKUP($I398,Zużycie!$A$2:$P$8,10,FALSE)=0," ",VLOOKUP($I398,Zużycie!$A$2:$P$8,10,FALSE))</f>
        <v>#N/A</v>
      </c>
      <c r="T398" s="131" t="e">
        <f>IF(VLOOKUP($I398,Zużycie!$A$2:$P$8,11,FALSE)=0," ",VLOOKUP($I398,Zużycie!$A$2:$P$8,11,FALSE))</f>
        <v>#N/A</v>
      </c>
      <c r="U398" s="131" t="e">
        <f>IF(VLOOKUP($I398,Zużycie!$A$2:$P$8,12,FALSE)=0," ",VLOOKUP($I398,Zużycie!$A$2:$P$8,12,FALSE))</f>
        <v>#N/A</v>
      </c>
      <c r="V398" s="131" t="e">
        <f>IF(VLOOKUP($I398,Zużycie!$A$2:$P$8,13,FALSE)=0," ",VLOOKUP($I398,Zużycie!$A$2:$P$2,100,FALSE))</f>
        <v>#N/A</v>
      </c>
      <c r="W398" s="131" t="e">
        <f>IF(VLOOKUP($I398,Zużycie!$A$2:$P$8,14,FALSE)=0," ",VLOOKUP($I398,Zużycie!$A$2:$P$8,14,FALSE))</f>
        <v>#N/A</v>
      </c>
      <c r="X398" s="131" t="e">
        <f>IF(VLOOKUP($I398,Zużycie!$A$2:$P$8,15,FALSE)=0," ",VLOOKUP($I398,Zużycie!$A$2:$P$8,15,FALSE))</f>
        <v>#N/A</v>
      </c>
      <c r="Y398" s="131" t="e">
        <f>IF(VLOOKUP($I398,Zużycie!$A$2:$P$8,16,FALSE)=0," ",VLOOKUP($I398,Zużycie!$A$2:$P$8,16,FALSE))</f>
        <v>#N/A</v>
      </c>
      <c r="Z398" s="131"/>
      <c r="AA398" s="131"/>
      <c r="AB398" s="131"/>
      <c r="AC398" s="131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1:48" ht="47.25" customHeight="1">
      <c r="A399" s="14"/>
      <c r="B399" s="5"/>
      <c r="C399" s="6"/>
      <c r="D399" s="6"/>
      <c r="E399" s="7"/>
      <c r="F399" s="5"/>
      <c r="G399" s="5"/>
      <c r="H399" s="5"/>
      <c r="I399" s="5" t="str">
        <f t="shared" si="19"/>
        <v/>
      </c>
      <c r="J399" s="5"/>
      <c r="K399" s="5"/>
      <c r="L399" s="5"/>
      <c r="M399" s="130"/>
      <c r="N399" s="131" t="e">
        <f>IF(VLOOKUP($I399,Zużycie!$A$2:$P$8,5,FALSE)=0," ",VLOOKUP($I399,Zużycie!$A$2:$P$8,5,FALSE))</f>
        <v>#N/A</v>
      </c>
      <c r="O399" s="131" t="e">
        <f>IF(VLOOKUP($I399,Zużycie!$A$2:$P$8,6,FALSE)=0," ",VLOOKUP($I399,Zużycie!$A$2:$P$8,6,FALSE))</f>
        <v>#N/A</v>
      </c>
      <c r="P399" s="131" t="e">
        <f>IF(VLOOKUP($I399,Zużycie!$A$2:$P$8,7,FALSE)=0," ",VLOOKUP($I399,Zużycie!$A$2:$P$8,7,FALSE))</f>
        <v>#N/A</v>
      </c>
      <c r="Q399" s="131" t="e">
        <f>IF(VLOOKUP($I399,Zużycie!$A$2:$P$8,8,FALSE)=0," ",VLOOKUP($I399,Zużycie!$A$2:$P$8,8,FALSE))</f>
        <v>#N/A</v>
      </c>
      <c r="R399" s="131" t="e">
        <f>IF(VLOOKUP($I399,Zużycie!$A$2:$P$8,9,FALSE)=0," ",VLOOKUP($I399,Zużycie!$A$2:$P$8,9,FALSE))</f>
        <v>#N/A</v>
      </c>
      <c r="S399" s="131" t="e">
        <f>IF(VLOOKUP($I399,Zużycie!$A$2:$P$8,10,FALSE)=0," ",VLOOKUP($I399,Zużycie!$A$2:$P$8,10,FALSE))</f>
        <v>#N/A</v>
      </c>
      <c r="T399" s="131" t="e">
        <f>IF(VLOOKUP($I399,Zużycie!$A$2:$P$8,11,FALSE)=0," ",VLOOKUP($I399,Zużycie!$A$2:$P$8,11,FALSE))</f>
        <v>#N/A</v>
      </c>
      <c r="U399" s="131" t="e">
        <f>IF(VLOOKUP($I399,Zużycie!$A$2:$P$8,12,FALSE)=0," ",VLOOKUP($I399,Zużycie!$A$2:$P$8,12,FALSE))</f>
        <v>#N/A</v>
      </c>
      <c r="V399" s="131" t="e">
        <f>IF(VLOOKUP($I399,Zużycie!$A$2:$P$8,13,FALSE)=0," ",VLOOKUP($I399,Zużycie!$A$2:$P$2,100,FALSE))</f>
        <v>#N/A</v>
      </c>
      <c r="W399" s="131" t="e">
        <f>IF(VLOOKUP($I399,Zużycie!$A$2:$P$8,14,FALSE)=0," ",VLOOKUP($I399,Zużycie!$A$2:$P$8,14,FALSE))</f>
        <v>#N/A</v>
      </c>
      <c r="X399" s="131" t="e">
        <f>IF(VLOOKUP($I399,Zużycie!$A$2:$P$8,15,FALSE)=0," ",VLOOKUP($I399,Zużycie!$A$2:$P$8,15,FALSE))</f>
        <v>#N/A</v>
      </c>
      <c r="Y399" s="131" t="e">
        <f>IF(VLOOKUP($I399,Zużycie!$A$2:$P$8,16,FALSE)=0," ",VLOOKUP($I399,Zużycie!$A$2:$P$8,16,FALSE))</f>
        <v>#N/A</v>
      </c>
      <c r="Z399" s="131"/>
      <c r="AA399" s="131"/>
      <c r="AB399" s="131"/>
      <c r="AC399" s="131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1:48" ht="47.25" customHeight="1">
      <c r="A400" s="14"/>
      <c r="B400" s="5"/>
      <c r="C400" s="6"/>
      <c r="D400" s="6"/>
      <c r="E400" s="7"/>
      <c r="F400" s="5"/>
      <c r="G400" s="5"/>
      <c r="H400" s="5"/>
      <c r="I400" s="5" t="str">
        <f t="shared" si="19"/>
        <v/>
      </c>
      <c r="J400" s="5"/>
      <c r="K400" s="5"/>
      <c r="L400" s="5"/>
      <c r="M400" s="130"/>
      <c r="N400" s="131" t="e">
        <f>IF(VLOOKUP($I400,Zużycie!$A$2:$P$8,5,FALSE)=0," ",VLOOKUP($I400,Zużycie!$A$2:$P$8,5,FALSE))</f>
        <v>#N/A</v>
      </c>
      <c r="O400" s="131" t="e">
        <f>IF(VLOOKUP($I400,Zużycie!$A$2:$P$8,6,FALSE)=0," ",VLOOKUP($I400,Zużycie!$A$2:$P$8,6,FALSE))</f>
        <v>#N/A</v>
      </c>
      <c r="P400" s="131" t="e">
        <f>IF(VLOOKUP($I400,Zużycie!$A$2:$P$8,7,FALSE)=0," ",VLOOKUP($I400,Zużycie!$A$2:$P$8,7,FALSE))</f>
        <v>#N/A</v>
      </c>
      <c r="Q400" s="131" t="e">
        <f>IF(VLOOKUP($I400,Zużycie!$A$2:$P$8,8,FALSE)=0," ",VLOOKUP($I400,Zużycie!$A$2:$P$8,8,FALSE))</f>
        <v>#N/A</v>
      </c>
      <c r="R400" s="131" t="e">
        <f>IF(VLOOKUP($I400,Zużycie!$A$2:$P$8,9,FALSE)=0," ",VLOOKUP($I400,Zużycie!$A$2:$P$8,9,FALSE))</f>
        <v>#N/A</v>
      </c>
      <c r="S400" s="131" t="e">
        <f>IF(VLOOKUP($I400,Zużycie!$A$2:$P$8,10,FALSE)=0," ",VLOOKUP($I400,Zużycie!$A$2:$P$8,10,FALSE))</f>
        <v>#N/A</v>
      </c>
      <c r="T400" s="131" t="e">
        <f>IF(VLOOKUP($I400,Zużycie!$A$2:$P$8,11,FALSE)=0," ",VLOOKUP($I400,Zużycie!$A$2:$P$8,11,FALSE))</f>
        <v>#N/A</v>
      </c>
      <c r="U400" s="131" t="e">
        <f>IF(VLOOKUP($I400,Zużycie!$A$2:$P$8,12,FALSE)=0," ",VLOOKUP($I400,Zużycie!$A$2:$P$8,12,FALSE))</f>
        <v>#N/A</v>
      </c>
      <c r="V400" s="131" t="e">
        <f>IF(VLOOKUP($I400,Zużycie!$A$2:$P$8,13,FALSE)=0," ",VLOOKUP($I400,Zużycie!$A$2:$P$2,100,FALSE))</f>
        <v>#N/A</v>
      </c>
      <c r="W400" s="131" t="e">
        <f>IF(VLOOKUP($I400,Zużycie!$A$2:$P$8,14,FALSE)=0," ",VLOOKUP($I400,Zużycie!$A$2:$P$8,14,FALSE))</f>
        <v>#N/A</v>
      </c>
      <c r="X400" s="131" t="e">
        <f>IF(VLOOKUP($I400,Zużycie!$A$2:$P$8,15,FALSE)=0," ",VLOOKUP($I400,Zużycie!$A$2:$P$8,15,FALSE))</f>
        <v>#N/A</v>
      </c>
      <c r="Y400" s="131" t="e">
        <f>IF(VLOOKUP($I400,Zużycie!$A$2:$P$8,16,FALSE)=0," ",VLOOKUP($I400,Zużycie!$A$2:$P$8,16,FALSE))</f>
        <v>#N/A</v>
      </c>
      <c r="Z400" s="131"/>
      <c r="AA400" s="131"/>
      <c r="AB400" s="131"/>
      <c r="AC400" s="131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1:48" ht="47.25" customHeight="1">
      <c r="A401" s="14"/>
      <c r="B401" s="5"/>
      <c r="C401" s="6"/>
      <c r="D401" s="6"/>
      <c r="E401" s="7"/>
      <c r="F401" s="5"/>
      <c r="G401" s="5"/>
      <c r="H401" s="5"/>
      <c r="I401" s="5" t="str">
        <f t="shared" si="19"/>
        <v/>
      </c>
      <c r="J401" s="5"/>
      <c r="K401" s="5"/>
      <c r="L401" s="5"/>
      <c r="M401" s="130"/>
      <c r="N401" s="131" t="e">
        <f>IF(VLOOKUP($I401,Zużycie!$A$2:$P$8,5,FALSE)=0," ",VLOOKUP($I401,Zużycie!$A$2:$P$8,5,FALSE))</f>
        <v>#N/A</v>
      </c>
      <c r="O401" s="131" t="e">
        <f>IF(VLOOKUP($I401,Zużycie!$A$2:$P$8,6,FALSE)=0," ",VLOOKUP($I401,Zużycie!$A$2:$P$8,6,FALSE))</f>
        <v>#N/A</v>
      </c>
      <c r="P401" s="131" t="e">
        <f>IF(VLOOKUP($I401,Zużycie!$A$2:$P$8,7,FALSE)=0," ",VLOOKUP($I401,Zużycie!$A$2:$P$8,7,FALSE))</f>
        <v>#N/A</v>
      </c>
      <c r="Q401" s="131" t="e">
        <f>IF(VLOOKUP($I401,Zużycie!$A$2:$P$8,8,FALSE)=0," ",VLOOKUP($I401,Zużycie!$A$2:$P$8,8,FALSE))</f>
        <v>#N/A</v>
      </c>
      <c r="R401" s="131" t="e">
        <f>IF(VLOOKUP($I401,Zużycie!$A$2:$P$8,9,FALSE)=0," ",VLOOKUP($I401,Zużycie!$A$2:$P$8,9,FALSE))</f>
        <v>#N/A</v>
      </c>
      <c r="S401" s="131" t="e">
        <f>IF(VLOOKUP($I401,Zużycie!$A$2:$P$8,10,FALSE)=0," ",VLOOKUP($I401,Zużycie!$A$2:$P$8,10,FALSE))</f>
        <v>#N/A</v>
      </c>
      <c r="T401" s="131" t="e">
        <f>IF(VLOOKUP($I401,Zużycie!$A$2:$P$8,11,FALSE)=0," ",VLOOKUP($I401,Zużycie!$A$2:$P$8,11,FALSE))</f>
        <v>#N/A</v>
      </c>
      <c r="U401" s="131" t="e">
        <f>IF(VLOOKUP($I401,Zużycie!$A$2:$P$8,12,FALSE)=0," ",VLOOKUP($I401,Zużycie!$A$2:$P$8,12,FALSE))</f>
        <v>#N/A</v>
      </c>
      <c r="V401" s="131" t="e">
        <f>IF(VLOOKUP($I401,Zużycie!$A$2:$P$8,13,FALSE)=0," ",VLOOKUP($I401,Zużycie!$A$2:$P$2,100,FALSE))</f>
        <v>#N/A</v>
      </c>
      <c r="W401" s="131" t="e">
        <f>IF(VLOOKUP($I401,Zużycie!$A$2:$P$8,14,FALSE)=0," ",VLOOKUP($I401,Zużycie!$A$2:$P$8,14,FALSE))</f>
        <v>#N/A</v>
      </c>
      <c r="X401" s="131" t="e">
        <f>IF(VLOOKUP($I401,Zużycie!$A$2:$P$8,15,FALSE)=0," ",VLOOKUP($I401,Zużycie!$A$2:$P$8,15,FALSE))</f>
        <v>#N/A</v>
      </c>
      <c r="Y401" s="131" t="e">
        <f>IF(VLOOKUP($I401,Zużycie!$A$2:$P$8,16,FALSE)=0," ",VLOOKUP($I401,Zużycie!$A$2:$P$8,16,FALSE))</f>
        <v>#N/A</v>
      </c>
      <c r="Z401" s="131"/>
      <c r="AA401" s="131"/>
      <c r="AB401" s="131"/>
      <c r="AC401" s="131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1:48" ht="47.25" customHeight="1">
      <c r="A402" s="14"/>
      <c r="B402" s="5"/>
      <c r="C402" s="6"/>
      <c r="D402" s="6"/>
      <c r="E402" s="7"/>
      <c r="F402" s="5"/>
      <c r="G402" s="5"/>
      <c r="H402" s="5"/>
      <c r="I402" s="5" t="str">
        <f t="shared" si="19"/>
        <v/>
      </c>
      <c r="J402" s="5"/>
      <c r="K402" s="5"/>
      <c r="L402" s="5"/>
      <c r="M402" s="130"/>
      <c r="N402" s="131" t="e">
        <f>IF(VLOOKUP($I402,Zużycie!$A$2:$P$8,5,FALSE)=0," ",VLOOKUP($I402,Zużycie!$A$2:$P$8,5,FALSE))</f>
        <v>#N/A</v>
      </c>
      <c r="O402" s="131" t="e">
        <f>IF(VLOOKUP($I402,Zużycie!$A$2:$P$8,6,FALSE)=0," ",VLOOKUP($I402,Zużycie!$A$2:$P$8,6,FALSE))</f>
        <v>#N/A</v>
      </c>
      <c r="P402" s="131" t="e">
        <f>IF(VLOOKUP($I402,Zużycie!$A$2:$P$8,7,FALSE)=0," ",VLOOKUP($I402,Zużycie!$A$2:$P$8,7,FALSE))</f>
        <v>#N/A</v>
      </c>
      <c r="Q402" s="131" t="e">
        <f>IF(VLOOKUP($I402,Zużycie!$A$2:$P$8,8,FALSE)=0," ",VLOOKUP($I402,Zużycie!$A$2:$P$8,8,FALSE))</f>
        <v>#N/A</v>
      </c>
      <c r="R402" s="131" t="e">
        <f>IF(VLOOKUP($I402,Zużycie!$A$2:$P$8,9,FALSE)=0," ",VLOOKUP($I402,Zużycie!$A$2:$P$8,9,FALSE))</f>
        <v>#N/A</v>
      </c>
      <c r="S402" s="131" t="e">
        <f>IF(VLOOKUP($I402,Zużycie!$A$2:$P$8,10,FALSE)=0," ",VLOOKUP($I402,Zużycie!$A$2:$P$8,10,FALSE))</f>
        <v>#N/A</v>
      </c>
      <c r="T402" s="131" t="e">
        <f>IF(VLOOKUP($I402,Zużycie!$A$2:$P$8,11,FALSE)=0," ",VLOOKUP($I402,Zużycie!$A$2:$P$8,11,FALSE))</f>
        <v>#N/A</v>
      </c>
      <c r="U402" s="131" t="e">
        <f>IF(VLOOKUP($I402,Zużycie!$A$2:$P$8,12,FALSE)=0," ",VLOOKUP($I402,Zużycie!$A$2:$P$8,12,FALSE))</f>
        <v>#N/A</v>
      </c>
      <c r="V402" s="131" t="e">
        <f>IF(VLOOKUP($I402,Zużycie!$A$2:$P$8,13,FALSE)=0," ",VLOOKUP($I402,Zużycie!$A$2:$P$2,100,FALSE))</f>
        <v>#N/A</v>
      </c>
      <c r="W402" s="131" t="e">
        <f>IF(VLOOKUP($I402,Zużycie!$A$2:$P$8,14,FALSE)=0," ",VLOOKUP($I402,Zużycie!$A$2:$P$8,14,FALSE))</f>
        <v>#N/A</v>
      </c>
      <c r="X402" s="131" t="e">
        <f>IF(VLOOKUP($I402,Zużycie!$A$2:$P$8,15,FALSE)=0," ",VLOOKUP($I402,Zużycie!$A$2:$P$8,15,FALSE))</f>
        <v>#N/A</v>
      </c>
      <c r="Y402" s="131" t="e">
        <f>IF(VLOOKUP($I402,Zużycie!$A$2:$P$8,16,FALSE)=0," ",VLOOKUP($I402,Zużycie!$A$2:$P$8,16,FALSE))</f>
        <v>#N/A</v>
      </c>
      <c r="Z402" s="131"/>
      <c r="AA402" s="131"/>
      <c r="AB402" s="131"/>
      <c r="AC402" s="131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1:48" ht="47.25" customHeight="1">
      <c r="A403" s="14"/>
      <c r="B403" s="5"/>
      <c r="C403" s="6"/>
      <c r="D403" s="6"/>
      <c r="E403" s="7"/>
      <c r="F403" s="5"/>
      <c r="G403" s="5"/>
      <c r="H403" s="5"/>
      <c r="I403" s="5" t="str">
        <f t="shared" si="19"/>
        <v/>
      </c>
      <c r="J403" s="5"/>
      <c r="K403" s="5"/>
      <c r="L403" s="5"/>
      <c r="M403" s="130"/>
      <c r="N403" s="131" t="e">
        <f>IF(VLOOKUP($I403,Zużycie!$A$2:$P$8,5,FALSE)=0," ",VLOOKUP($I403,Zużycie!$A$2:$P$8,5,FALSE))</f>
        <v>#N/A</v>
      </c>
      <c r="O403" s="131" t="e">
        <f>IF(VLOOKUP($I403,Zużycie!$A$2:$P$8,6,FALSE)=0," ",VLOOKUP($I403,Zużycie!$A$2:$P$8,6,FALSE))</f>
        <v>#N/A</v>
      </c>
      <c r="P403" s="131" t="e">
        <f>IF(VLOOKUP($I403,Zużycie!$A$2:$P$8,7,FALSE)=0," ",VLOOKUP($I403,Zużycie!$A$2:$P$8,7,FALSE))</f>
        <v>#N/A</v>
      </c>
      <c r="Q403" s="131" t="e">
        <f>IF(VLOOKUP($I403,Zużycie!$A$2:$P$8,8,FALSE)=0," ",VLOOKUP($I403,Zużycie!$A$2:$P$8,8,FALSE))</f>
        <v>#N/A</v>
      </c>
      <c r="R403" s="131" t="e">
        <f>IF(VLOOKUP($I403,Zużycie!$A$2:$P$8,9,FALSE)=0," ",VLOOKUP($I403,Zużycie!$A$2:$P$8,9,FALSE))</f>
        <v>#N/A</v>
      </c>
      <c r="S403" s="131" t="e">
        <f>IF(VLOOKUP($I403,Zużycie!$A$2:$P$8,10,FALSE)=0," ",VLOOKUP($I403,Zużycie!$A$2:$P$8,10,FALSE))</f>
        <v>#N/A</v>
      </c>
      <c r="T403" s="131" t="e">
        <f>IF(VLOOKUP($I403,Zużycie!$A$2:$P$8,11,FALSE)=0," ",VLOOKUP($I403,Zużycie!$A$2:$P$8,11,FALSE))</f>
        <v>#N/A</v>
      </c>
      <c r="U403" s="131" t="e">
        <f>IF(VLOOKUP($I403,Zużycie!$A$2:$P$8,12,FALSE)=0," ",VLOOKUP($I403,Zużycie!$A$2:$P$8,12,FALSE))</f>
        <v>#N/A</v>
      </c>
      <c r="V403" s="131" t="e">
        <f>IF(VLOOKUP($I403,Zużycie!$A$2:$P$8,13,FALSE)=0," ",VLOOKUP($I403,Zużycie!$A$2:$P$2,100,FALSE))</f>
        <v>#N/A</v>
      </c>
      <c r="W403" s="131" t="e">
        <f>IF(VLOOKUP($I403,Zużycie!$A$2:$P$8,14,FALSE)=0," ",VLOOKUP($I403,Zużycie!$A$2:$P$8,14,FALSE))</f>
        <v>#N/A</v>
      </c>
      <c r="X403" s="131" t="e">
        <f>IF(VLOOKUP($I403,Zużycie!$A$2:$P$8,15,FALSE)=0," ",VLOOKUP($I403,Zużycie!$A$2:$P$8,15,FALSE))</f>
        <v>#N/A</v>
      </c>
      <c r="Y403" s="131" t="e">
        <f>IF(VLOOKUP($I403,Zużycie!$A$2:$P$8,16,FALSE)=0," ",VLOOKUP($I403,Zużycie!$A$2:$P$8,16,FALSE))</f>
        <v>#N/A</v>
      </c>
      <c r="Z403" s="131"/>
      <c r="AA403" s="131"/>
      <c r="AB403" s="131"/>
      <c r="AC403" s="131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1:48" ht="47.25" customHeight="1">
      <c r="A404" s="14"/>
      <c r="B404" s="5"/>
      <c r="C404" s="6"/>
      <c r="D404" s="6"/>
      <c r="E404" s="7"/>
      <c r="F404" s="5"/>
      <c r="G404" s="5"/>
      <c r="H404" s="5"/>
      <c r="I404" s="5" t="str">
        <f t="shared" si="19"/>
        <v/>
      </c>
      <c r="J404" s="5"/>
      <c r="K404" s="5"/>
      <c r="L404" s="5"/>
      <c r="M404" s="130"/>
      <c r="N404" s="131" t="e">
        <f>IF(VLOOKUP($I404,Zużycie!$A$2:$P$8,5,FALSE)=0," ",VLOOKUP($I404,Zużycie!$A$2:$P$8,5,FALSE))</f>
        <v>#N/A</v>
      </c>
      <c r="O404" s="131" t="e">
        <f>IF(VLOOKUP($I404,Zużycie!$A$2:$P$8,6,FALSE)=0," ",VLOOKUP($I404,Zużycie!$A$2:$P$8,6,FALSE))</f>
        <v>#N/A</v>
      </c>
      <c r="P404" s="131" t="e">
        <f>IF(VLOOKUP($I404,Zużycie!$A$2:$P$8,7,FALSE)=0," ",VLOOKUP($I404,Zużycie!$A$2:$P$8,7,FALSE))</f>
        <v>#N/A</v>
      </c>
      <c r="Q404" s="131" t="e">
        <f>IF(VLOOKUP($I404,Zużycie!$A$2:$P$8,8,FALSE)=0," ",VLOOKUP($I404,Zużycie!$A$2:$P$8,8,FALSE))</f>
        <v>#N/A</v>
      </c>
      <c r="R404" s="131" t="e">
        <f>IF(VLOOKUP($I404,Zużycie!$A$2:$P$8,9,FALSE)=0," ",VLOOKUP($I404,Zużycie!$A$2:$P$8,9,FALSE))</f>
        <v>#N/A</v>
      </c>
      <c r="S404" s="131" t="e">
        <f>IF(VLOOKUP($I404,Zużycie!$A$2:$P$8,10,FALSE)=0," ",VLOOKUP($I404,Zużycie!$A$2:$P$8,10,FALSE))</f>
        <v>#N/A</v>
      </c>
      <c r="T404" s="131" t="e">
        <f>IF(VLOOKUP($I404,Zużycie!$A$2:$P$8,11,FALSE)=0," ",VLOOKUP($I404,Zużycie!$A$2:$P$8,11,FALSE))</f>
        <v>#N/A</v>
      </c>
      <c r="U404" s="131" t="e">
        <f>IF(VLOOKUP($I404,Zużycie!$A$2:$P$8,12,FALSE)=0," ",VLOOKUP($I404,Zużycie!$A$2:$P$8,12,FALSE))</f>
        <v>#N/A</v>
      </c>
      <c r="V404" s="131" t="e">
        <f>IF(VLOOKUP($I404,Zużycie!$A$2:$P$8,13,FALSE)=0," ",VLOOKUP($I404,Zużycie!$A$2:$P$2,100,FALSE))</f>
        <v>#N/A</v>
      </c>
      <c r="W404" s="131" t="e">
        <f>IF(VLOOKUP($I404,Zużycie!$A$2:$P$8,14,FALSE)=0," ",VLOOKUP($I404,Zużycie!$A$2:$P$8,14,FALSE))</f>
        <v>#N/A</v>
      </c>
      <c r="X404" s="131" t="e">
        <f>IF(VLOOKUP($I404,Zużycie!$A$2:$P$8,15,FALSE)=0," ",VLOOKUP($I404,Zużycie!$A$2:$P$8,15,FALSE))</f>
        <v>#N/A</v>
      </c>
      <c r="Y404" s="131" t="e">
        <f>IF(VLOOKUP($I404,Zużycie!$A$2:$P$8,16,FALSE)=0," ",VLOOKUP($I404,Zużycie!$A$2:$P$8,16,FALSE))</f>
        <v>#N/A</v>
      </c>
      <c r="Z404" s="131"/>
      <c r="AA404" s="131"/>
      <c r="AB404" s="131"/>
      <c r="AC404" s="131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1:48" ht="47.25" customHeight="1">
      <c r="A405" s="14"/>
      <c r="B405" s="5"/>
      <c r="C405" s="6"/>
      <c r="D405" s="6"/>
      <c r="E405" s="7"/>
      <c r="F405" s="5"/>
      <c r="G405" s="5"/>
      <c r="H405" s="5"/>
      <c r="I405" s="5" t="str">
        <f t="shared" si="19"/>
        <v/>
      </c>
      <c r="J405" s="5"/>
      <c r="K405" s="5"/>
      <c r="L405" s="5"/>
      <c r="M405" s="130"/>
      <c r="N405" s="131" t="e">
        <f>IF(VLOOKUP($I405,Zużycie!$A$2:$P$8,5,FALSE)=0," ",VLOOKUP($I405,Zużycie!$A$2:$P$8,5,FALSE))</f>
        <v>#N/A</v>
      </c>
      <c r="O405" s="131" t="e">
        <f>IF(VLOOKUP($I405,Zużycie!$A$2:$P$8,6,FALSE)=0," ",VLOOKUP($I405,Zużycie!$A$2:$P$8,6,FALSE))</f>
        <v>#N/A</v>
      </c>
      <c r="P405" s="131" t="e">
        <f>IF(VLOOKUP($I405,Zużycie!$A$2:$P$8,7,FALSE)=0," ",VLOOKUP($I405,Zużycie!$A$2:$P$8,7,FALSE))</f>
        <v>#N/A</v>
      </c>
      <c r="Q405" s="131" t="e">
        <f>IF(VLOOKUP($I405,Zużycie!$A$2:$P$8,8,FALSE)=0," ",VLOOKUP($I405,Zużycie!$A$2:$P$8,8,FALSE))</f>
        <v>#N/A</v>
      </c>
      <c r="R405" s="131" t="e">
        <f>IF(VLOOKUP($I405,Zużycie!$A$2:$P$8,9,FALSE)=0," ",VLOOKUP($I405,Zużycie!$A$2:$P$8,9,FALSE))</f>
        <v>#N/A</v>
      </c>
      <c r="S405" s="131" t="e">
        <f>IF(VLOOKUP($I405,Zużycie!$A$2:$P$8,10,FALSE)=0," ",VLOOKUP($I405,Zużycie!$A$2:$P$8,10,FALSE))</f>
        <v>#N/A</v>
      </c>
      <c r="T405" s="131" t="e">
        <f>IF(VLOOKUP($I405,Zużycie!$A$2:$P$8,11,FALSE)=0," ",VLOOKUP($I405,Zużycie!$A$2:$P$8,11,FALSE))</f>
        <v>#N/A</v>
      </c>
      <c r="U405" s="131" t="e">
        <f>IF(VLOOKUP($I405,Zużycie!$A$2:$P$8,12,FALSE)=0," ",VLOOKUP($I405,Zużycie!$A$2:$P$8,12,FALSE))</f>
        <v>#N/A</v>
      </c>
      <c r="V405" s="131" t="e">
        <f>IF(VLOOKUP($I405,Zużycie!$A$2:$P$8,13,FALSE)=0," ",VLOOKUP($I405,Zużycie!$A$2:$P$2,100,FALSE))</f>
        <v>#N/A</v>
      </c>
      <c r="W405" s="131" t="e">
        <f>IF(VLOOKUP($I405,Zużycie!$A$2:$P$8,14,FALSE)=0," ",VLOOKUP($I405,Zużycie!$A$2:$P$8,14,FALSE))</f>
        <v>#N/A</v>
      </c>
      <c r="X405" s="131" t="e">
        <f>IF(VLOOKUP($I405,Zużycie!$A$2:$P$8,15,FALSE)=0," ",VLOOKUP($I405,Zużycie!$A$2:$P$8,15,FALSE))</f>
        <v>#N/A</v>
      </c>
      <c r="Y405" s="131" t="e">
        <f>IF(VLOOKUP($I405,Zużycie!$A$2:$P$8,16,FALSE)=0," ",VLOOKUP($I405,Zużycie!$A$2:$P$8,16,FALSE))</f>
        <v>#N/A</v>
      </c>
      <c r="Z405" s="131"/>
      <c r="AA405" s="131"/>
      <c r="AB405" s="131"/>
      <c r="AC405" s="131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1:48" ht="47.25" customHeight="1">
      <c r="A406" s="14"/>
      <c r="B406" s="5"/>
      <c r="C406" s="6"/>
      <c r="D406" s="6"/>
      <c r="E406" s="7"/>
      <c r="F406" s="5"/>
      <c r="G406" s="5"/>
      <c r="H406" s="5"/>
      <c r="I406" s="5" t="str">
        <f t="shared" si="19"/>
        <v/>
      </c>
      <c r="J406" s="5"/>
      <c r="K406" s="5"/>
      <c r="L406" s="5"/>
      <c r="M406" s="130"/>
      <c r="N406" s="131" t="e">
        <f>IF(VLOOKUP($I406,Zużycie!$A$2:$P$8,5,FALSE)=0," ",VLOOKUP($I406,Zużycie!$A$2:$P$8,5,FALSE))</f>
        <v>#N/A</v>
      </c>
      <c r="O406" s="131" t="e">
        <f>IF(VLOOKUP($I406,Zużycie!$A$2:$P$8,6,FALSE)=0," ",VLOOKUP($I406,Zużycie!$A$2:$P$8,6,FALSE))</f>
        <v>#N/A</v>
      </c>
      <c r="P406" s="131" t="e">
        <f>IF(VLOOKUP($I406,Zużycie!$A$2:$P$8,7,FALSE)=0," ",VLOOKUP($I406,Zużycie!$A$2:$P$8,7,FALSE))</f>
        <v>#N/A</v>
      </c>
      <c r="Q406" s="131" t="e">
        <f>IF(VLOOKUP($I406,Zużycie!$A$2:$P$8,8,FALSE)=0," ",VLOOKUP($I406,Zużycie!$A$2:$P$8,8,FALSE))</f>
        <v>#N/A</v>
      </c>
      <c r="R406" s="131" t="e">
        <f>IF(VLOOKUP($I406,Zużycie!$A$2:$P$8,9,FALSE)=0," ",VLOOKUP($I406,Zużycie!$A$2:$P$8,9,FALSE))</f>
        <v>#N/A</v>
      </c>
      <c r="S406" s="131" t="e">
        <f>IF(VLOOKUP($I406,Zużycie!$A$2:$P$8,10,FALSE)=0," ",VLOOKUP($I406,Zużycie!$A$2:$P$8,10,FALSE))</f>
        <v>#N/A</v>
      </c>
      <c r="T406" s="131" t="e">
        <f>IF(VLOOKUP($I406,Zużycie!$A$2:$P$8,11,FALSE)=0," ",VLOOKUP($I406,Zużycie!$A$2:$P$8,11,FALSE))</f>
        <v>#N/A</v>
      </c>
      <c r="U406" s="131" t="e">
        <f>IF(VLOOKUP($I406,Zużycie!$A$2:$P$8,12,FALSE)=0," ",VLOOKUP($I406,Zużycie!$A$2:$P$8,12,FALSE))</f>
        <v>#N/A</v>
      </c>
      <c r="V406" s="131" t="e">
        <f>IF(VLOOKUP($I406,Zużycie!$A$2:$P$8,13,FALSE)=0," ",VLOOKUP($I406,Zużycie!$A$2:$P$2,100,FALSE))</f>
        <v>#N/A</v>
      </c>
      <c r="W406" s="131" t="e">
        <f>IF(VLOOKUP($I406,Zużycie!$A$2:$P$8,14,FALSE)=0," ",VLOOKUP($I406,Zużycie!$A$2:$P$8,14,FALSE))</f>
        <v>#N/A</v>
      </c>
      <c r="X406" s="131" t="e">
        <f>IF(VLOOKUP($I406,Zużycie!$A$2:$P$8,15,FALSE)=0," ",VLOOKUP($I406,Zużycie!$A$2:$P$8,15,FALSE))</f>
        <v>#N/A</v>
      </c>
      <c r="Y406" s="131" t="e">
        <f>IF(VLOOKUP($I406,Zużycie!$A$2:$P$8,16,FALSE)=0," ",VLOOKUP($I406,Zużycie!$A$2:$P$8,16,FALSE))</f>
        <v>#N/A</v>
      </c>
      <c r="Z406" s="131"/>
      <c r="AA406" s="131"/>
      <c r="AB406" s="131"/>
      <c r="AC406" s="131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1:48" ht="47.25" customHeight="1">
      <c r="A407" s="14"/>
      <c r="B407" s="5"/>
      <c r="C407" s="6"/>
      <c r="D407" s="6"/>
      <c r="E407" s="7"/>
      <c r="F407" s="5"/>
      <c r="G407" s="5"/>
      <c r="H407" s="5"/>
      <c r="I407" s="5" t="str">
        <f t="shared" si="19"/>
        <v/>
      </c>
      <c r="J407" s="5"/>
      <c r="K407" s="5"/>
      <c r="L407" s="5"/>
      <c r="M407" s="130"/>
      <c r="N407" s="131" t="e">
        <f>IF(VLOOKUP($I407,Zużycie!$A$2:$P$8,5,FALSE)=0," ",VLOOKUP($I407,Zużycie!$A$2:$P$8,5,FALSE))</f>
        <v>#N/A</v>
      </c>
      <c r="O407" s="131" t="e">
        <f>IF(VLOOKUP($I407,Zużycie!$A$2:$P$8,6,FALSE)=0," ",VLOOKUP($I407,Zużycie!$A$2:$P$8,6,FALSE))</f>
        <v>#N/A</v>
      </c>
      <c r="P407" s="131" t="e">
        <f>IF(VLOOKUP($I407,Zużycie!$A$2:$P$8,7,FALSE)=0," ",VLOOKUP($I407,Zużycie!$A$2:$P$8,7,FALSE))</f>
        <v>#N/A</v>
      </c>
      <c r="Q407" s="131" t="e">
        <f>IF(VLOOKUP($I407,Zużycie!$A$2:$P$8,8,FALSE)=0," ",VLOOKUP($I407,Zużycie!$A$2:$P$8,8,FALSE))</f>
        <v>#N/A</v>
      </c>
      <c r="R407" s="131" t="e">
        <f>IF(VLOOKUP($I407,Zużycie!$A$2:$P$8,9,FALSE)=0," ",VLOOKUP($I407,Zużycie!$A$2:$P$8,9,FALSE))</f>
        <v>#N/A</v>
      </c>
      <c r="S407" s="131" t="e">
        <f>IF(VLOOKUP($I407,Zużycie!$A$2:$P$8,10,FALSE)=0," ",VLOOKUP($I407,Zużycie!$A$2:$P$8,10,FALSE))</f>
        <v>#N/A</v>
      </c>
      <c r="T407" s="131" t="e">
        <f>IF(VLOOKUP($I407,Zużycie!$A$2:$P$8,11,FALSE)=0," ",VLOOKUP($I407,Zużycie!$A$2:$P$8,11,FALSE))</f>
        <v>#N/A</v>
      </c>
      <c r="U407" s="131" t="e">
        <f>IF(VLOOKUP($I407,Zużycie!$A$2:$P$8,12,FALSE)=0," ",VLOOKUP($I407,Zużycie!$A$2:$P$8,12,FALSE))</f>
        <v>#N/A</v>
      </c>
      <c r="V407" s="131" t="e">
        <f>IF(VLOOKUP($I407,Zużycie!$A$2:$P$8,13,FALSE)=0," ",VLOOKUP($I407,Zużycie!$A$2:$P$2,100,FALSE))</f>
        <v>#N/A</v>
      </c>
      <c r="W407" s="131" t="e">
        <f>IF(VLOOKUP($I407,Zużycie!$A$2:$P$8,14,FALSE)=0," ",VLOOKUP($I407,Zużycie!$A$2:$P$8,14,FALSE))</f>
        <v>#N/A</v>
      </c>
      <c r="X407" s="131" t="e">
        <f>IF(VLOOKUP($I407,Zużycie!$A$2:$P$8,15,FALSE)=0," ",VLOOKUP($I407,Zużycie!$A$2:$P$8,15,FALSE))</f>
        <v>#N/A</v>
      </c>
      <c r="Y407" s="131" t="e">
        <f>IF(VLOOKUP($I407,Zużycie!$A$2:$P$8,16,FALSE)=0," ",VLOOKUP($I407,Zużycie!$A$2:$P$8,16,FALSE))</f>
        <v>#N/A</v>
      </c>
      <c r="Z407" s="131"/>
      <c r="AA407" s="131"/>
      <c r="AB407" s="131"/>
      <c r="AC407" s="131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1:48" ht="47.25" customHeight="1">
      <c r="A408" s="14"/>
      <c r="B408" s="5"/>
      <c r="C408" s="6"/>
      <c r="D408" s="6"/>
      <c r="E408" s="7"/>
      <c r="F408" s="5"/>
      <c r="G408" s="5"/>
      <c r="H408" s="5"/>
      <c r="I408" s="5" t="str">
        <f t="shared" si="19"/>
        <v/>
      </c>
      <c r="J408" s="5"/>
      <c r="K408" s="5"/>
      <c r="L408" s="5"/>
      <c r="M408" s="130"/>
      <c r="N408" s="131" t="e">
        <f>IF(VLOOKUP($I408,Zużycie!$A$2:$P$8,5,FALSE)=0," ",VLOOKUP($I408,Zużycie!$A$2:$P$8,5,FALSE))</f>
        <v>#N/A</v>
      </c>
      <c r="O408" s="131" t="e">
        <f>IF(VLOOKUP($I408,Zużycie!$A$2:$P$8,6,FALSE)=0," ",VLOOKUP($I408,Zużycie!$A$2:$P$8,6,FALSE))</f>
        <v>#N/A</v>
      </c>
      <c r="P408" s="131" t="e">
        <f>IF(VLOOKUP($I408,Zużycie!$A$2:$P$8,7,FALSE)=0," ",VLOOKUP($I408,Zużycie!$A$2:$P$8,7,FALSE))</f>
        <v>#N/A</v>
      </c>
      <c r="Q408" s="131" t="e">
        <f>IF(VLOOKUP($I408,Zużycie!$A$2:$P$8,8,FALSE)=0," ",VLOOKUP($I408,Zużycie!$A$2:$P$8,8,FALSE))</f>
        <v>#N/A</v>
      </c>
      <c r="R408" s="131" t="e">
        <f>IF(VLOOKUP($I408,Zużycie!$A$2:$P$8,9,FALSE)=0," ",VLOOKUP($I408,Zużycie!$A$2:$P$8,9,FALSE))</f>
        <v>#N/A</v>
      </c>
      <c r="S408" s="131" t="e">
        <f>IF(VLOOKUP($I408,Zużycie!$A$2:$P$8,10,FALSE)=0," ",VLOOKUP($I408,Zużycie!$A$2:$P$8,10,FALSE))</f>
        <v>#N/A</v>
      </c>
      <c r="T408" s="131" t="e">
        <f>IF(VLOOKUP($I408,Zużycie!$A$2:$P$8,11,FALSE)=0," ",VLOOKUP($I408,Zużycie!$A$2:$P$8,11,FALSE))</f>
        <v>#N/A</v>
      </c>
      <c r="U408" s="131" t="e">
        <f>IF(VLOOKUP($I408,Zużycie!$A$2:$P$8,12,FALSE)=0," ",VLOOKUP($I408,Zużycie!$A$2:$P$8,12,FALSE))</f>
        <v>#N/A</v>
      </c>
      <c r="V408" s="131" t="e">
        <f>IF(VLOOKUP($I408,Zużycie!$A$2:$P$8,13,FALSE)=0," ",VLOOKUP($I408,Zużycie!$A$2:$P$2,100,FALSE))</f>
        <v>#N/A</v>
      </c>
      <c r="W408" s="131" t="e">
        <f>IF(VLOOKUP($I408,Zużycie!$A$2:$P$8,14,FALSE)=0," ",VLOOKUP($I408,Zużycie!$A$2:$P$8,14,FALSE))</f>
        <v>#N/A</v>
      </c>
      <c r="X408" s="131" t="e">
        <f>IF(VLOOKUP($I408,Zużycie!$A$2:$P$8,15,FALSE)=0," ",VLOOKUP($I408,Zużycie!$A$2:$P$8,15,FALSE))</f>
        <v>#N/A</v>
      </c>
      <c r="Y408" s="131" t="e">
        <f>IF(VLOOKUP($I408,Zużycie!$A$2:$P$8,16,FALSE)=0," ",VLOOKUP($I408,Zużycie!$A$2:$P$8,16,FALSE))</f>
        <v>#N/A</v>
      </c>
      <c r="Z408" s="131"/>
      <c r="AA408" s="131"/>
      <c r="AB408" s="131"/>
      <c r="AC408" s="131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1:48" ht="47.25" customHeight="1">
      <c r="A409" s="14"/>
      <c r="B409" s="5"/>
      <c r="C409" s="6"/>
      <c r="D409" s="6"/>
      <c r="E409" s="7"/>
      <c r="F409" s="5"/>
      <c r="G409" s="5"/>
      <c r="H409" s="5"/>
      <c r="I409" s="5" t="str">
        <f t="shared" si="19"/>
        <v/>
      </c>
      <c r="J409" s="5"/>
      <c r="K409" s="5"/>
      <c r="L409" s="5"/>
      <c r="M409" s="130"/>
      <c r="N409" s="131" t="e">
        <f>IF(VLOOKUP($I409,Zużycie!$A$2:$P$8,5,FALSE)=0," ",VLOOKUP($I409,Zużycie!$A$2:$P$8,5,FALSE))</f>
        <v>#N/A</v>
      </c>
      <c r="O409" s="131" t="e">
        <f>IF(VLOOKUP($I409,Zużycie!$A$2:$P$8,6,FALSE)=0," ",VLOOKUP($I409,Zużycie!$A$2:$P$8,6,FALSE))</f>
        <v>#N/A</v>
      </c>
      <c r="P409" s="131" t="e">
        <f>IF(VLOOKUP($I409,Zużycie!$A$2:$P$8,7,FALSE)=0," ",VLOOKUP($I409,Zużycie!$A$2:$P$8,7,FALSE))</f>
        <v>#N/A</v>
      </c>
      <c r="Q409" s="131" t="e">
        <f>IF(VLOOKUP($I409,Zużycie!$A$2:$P$8,8,FALSE)=0," ",VLOOKUP($I409,Zużycie!$A$2:$P$8,8,FALSE))</f>
        <v>#N/A</v>
      </c>
      <c r="R409" s="131" t="e">
        <f>IF(VLOOKUP($I409,Zużycie!$A$2:$P$8,9,FALSE)=0," ",VLOOKUP($I409,Zużycie!$A$2:$P$8,9,FALSE))</f>
        <v>#N/A</v>
      </c>
      <c r="S409" s="131" t="e">
        <f>IF(VLOOKUP($I409,Zużycie!$A$2:$P$8,10,FALSE)=0," ",VLOOKUP($I409,Zużycie!$A$2:$P$8,10,FALSE))</f>
        <v>#N/A</v>
      </c>
      <c r="T409" s="131" t="e">
        <f>IF(VLOOKUP($I409,Zużycie!$A$2:$P$8,11,FALSE)=0," ",VLOOKUP($I409,Zużycie!$A$2:$P$8,11,FALSE))</f>
        <v>#N/A</v>
      </c>
      <c r="U409" s="131" t="e">
        <f>IF(VLOOKUP($I409,Zużycie!$A$2:$P$8,12,FALSE)=0," ",VLOOKUP($I409,Zużycie!$A$2:$P$8,12,FALSE))</f>
        <v>#N/A</v>
      </c>
      <c r="V409" s="131" t="e">
        <f>IF(VLOOKUP($I409,Zużycie!$A$2:$P$8,13,FALSE)=0," ",VLOOKUP($I409,Zużycie!$A$2:$P$2,100,FALSE))</f>
        <v>#N/A</v>
      </c>
      <c r="W409" s="131" t="e">
        <f>IF(VLOOKUP($I409,Zużycie!$A$2:$P$8,14,FALSE)=0," ",VLOOKUP($I409,Zużycie!$A$2:$P$8,14,FALSE))</f>
        <v>#N/A</v>
      </c>
      <c r="X409" s="131" t="e">
        <f>IF(VLOOKUP($I409,Zużycie!$A$2:$P$8,15,FALSE)=0," ",VLOOKUP($I409,Zużycie!$A$2:$P$8,15,FALSE))</f>
        <v>#N/A</v>
      </c>
      <c r="Y409" s="131" t="e">
        <f>IF(VLOOKUP($I409,Zużycie!$A$2:$P$8,16,FALSE)=0," ",VLOOKUP($I409,Zużycie!$A$2:$P$8,16,FALSE))</f>
        <v>#N/A</v>
      </c>
      <c r="Z409" s="131"/>
      <c r="AA409" s="131"/>
      <c r="AB409" s="131"/>
      <c r="AC409" s="131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1:48" ht="47.25" customHeight="1">
      <c r="A410" s="14"/>
      <c r="B410" s="5"/>
      <c r="C410" s="6"/>
      <c r="D410" s="6"/>
      <c r="E410" s="7"/>
      <c r="F410" s="5"/>
      <c r="G410" s="5"/>
      <c r="H410" s="5"/>
      <c r="I410" s="5" t="str">
        <f t="shared" si="19"/>
        <v/>
      </c>
      <c r="J410" s="5"/>
      <c r="K410" s="5"/>
      <c r="L410" s="5"/>
      <c r="M410" s="130"/>
      <c r="N410" s="131" t="e">
        <f>IF(VLOOKUP($I410,Zużycie!$A$2:$P$8,5,FALSE)=0," ",VLOOKUP($I410,Zużycie!$A$2:$P$8,5,FALSE))</f>
        <v>#N/A</v>
      </c>
      <c r="O410" s="131" t="e">
        <f>IF(VLOOKUP($I410,Zużycie!$A$2:$P$8,6,FALSE)=0," ",VLOOKUP($I410,Zużycie!$A$2:$P$8,6,FALSE))</f>
        <v>#N/A</v>
      </c>
      <c r="P410" s="131" t="e">
        <f>IF(VLOOKUP($I410,Zużycie!$A$2:$P$8,7,FALSE)=0," ",VLOOKUP($I410,Zużycie!$A$2:$P$8,7,FALSE))</f>
        <v>#N/A</v>
      </c>
      <c r="Q410" s="131" t="e">
        <f>IF(VLOOKUP($I410,Zużycie!$A$2:$P$8,8,FALSE)=0," ",VLOOKUP($I410,Zużycie!$A$2:$P$8,8,FALSE))</f>
        <v>#N/A</v>
      </c>
      <c r="R410" s="131" t="e">
        <f>IF(VLOOKUP($I410,Zużycie!$A$2:$P$8,9,FALSE)=0," ",VLOOKUP($I410,Zużycie!$A$2:$P$8,9,FALSE))</f>
        <v>#N/A</v>
      </c>
      <c r="S410" s="131" t="e">
        <f>IF(VLOOKUP($I410,Zużycie!$A$2:$P$8,10,FALSE)=0," ",VLOOKUP($I410,Zużycie!$A$2:$P$8,10,FALSE))</f>
        <v>#N/A</v>
      </c>
      <c r="T410" s="131" t="e">
        <f>IF(VLOOKUP($I410,Zużycie!$A$2:$P$8,11,FALSE)=0," ",VLOOKUP($I410,Zużycie!$A$2:$P$8,11,FALSE))</f>
        <v>#N/A</v>
      </c>
      <c r="U410" s="131" t="e">
        <f>IF(VLOOKUP($I410,Zużycie!$A$2:$P$8,12,FALSE)=0," ",VLOOKUP($I410,Zużycie!$A$2:$P$8,12,FALSE))</f>
        <v>#N/A</v>
      </c>
      <c r="V410" s="131" t="e">
        <f>IF(VLOOKUP($I410,Zużycie!$A$2:$P$8,13,FALSE)=0," ",VLOOKUP($I410,Zużycie!$A$2:$P$2,100,FALSE))</f>
        <v>#N/A</v>
      </c>
      <c r="W410" s="131" t="e">
        <f>IF(VLOOKUP($I410,Zużycie!$A$2:$P$8,14,FALSE)=0," ",VLOOKUP($I410,Zużycie!$A$2:$P$8,14,FALSE))</f>
        <v>#N/A</v>
      </c>
      <c r="X410" s="131" t="e">
        <f>IF(VLOOKUP($I410,Zużycie!$A$2:$P$8,15,FALSE)=0," ",VLOOKUP($I410,Zużycie!$A$2:$P$8,15,FALSE))</f>
        <v>#N/A</v>
      </c>
      <c r="Y410" s="131" t="e">
        <f>IF(VLOOKUP($I410,Zużycie!$A$2:$P$8,16,FALSE)=0," ",VLOOKUP($I410,Zużycie!$A$2:$P$8,16,FALSE))</f>
        <v>#N/A</v>
      </c>
      <c r="Z410" s="131"/>
      <c r="AA410" s="131"/>
      <c r="AB410" s="131"/>
      <c r="AC410" s="131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1:48" ht="47.25" customHeight="1">
      <c r="A411" s="14"/>
      <c r="B411" s="5"/>
      <c r="C411" s="6"/>
      <c r="D411" s="6"/>
      <c r="E411" s="7"/>
      <c r="F411" s="5"/>
      <c r="G411" s="5"/>
      <c r="H411" s="5"/>
      <c r="I411" s="5" t="str">
        <f t="shared" si="19"/>
        <v/>
      </c>
      <c r="J411" s="5"/>
      <c r="K411" s="5"/>
      <c r="L411" s="5"/>
      <c r="M411" s="130"/>
      <c r="N411" s="131" t="e">
        <f>IF(VLOOKUP($I411,Zużycie!$A$2:$P$8,5,FALSE)=0," ",VLOOKUP($I411,Zużycie!$A$2:$P$8,5,FALSE))</f>
        <v>#N/A</v>
      </c>
      <c r="O411" s="131" t="e">
        <f>IF(VLOOKUP($I411,Zużycie!$A$2:$P$8,6,FALSE)=0," ",VLOOKUP($I411,Zużycie!$A$2:$P$8,6,FALSE))</f>
        <v>#N/A</v>
      </c>
      <c r="P411" s="131" t="e">
        <f>IF(VLOOKUP($I411,Zużycie!$A$2:$P$8,7,FALSE)=0," ",VLOOKUP($I411,Zużycie!$A$2:$P$8,7,FALSE))</f>
        <v>#N/A</v>
      </c>
      <c r="Q411" s="131" t="e">
        <f>IF(VLOOKUP($I411,Zużycie!$A$2:$P$8,8,FALSE)=0," ",VLOOKUP($I411,Zużycie!$A$2:$P$8,8,FALSE))</f>
        <v>#N/A</v>
      </c>
      <c r="R411" s="131" t="e">
        <f>IF(VLOOKUP($I411,Zużycie!$A$2:$P$8,9,FALSE)=0," ",VLOOKUP($I411,Zużycie!$A$2:$P$8,9,FALSE))</f>
        <v>#N/A</v>
      </c>
      <c r="S411" s="131" t="e">
        <f>IF(VLOOKUP($I411,Zużycie!$A$2:$P$8,10,FALSE)=0," ",VLOOKUP($I411,Zużycie!$A$2:$P$8,10,FALSE))</f>
        <v>#N/A</v>
      </c>
      <c r="T411" s="131" t="e">
        <f>IF(VLOOKUP($I411,Zużycie!$A$2:$P$8,11,FALSE)=0," ",VLOOKUP($I411,Zużycie!$A$2:$P$8,11,FALSE))</f>
        <v>#N/A</v>
      </c>
      <c r="U411" s="131" t="e">
        <f>IF(VLOOKUP($I411,Zużycie!$A$2:$P$8,12,FALSE)=0," ",VLOOKUP($I411,Zużycie!$A$2:$P$8,12,FALSE))</f>
        <v>#N/A</v>
      </c>
      <c r="V411" s="131" t="e">
        <f>IF(VLOOKUP($I411,Zużycie!$A$2:$P$8,13,FALSE)=0," ",VLOOKUP($I411,Zużycie!$A$2:$P$2,100,FALSE))</f>
        <v>#N/A</v>
      </c>
      <c r="W411" s="131" t="e">
        <f>IF(VLOOKUP($I411,Zużycie!$A$2:$P$8,14,FALSE)=0," ",VLOOKUP($I411,Zużycie!$A$2:$P$8,14,FALSE))</f>
        <v>#N/A</v>
      </c>
      <c r="X411" s="131" t="e">
        <f>IF(VLOOKUP($I411,Zużycie!$A$2:$P$8,15,FALSE)=0," ",VLOOKUP($I411,Zużycie!$A$2:$P$8,15,FALSE))</f>
        <v>#N/A</v>
      </c>
      <c r="Y411" s="131" t="e">
        <f>IF(VLOOKUP($I411,Zużycie!$A$2:$P$8,16,FALSE)=0," ",VLOOKUP($I411,Zużycie!$A$2:$P$8,16,FALSE))</f>
        <v>#N/A</v>
      </c>
      <c r="Z411" s="131"/>
      <c r="AA411" s="131"/>
      <c r="AB411" s="131"/>
      <c r="AC411" s="131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1:48" ht="47.25" customHeight="1">
      <c r="A412" s="14"/>
      <c r="B412" s="5"/>
      <c r="C412" s="6"/>
      <c r="D412" s="6"/>
      <c r="E412" s="7"/>
      <c r="F412" s="5"/>
      <c r="G412" s="5"/>
      <c r="H412" s="5"/>
      <c r="I412" s="5" t="str">
        <f t="shared" si="19"/>
        <v/>
      </c>
      <c r="J412" s="5"/>
      <c r="K412" s="5"/>
      <c r="L412" s="5"/>
      <c r="M412" s="130"/>
      <c r="N412" s="131" t="e">
        <f>IF(VLOOKUP($I412,Zużycie!$A$2:$P$8,5,FALSE)=0," ",VLOOKUP($I412,Zużycie!$A$2:$P$8,5,FALSE))</f>
        <v>#N/A</v>
      </c>
      <c r="O412" s="131" t="e">
        <f>IF(VLOOKUP($I412,Zużycie!$A$2:$P$8,6,FALSE)=0," ",VLOOKUP($I412,Zużycie!$A$2:$P$8,6,FALSE))</f>
        <v>#N/A</v>
      </c>
      <c r="P412" s="131" t="e">
        <f>IF(VLOOKUP($I412,Zużycie!$A$2:$P$8,7,FALSE)=0," ",VLOOKUP($I412,Zużycie!$A$2:$P$8,7,FALSE))</f>
        <v>#N/A</v>
      </c>
      <c r="Q412" s="131" t="e">
        <f>IF(VLOOKUP($I412,Zużycie!$A$2:$P$8,8,FALSE)=0," ",VLOOKUP($I412,Zużycie!$A$2:$P$8,8,FALSE))</f>
        <v>#N/A</v>
      </c>
      <c r="R412" s="131" t="e">
        <f>IF(VLOOKUP($I412,Zużycie!$A$2:$P$8,9,FALSE)=0," ",VLOOKUP($I412,Zużycie!$A$2:$P$8,9,FALSE))</f>
        <v>#N/A</v>
      </c>
      <c r="S412" s="131" t="e">
        <f>IF(VLOOKUP($I412,Zużycie!$A$2:$P$8,10,FALSE)=0," ",VLOOKUP($I412,Zużycie!$A$2:$P$8,10,FALSE))</f>
        <v>#N/A</v>
      </c>
      <c r="T412" s="131" t="e">
        <f>IF(VLOOKUP($I412,Zużycie!$A$2:$P$8,11,FALSE)=0," ",VLOOKUP($I412,Zużycie!$A$2:$P$8,11,FALSE))</f>
        <v>#N/A</v>
      </c>
      <c r="U412" s="131" t="e">
        <f>IF(VLOOKUP($I412,Zużycie!$A$2:$P$8,12,FALSE)=0," ",VLOOKUP($I412,Zużycie!$A$2:$P$8,12,FALSE))</f>
        <v>#N/A</v>
      </c>
      <c r="V412" s="131" t="e">
        <f>IF(VLOOKUP($I412,Zużycie!$A$2:$P$8,13,FALSE)=0," ",VLOOKUP($I412,Zużycie!$A$2:$P$2,100,FALSE))</f>
        <v>#N/A</v>
      </c>
      <c r="W412" s="131" t="e">
        <f>IF(VLOOKUP($I412,Zużycie!$A$2:$P$8,14,FALSE)=0," ",VLOOKUP($I412,Zużycie!$A$2:$P$8,14,FALSE))</f>
        <v>#N/A</v>
      </c>
      <c r="X412" s="131" t="e">
        <f>IF(VLOOKUP($I412,Zużycie!$A$2:$P$8,15,FALSE)=0," ",VLOOKUP($I412,Zużycie!$A$2:$P$8,15,FALSE))</f>
        <v>#N/A</v>
      </c>
      <c r="Y412" s="131" t="e">
        <f>IF(VLOOKUP($I412,Zużycie!$A$2:$P$8,16,FALSE)=0," ",VLOOKUP($I412,Zużycie!$A$2:$P$8,16,FALSE))</f>
        <v>#N/A</v>
      </c>
      <c r="Z412" s="131"/>
      <c r="AA412" s="131"/>
      <c r="AB412" s="131"/>
      <c r="AC412" s="131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1:48" ht="47.25" customHeight="1">
      <c r="A413" s="14"/>
      <c r="B413" s="5"/>
      <c r="C413" s="6"/>
      <c r="D413" s="6"/>
      <c r="E413" s="7"/>
      <c r="F413" s="5"/>
      <c r="G413" s="5"/>
      <c r="H413" s="5"/>
      <c r="I413" s="5" t="str">
        <f t="shared" si="19"/>
        <v/>
      </c>
      <c r="J413" s="5"/>
      <c r="K413" s="5"/>
      <c r="L413" s="5"/>
      <c r="M413" s="130"/>
      <c r="N413" s="131" t="e">
        <f>IF(VLOOKUP($I413,Zużycie!$A$2:$P$8,5,FALSE)=0," ",VLOOKUP($I413,Zużycie!$A$2:$P$8,5,FALSE))</f>
        <v>#N/A</v>
      </c>
      <c r="O413" s="131" t="e">
        <f>IF(VLOOKUP($I413,Zużycie!$A$2:$P$8,6,FALSE)=0," ",VLOOKUP($I413,Zużycie!$A$2:$P$8,6,FALSE))</f>
        <v>#N/A</v>
      </c>
      <c r="P413" s="131" t="e">
        <f>IF(VLOOKUP($I413,Zużycie!$A$2:$P$8,7,FALSE)=0," ",VLOOKUP($I413,Zużycie!$A$2:$P$8,7,FALSE))</f>
        <v>#N/A</v>
      </c>
      <c r="Q413" s="131" t="e">
        <f>IF(VLOOKUP($I413,Zużycie!$A$2:$P$8,8,FALSE)=0," ",VLOOKUP($I413,Zużycie!$A$2:$P$8,8,FALSE))</f>
        <v>#N/A</v>
      </c>
      <c r="R413" s="131" t="e">
        <f>IF(VLOOKUP($I413,Zużycie!$A$2:$P$8,9,FALSE)=0," ",VLOOKUP($I413,Zużycie!$A$2:$P$8,9,FALSE))</f>
        <v>#N/A</v>
      </c>
      <c r="S413" s="131" t="e">
        <f>IF(VLOOKUP($I413,Zużycie!$A$2:$P$8,10,FALSE)=0," ",VLOOKUP($I413,Zużycie!$A$2:$P$8,10,FALSE))</f>
        <v>#N/A</v>
      </c>
      <c r="T413" s="131" t="e">
        <f>IF(VLOOKUP($I413,Zużycie!$A$2:$P$8,11,FALSE)=0," ",VLOOKUP($I413,Zużycie!$A$2:$P$8,11,FALSE))</f>
        <v>#N/A</v>
      </c>
      <c r="U413" s="131" t="e">
        <f>IF(VLOOKUP($I413,Zużycie!$A$2:$P$8,12,FALSE)=0," ",VLOOKUP($I413,Zużycie!$A$2:$P$8,12,FALSE))</f>
        <v>#N/A</v>
      </c>
      <c r="V413" s="131" t="e">
        <f>IF(VLOOKUP($I413,Zużycie!$A$2:$P$8,13,FALSE)=0," ",VLOOKUP($I413,Zużycie!$A$2:$P$2,100,FALSE))</f>
        <v>#N/A</v>
      </c>
      <c r="W413" s="131" t="e">
        <f>IF(VLOOKUP($I413,Zużycie!$A$2:$P$8,14,FALSE)=0," ",VLOOKUP($I413,Zużycie!$A$2:$P$8,14,FALSE))</f>
        <v>#N/A</v>
      </c>
      <c r="X413" s="131" t="e">
        <f>IF(VLOOKUP($I413,Zużycie!$A$2:$P$8,15,FALSE)=0," ",VLOOKUP($I413,Zużycie!$A$2:$P$8,15,FALSE))</f>
        <v>#N/A</v>
      </c>
      <c r="Y413" s="131" t="e">
        <f>IF(VLOOKUP($I413,Zużycie!$A$2:$P$8,16,FALSE)=0," ",VLOOKUP($I413,Zużycie!$A$2:$P$8,16,FALSE))</f>
        <v>#N/A</v>
      </c>
      <c r="Z413" s="131"/>
      <c r="AA413" s="131"/>
      <c r="AB413" s="131"/>
      <c r="AC413" s="131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1:48" ht="47.25" customHeight="1">
      <c r="A414" s="14"/>
      <c r="B414" s="5"/>
      <c r="C414" s="6"/>
      <c r="D414" s="6"/>
      <c r="E414" s="7"/>
      <c r="F414" s="5"/>
      <c r="G414" s="5"/>
      <c r="H414" s="5"/>
      <c r="I414" s="5" t="str">
        <f t="shared" si="19"/>
        <v/>
      </c>
      <c r="J414" s="5"/>
      <c r="K414" s="5"/>
      <c r="L414" s="5"/>
      <c r="M414" s="130"/>
      <c r="N414" s="131" t="e">
        <f>IF(VLOOKUP($I414,Zużycie!$A$2:$P$8,5,FALSE)=0," ",VLOOKUP($I414,Zużycie!$A$2:$P$8,5,FALSE))</f>
        <v>#N/A</v>
      </c>
      <c r="O414" s="131" t="e">
        <f>IF(VLOOKUP($I414,Zużycie!$A$2:$P$8,6,FALSE)=0," ",VLOOKUP($I414,Zużycie!$A$2:$P$8,6,FALSE))</f>
        <v>#N/A</v>
      </c>
      <c r="P414" s="131" t="e">
        <f>IF(VLOOKUP($I414,Zużycie!$A$2:$P$8,7,FALSE)=0," ",VLOOKUP($I414,Zużycie!$A$2:$P$8,7,FALSE))</f>
        <v>#N/A</v>
      </c>
      <c r="Q414" s="131" t="e">
        <f>IF(VLOOKUP($I414,Zużycie!$A$2:$P$8,8,FALSE)=0," ",VLOOKUP($I414,Zużycie!$A$2:$P$8,8,FALSE))</f>
        <v>#N/A</v>
      </c>
      <c r="R414" s="131" t="e">
        <f>IF(VLOOKUP($I414,Zużycie!$A$2:$P$8,9,FALSE)=0," ",VLOOKUP($I414,Zużycie!$A$2:$P$8,9,FALSE))</f>
        <v>#N/A</v>
      </c>
      <c r="S414" s="131" t="e">
        <f>IF(VLOOKUP($I414,Zużycie!$A$2:$P$8,10,FALSE)=0," ",VLOOKUP($I414,Zużycie!$A$2:$P$8,10,FALSE))</f>
        <v>#N/A</v>
      </c>
      <c r="T414" s="131" t="e">
        <f>IF(VLOOKUP($I414,Zużycie!$A$2:$P$8,11,FALSE)=0," ",VLOOKUP($I414,Zużycie!$A$2:$P$8,11,FALSE))</f>
        <v>#N/A</v>
      </c>
      <c r="U414" s="131" t="e">
        <f>IF(VLOOKUP($I414,Zużycie!$A$2:$P$8,12,FALSE)=0," ",VLOOKUP($I414,Zużycie!$A$2:$P$8,12,FALSE))</f>
        <v>#N/A</v>
      </c>
      <c r="V414" s="131" t="e">
        <f>IF(VLOOKUP($I414,Zużycie!$A$2:$P$8,13,FALSE)=0," ",VLOOKUP($I414,Zużycie!$A$2:$P$2,100,FALSE))</f>
        <v>#N/A</v>
      </c>
      <c r="W414" s="131" t="e">
        <f>IF(VLOOKUP($I414,Zużycie!$A$2:$P$8,14,FALSE)=0," ",VLOOKUP($I414,Zużycie!$A$2:$P$8,14,FALSE))</f>
        <v>#N/A</v>
      </c>
      <c r="X414" s="131" t="e">
        <f>IF(VLOOKUP($I414,Zużycie!$A$2:$P$8,15,FALSE)=0," ",VLOOKUP($I414,Zużycie!$A$2:$P$8,15,FALSE))</f>
        <v>#N/A</v>
      </c>
      <c r="Y414" s="131" t="e">
        <f>IF(VLOOKUP($I414,Zużycie!$A$2:$P$8,16,FALSE)=0," ",VLOOKUP($I414,Zużycie!$A$2:$P$8,16,FALSE))</f>
        <v>#N/A</v>
      </c>
      <c r="Z414" s="131"/>
      <c r="AA414" s="131"/>
      <c r="AB414" s="131"/>
      <c r="AC414" s="131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1:48" ht="47.25" customHeight="1">
      <c r="A415" s="14"/>
      <c r="B415" s="5"/>
      <c r="C415" s="6"/>
      <c r="D415" s="6"/>
      <c r="E415" s="7"/>
      <c r="F415" s="5"/>
      <c r="G415" s="5"/>
      <c r="H415" s="5"/>
      <c r="I415" s="5" t="str">
        <f t="shared" si="19"/>
        <v/>
      </c>
      <c r="J415" s="5"/>
      <c r="K415" s="5"/>
      <c r="L415" s="5"/>
      <c r="M415" s="130"/>
      <c r="N415" s="131" t="e">
        <f>IF(VLOOKUP($I415,Zużycie!$A$2:$P$8,5,FALSE)=0," ",VLOOKUP($I415,Zużycie!$A$2:$P$8,5,FALSE))</f>
        <v>#N/A</v>
      </c>
      <c r="O415" s="131" t="e">
        <f>IF(VLOOKUP($I415,Zużycie!$A$2:$P$8,6,FALSE)=0," ",VLOOKUP($I415,Zużycie!$A$2:$P$8,6,FALSE))</f>
        <v>#N/A</v>
      </c>
      <c r="P415" s="131" t="e">
        <f>IF(VLOOKUP($I415,Zużycie!$A$2:$P$8,7,FALSE)=0," ",VLOOKUP($I415,Zużycie!$A$2:$P$8,7,FALSE))</f>
        <v>#N/A</v>
      </c>
      <c r="Q415" s="131" t="e">
        <f>IF(VLOOKUP($I415,Zużycie!$A$2:$P$8,8,FALSE)=0," ",VLOOKUP($I415,Zużycie!$A$2:$P$8,8,FALSE))</f>
        <v>#N/A</v>
      </c>
      <c r="R415" s="131" t="e">
        <f>IF(VLOOKUP($I415,Zużycie!$A$2:$P$8,9,FALSE)=0," ",VLOOKUP($I415,Zużycie!$A$2:$P$8,9,FALSE))</f>
        <v>#N/A</v>
      </c>
      <c r="S415" s="131" t="e">
        <f>IF(VLOOKUP($I415,Zużycie!$A$2:$P$8,10,FALSE)=0," ",VLOOKUP($I415,Zużycie!$A$2:$P$8,10,FALSE))</f>
        <v>#N/A</v>
      </c>
      <c r="T415" s="131" t="e">
        <f>IF(VLOOKUP($I415,Zużycie!$A$2:$P$8,11,FALSE)=0," ",VLOOKUP($I415,Zużycie!$A$2:$P$8,11,FALSE))</f>
        <v>#N/A</v>
      </c>
      <c r="U415" s="131" t="e">
        <f>IF(VLOOKUP($I415,Zużycie!$A$2:$P$8,12,FALSE)=0," ",VLOOKUP($I415,Zużycie!$A$2:$P$8,12,FALSE))</f>
        <v>#N/A</v>
      </c>
      <c r="V415" s="131" t="e">
        <f>IF(VLOOKUP($I415,Zużycie!$A$2:$P$8,13,FALSE)=0," ",VLOOKUP($I415,Zużycie!$A$2:$P$2,100,FALSE))</f>
        <v>#N/A</v>
      </c>
      <c r="W415" s="131" t="e">
        <f>IF(VLOOKUP($I415,Zużycie!$A$2:$P$8,14,FALSE)=0," ",VLOOKUP($I415,Zużycie!$A$2:$P$8,14,FALSE))</f>
        <v>#N/A</v>
      </c>
      <c r="X415" s="131" t="e">
        <f>IF(VLOOKUP($I415,Zużycie!$A$2:$P$8,15,FALSE)=0," ",VLOOKUP($I415,Zużycie!$A$2:$P$8,15,FALSE))</f>
        <v>#N/A</v>
      </c>
      <c r="Y415" s="131" t="e">
        <f>IF(VLOOKUP($I415,Zużycie!$A$2:$P$8,16,FALSE)=0," ",VLOOKUP($I415,Zużycie!$A$2:$P$8,16,FALSE))</f>
        <v>#N/A</v>
      </c>
      <c r="Z415" s="131"/>
      <c r="AA415" s="131"/>
      <c r="AB415" s="131"/>
      <c r="AC415" s="131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1:48" ht="47.25" customHeight="1">
      <c r="A416" s="14"/>
      <c r="B416" s="5"/>
      <c r="C416" s="6"/>
      <c r="D416" s="6"/>
      <c r="E416" s="7"/>
      <c r="F416" s="5"/>
      <c r="G416" s="5"/>
      <c r="H416" s="5"/>
      <c r="I416" s="5" t="str">
        <f t="shared" si="19"/>
        <v/>
      </c>
      <c r="J416" s="5"/>
      <c r="K416" s="5"/>
      <c r="L416" s="5"/>
      <c r="M416" s="130"/>
      <c r="N416" s="131" t="e">
        <f>IF(VLOOKUP($I416,Zużycie!$A$2:$P$8,5,FALSE)=0," ",VLOOKUP($I416,Zużycie!$A$2:$P$8,5,FALSE))</f>
        <v>#N/A</v>
      </c>
      <c r="O416" s="131" t="e">
        <f>IF(VLOOKUP($I416,Zużycie!$A$2:$P$8,6,FALSE)=0," ",VLOOKUP($I416,Zużycie!$A$2:$P$8,6,FALSE))</f>
        <v>#N/A</v>
      </c>
      <c r="P416" s="131" t="e">
        <f>IF(VLOOKUP($I416,Zużycie!$A$2:$P$8,7,FALSE)=0," ",VLOOKUP($I416,Zużycie!$A$2:$P$8,7,FALSE))</f>
        <v>#N/A</v>
      </c>
      <c r="Q416" s="131" t="e">
        <f>IF(VLOOKUP($I416,Zużycie!$A$2:$P$8,8,FALSE)=0," ",VLOOKUP($I416,Zużycie!$A$2:$P$8,8,FALSE))</f>
        <v>#N/A</v>
      </c>
      <c r="R416" s="131" t="e">
        <f>IF(VLOOKUP($I416,Zużycie!$A$2:$P$8,9,FALSE)=0," ",VLOOKUP($I416,Zużycie!$A$2:$P$8,9,FALSE))</f>
        <v>#N/A</v>
      </c>
      <c r="S416" s="131" t="e">
        <f>IF(VLOOKUP($I416,Zużycie!$A$2:$P$8,10,FALSE)=0," ",VLOOKUP($I416,Zużycie!$A$2:$P$8,10,FALSE))</f>
        <v>#N/A</v>
      </c>
      <c r="T416" s="131" t="e">
        <f>IF(VLOOKUP($I416,Zużycie!$A$2:$P$8,11,FALSE)=0," ",VLOOKUP($I416,Zużycie!$A$2:$P$8,11,FALSE))</f>
        <v>#N/A</v>
      </c>
      <c r="U416" s="131" t="e">
        <f>IF(VLOOKUP($I416,Zużycie!$A$2:$P$8,12,FALSE)=0," ",VLOOKUP($I416,Zużycie!$A$2:$P$8,12,FALSE))</f>
        <v>#N/A</v>
      </c>
      <c r="V416" s="131" t="e">
        <f>IF(VLOOKUP($I416,Zużycie!$A$2:$P$8,13,FALSE)=0," ",VLOOKUP($I416,Zużycie!$A$2:$P$2,100,FALSE))</f>
        <v>#N/A</v>
      </c>
      <c r="W416" s="131" t="e">
        <f>IF(VLOOKUP($I416,Zużycie!$A$2:$P$8,14,FALSE)=0," ",VLOOKUP($I416,Zużycie!$A$2:$P$8,14,FALSE))</f>
        <v>#N/A</v>
      </c>
      <c r="X416" s="131" t="e">
        <f>IF(VLOOKUP($I416,Zużycie!$A$2:$P$8,15,FALSE)=0," ",VLOOKUP($I416,Zużycie!$A$2:$P$8,15,FALSE))</f>
        <v>#N/A</v>
      </c>
      <c r="Y416" s="131" t="e">
        <f>IF(VLOOKUP($I416,Zużycie!$A$2:$P$8,16,FALSE)=0," ",VLOOKUP($I416,Zużycie!$A$2:$P$8,16,FALSE))</f>
        <v>#N/A</v>
      </c>
      <c r="Z416" s="131"/>
      <c r="AA416" s="131"/>
      <c r="AB416" s="131"/>
      <c r="AC416" s="131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1:48" ht="47.25" customHeight="1">
      <c r="A417" s="14"/>
      <c r="B417" s="5"/>
      <c r="C417" s="6"/>
      <c r="D417" s="6"/>
      <c r="E417" s="7"/>
      <c r="F417" s="5"/>
      <c r="G417" s="5"/>
      <c r="H417" s="5"/>
      <c r="I417" s="5" t="str">
        <f t="shared" si="19"/>
        <v/>
      </c>
      <c r="J417" s="5"/>
      <c r="K417" s="5"/>
      <c r="L417" s="5"/>
      <c r="M417" s="130"/>
      <c r="N417" s="131" t="e">
        <f>IF(VLOOKUP($I417,Zużycie!$A$2:$P$8,5,FALSE)=0," ",VLOOKUP($I417,Zużycie!$A$2:$P$8,5,FALSE))</f>
        <v>#N/A</v>
      </c>
      <c r="O417" s="131" t="e">
        <f>IF(VLOOKUP($I417,Zużycie!$A$2:$P$8,6,FALSE)=0," ",VLOOKUP($I417,Zużycie!$A$2:$P$8,6,FALSE))</f>
        <v>#N/A</v>
      </c>
      <c r="P417" s="131" t="e">
        <f>IF(VLOOKUP($I417,Zużycie!$A$2:$P$8,7,FALSE)=0," ",VLOOKUP($I417,Zużycie!$A$2:$P$8,7,FALSE))</f>
        <v>#N/A</v>
      </c>
      <c r="Q417" s="131" t="e">
        <f>IF(VLOOKUP($I417,Zużycie!$A$2:$P$8,8,FALSE)=0," ",VLOOKUP($I417,Zużycie!$A$2:$P$8,8,FALSE))</f>
        <v>#N/A</v>
      </c>
      <c r="R417" s="131" t="e">
        <f>IF(VLOOKUP($I417,Zużycie!$A$2:$P$8,9,FALSE)=0," ",VLOOKUP($I417,Zużycie!$A$2:$P$8,9,FALSE))</f>
        <v>#N/A</v>
      </c>
      <c r="S417" s="131" t="e">
        <f>IF(VLOOKUP($I417,Zużycie!$A$2:$P$8,10,FALSE)=0," ",VLOOKUP($I417,Zużycie!$A$2:$P$8,10,FALSE))</f>
        <v>#N/A</v>
      </c>
      <c r="T417" s="131" t="e">
        <f>IF(VLOOKUP($I417,Zużycie!$A$2:$P$8,11,FALSE)=0," ",VLOOKUP($I417,Zużycie!$A$2:$P$8,11,FALSE))</f>
        <v>#N/A</v>
      </c>
      <c r="U417" s="131" t="e">
        <f>IF(VLOOKUP($I417,Zużycie!$A$2:$P$8,12,FALSE)=0," ",VLOOKUP($I417,Zużycie!$A$2:$P$8,12,FALSE))</f>
        <v>#N/A</v>
      </c>
      <c r="V417" s="131" t="e">
        <f>IF(VLOOKUP($I417,Zużycie!$A$2:$P$8,13,FALSE)=0," ",VLOOKUP($I417,Zużycie!$A$2:$P$2,100,FALSE))</f>
        <v>#N/A</v>
      </c>
      <c r="W417" s="131" t="e">
        <f>IF(VLOOKUP($I417,Zużycie!$A$2:$P$8,14,FALSE)=0," ",VLOOKUP($I417,Zużycie!$A$2:$P$8,14,FALSE))</f>
        <v>#N/A</v>
      </c>
      <c r="X417" s="131" t="e">
        <f>IF(VLOOKUP($I417,Zużycie!$A$2:$P$8,15,FALSE)=0," ",VLOOKUP($I417,Zużycie!$A$2:$P$8,15,FALSE))</f>
        <v>#N/A</v>
      </c>
      <c r="Y417" s="131" t="e">
        <f>IF(VLOOKUP($I417,Zużycie!$A$2:$P$8,16,FALSE)=0," ",VLOOKUP($I417,Zużycie!$A$2:$P$8,16,FALSE))</f>
        <v>#N/A</v>
      </c>
      <c r="Z417" s="131"/>
      <c r="AA417" s="131"/>
      <c r="AB417" s="131"/>
      <c r="AC417" s="131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1:48" ht="47.25" customHeight="1">
      <c r="A418" s="14"/>
      <c r="B418" s="5"/>
      <c r="C418" s="6"/>
      <c r="D418" s="6"/>
      <c r="E418" s="7"/>
      <c r="F418" s="5"/>
      <c r="G418" s="5"/>
      <c r="H418" s="5"/>
      <c r="I418" s="5" t="str">
        <f t="shared" si="19"/>
        <v/>
      </c>
      <c r="J418" s="5"/>
      <c r="K418" s="5"/>
      <c r="L418" s="5"/>
      <c r="M418" s="130"/>
      <c r="N418" s="131" t="e">
        <f>IF(VLOOKUP($I418,Zużycie!$A$2:$P$8,5,FALSE)=0," ",VLOOKUP($I418,Zużycie!$A$2:$P$8,5,FALSE))</f>
        <v>#N/A</v>
      </c>
      <c r="O418" s="131" t="e">
        <f>IF(VLOOKUP($I418,Zużycie!$A$2:$P$8,6,FALSE)=0," ",VLOOKUP($I418,Zużycie!$A$2:$P$8,6,FALSE))</f>
        <v>#N/A</v>
      </c>
      <c r="P418" s="131" t="e">
        <f>IF(VLOOKUP($I418,Zużycie!$A$2:$P$8,7,FALSE)=0," ",VLOOKUP($I418,Zużycie!$A$2:$P$8,7,FALSE))</f>
        <v>#N/A</v>
      </c>
      <c r="Q418" s="131" t="e">
        <f>IF(VLOOKUP($I418,Zużycie!$A$2:$P$8,8,FALSE)=0," ",VLOOKUP($I418,Zużycie!$A$2:$P$8,8,FALSE))</f>
        <v>#N/A</v>
      </c>
      <c r="R418" s="131" t="e">
        <f>IF(VLOOKUP($I418,Zużycie!$A$2:$P$8,9,FALSE)=0," ",VLOOKUP($I418,Zużycie!$A$2:$P$8,9,FALSE))</f>
        <v>#N/A</v>
      </c>
      <c r="S418" s="131" t="e">
        <f>IF(VLOOKUP($I418,Zużycie!$A$2:$P$8,10,FALSE)=0," ",VLOOKUP($I418,Zużycie!$A$2:$P$8,10,FALSE))</f>
        <v>#N/A</v>
      </c>
      <c r="T418" s="131" t="e">
        <f>IF(VLOOKUP($I418,Zużycie!$A$2:$P$8,11,FALSE)=0," ",VLOOKUP($I418,Zużycie!$A$2:$P$8,11,FALSE))</f>
        <v>#N/A</v>
      </c>
      <c r="U418" s="131" t="e">
        <f>IF(VLOOKUP($I418,Zużycie!$A$2:$P$8,12,FALSE)=0," ",VLOOKUP($I418,Zużycie!$A$2:$P$8,12,FALSE))</f>
        <v>#N/A</v>
      </c>
      <c r="V418" s="131" t="e">
        <f>IF(VLOOKUP($I418,Zużycie!$A$2:$P$8,13,FALSE)=0," ",VLOOKUP($I418,Zużycie!$A$2:$P$2,100,FALSE))</f>
        <v>#N/A</v>
      </c>
      <c r="W418" s="131" t="e">
        <f>IF(VLOOKUP($I418,Zużycie!$A$2:$P$8,14,FALSE)=0," ",VLOOKUP($I418,Zużycie!$A$2:$P$8,14,FALSE))</f>
        <v>#N/A</v>
      </c>
      <c r="X418" s="131" t="e">
        <f>IF(VLOOKUP($I418,Zużycie!$A$2:$P$8,15,FALSE)=0," ",VLOOKUP($I418,Zużycie!$A$2:$P$8,15,FALSE))</f>
        <v>#N/A</v>
      </c>
      <c r="Y418" s="131" t="e">
        <f>IF(VLOOKUP($I418,Zużycie!$A$2:$P$8,16,FALSE)=0," ",VLOOKUP($I418,Zużycie!$A$2:$P$8,16,FALSE))</f>
        <v>#N/A</v>
      </c>
      <c r="Z418" s="131"/>
      <c r="AA418" s="131"/>
      <c r="AB418" s="131"/>
      <c r="AC418" s="131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1:48" ht="47.25" customHeight="1">
      <c r="A419" s="14"/>
      <c r="B419" s="5"/>
      <c r="C419" s="6"/>
      <c r="D419" s="6"/>
      <c r="E419" s="7"/>
      <c r="F419" s="5"/>
      <c r="G419" s="5"/>
      <c r="H419" s="5"/>
      <c r="I419" s="5" t="str">
        <f t="shared" si="19"/>
        <v/>
      </c>
      <c r="J419" s="5"/>
      <c r="K419" s="5"/>
      <c r="L419" s="5"/>
      <c r="M419" s="130"/>
      <c r="N419" s="131" t="e">
        <f>IF(VLOOKUP($I419,Zużycie!$A$2:$P$8,5,FALSE)=0," ",VLOOKUP($I419,Zużycie!$A$2:$P$8,5,FALSE))</f>
        <v>#N/A</v>
      </c>
      <c r="O419" s="131" t="e">
        <f>IF(VLOOKUP($I419,Zużycie!$A$2:$P$8,6,FALSE)=0," ",VLOOKUP($I419,Zużycie!$A$2:$P$8,6,FALSE))</f>
        <v>#N/A</v>
      </c>
      <c r="P419" s="131" t="e">
        <f>IF(VLOOKUP($I419,Zużycie!$A$2:$P$8,7,FALSE)=0," ",VLOOKUP($I419,Zużycie!$A$2:$P$8,7,FALSE))</f>
        <v>#N/A</v>
      </c>
      <c r="Q419" s="131" t="e">
        <f>IF(VLOOKUP($I419,Zużycie!$A$2:$P$8,8,FALSE)=0," ",VLOOKUP($I419,Zużycie!$A$2:$P$8,8,FALSE))</f>
        <v>#N/A</v>
      </c>
      <c r="R419" s="131" t="e">
        <f>IF(VLOOKUP($I419,Zużycie!$A$2:$P$8,9,FALSE)=0," ",VLOOKUP($I419,Zużycie!$A$2:$P$8,9,FALSE))</f>
        <v>#N/A</v>
      </c>
      <c r="S419" s="131" t="e">
        <f>IF(VLOOKUP($I419,Zużycie!$A$2:$P$8,10,FALSE)=0," ",VLOOKUP($I419,Zużycie!$A$2:$P$8,10,FALSE))</f>
        <v>#N/A</v>
      </c>
      <c r="T419" s="131" t="e">
        <f>IF(VLOOKUP($I419,Zużycie!$A$2:$P$8,11,FALSE)=0," ",VLOOKUP($I419,Zużycie!$A$2:$P$8,11,FALSE))</f>
        <v>#N/A</v>
      </c>
      <c r="U419" s="131" t="e">
        <f>IF(VLOOKUP($I419,Zużycie!$A$2:$P$8,12,FALSE)=0," ",VLOOKUP($I419,Zużycie!$A$2:$P$8,12,FALSE))</f>
        <v>#N/A</v>
      </c>
      <c r="V419" s="131" t="e">
        <f>IF(VLOOKUP($I419,Zużycie!$A$2:$P$8,13,FALSE)=0," ",VLOOKUP($I419,Zużycie!$A$2:$P$2,100,FALSE))</f>
        <v>#N/A</v>
      </c>
      <c r="W419" s="131" t="e">
        <f>IF(VLOOKUP($I419,Zużycie!$A$2:$P$8,14,FALSE)=0," ",VLOOKUP($I419,Zużycie!$A$2:$P$8,14,FALSE))</f>
        <v>#N/A</v>
      </c>
      <c r="X419" s="131" t="e">
        <f>IF(VLOOKUP($I419,Zużycie!$A$2:$P$8,15,FALSE)=0," ",VLOOKUP($I419,Zużycie!$A$2:$P$8,15,FALSE))</f>
        <v>#N/A</v>
      </c>
      <c r="Y419" s="131" t="e">
        <f>IF(VLOOKUP($I419,Zużycie!$A$2:$P$8,16,FALSE)=0," ",VLOOKUP($I419,Zużycie!$A$2:$P$8,16,FALSE))</f>
        <v>#N/A</v>
      </c>
      <c r="Z419" s="131"/>
      <c r="AA419" s="131"/>
      <c r="AB419" s="131"/>
      <c r="AC419" s="131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1:48" ht="47.25" customHeight="1">
      <c r="A420" s="14"/>
      <c r="B420" s="5"/>
      <c r="C420" s="6"/>
      <c r="D420" s="6"/>
      <c r="E420" s="7"/>
      <c r="F420" s="5"/>
      <c r="G420" s="5"/>
      <c r="H420" s="5"/>
      <c r="I420" s="5" t="str">
        <f t="shared" si="19"/>
        <v/>
      </c>
      <c r="J420" s="5"/>
      <c r="K420" s="5"/>
      <c r="L420" s="5"/>
      <c r="M420" s="130"/>
      <c r="N420" s="131" t="e">
        <f>IF(VLOOKUP($I420,Zużycie!$A$2:$P$8,5,FALSE)=0," ",VLOOKUP($I420,Zużycie!$A$2:$P$8,5,FALSE))</f>
        <v>#N/A</v>
      </c>
      <c r="O420" s="131" t="e">
        <f>IF(VLOOKUP($I420,Zużycie!$A$2:$P$8,6,FALSE)=0," ",VLOOKUP($I420,Zużycie!$A$2:$P$8,6,FALSE))</f>
        <v>#N/A</v>
      </c>
      <c r="P420" s="131" t="e">
        <f>IF(VLOOKUP($I420,Zużycie!$A$2:$P$8,7,FALSE)=0," ",VLOOKUP($I420,Zużycie!$A$2:$P$8,7,FALSE))</f>
        <v>#N/A</v>
      </c>
      <c r="Q420" s="131" t="e">
        <f>IF(VLOOKUP($I420,Zużycie!$A$2:$P$8,8,FALSE)=0," ",VLOOKUP($I420,Zużycie!$A$2:$P$8,8,FALSE))</f>
        <v>#N/A</v>
      </c>
      <c r="R420" s="131" t="e">
        <f>IF(VLOOKUP($I420,Zużycie!$A$2:$P$8,9,FALSE)=0," ",VLOOKUP($I420,Zużycie!$A$2:$P$8,9,FALSE))</f>
        <v>#N/A</v>
      </c>
      <c r="S420" s="131" t="e">
        <f>IF(VLOOKUP($I420,Zużycie!$A$2:$P$8,10,FALSE)=0," ",VLOOKUP($I420,Zużycie!$A$2:$P$8,10,FALSE))</f>
        <v>#N/A</v>
      </c>
      <c r="T420" s="131" t="e">
        <f>IF(VLOOKUP($I420,Zużycie!$A$2:$P$8,11,FALSE)=0," ",VLOOKUP($I420,Zużycie!$A$2:$P$8,11,FALSE))</f>
        <v>#N/A</v>
      </c>
      <c r="U420" s="131" t="e">
        <f>IF(VLOOKUP($I420,Zużycie!$A$2:$P$8,12,FALSE)=0," ",VLOOKUP($I420,Zużycie!$A$2:$P$8,12,FALSE))</f>
        <v>#N/A</v>
      </c>
      <c r="V420" s="131" t="e">
        <f>IF(VLOOKUP($I420,Zużycie!$A$2:$P$8,13,FALSE)=0," ",VLOOKUP($I420,Zużycie!$A$2:$P$2,100,FALSE))</f>
        <v>#N/A</v>
      </c>
      <c r="W420" s="131" t="e">
        <f>IF(VLOOKUP($I420,Zużycie!$A$2:$P$8,14,FALSE)=0," ",VLOOKUP($I420,Zużycie!$A$2:$P$8,14,FALSE))</f>
        <v>#N/A</v>
      </c>
      <c r="X420" s="131" t="e">
        <f>IF(VLOOKUP($I420,Zużycie!$A$2:$P$8,15,FALSE)=0," ",VLOOKUP($I420,Zużycie!$A$2:$P$8,15,FALSE))</f>
        <v>#N/A</v>
      </c>
      <c r="Y420" s="131" t="e">
        <f>IF(VLOOKUP($I420,Zużycie!$A$2:$P$8,16,FALSE)=0," ",VLOOKUP($I420,Zużycie!$A$2:$P$8,16,FALSE))</f>
        <v>#N/A</v>
      </c>
      <c r="Z420" s="131"/>
      <c r="AA420" s="131"/>
      <c r="AB420" s="131"/>
      <c r="AC420" s="131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1:48" ht="47.25" customHeight="1">
      <c r="A421" s="14"/>
      <c r="B421" s="5"/>
      <c r="C421" s="6"/>
      <c r="D421" s="6"/>
      <c r="E421" s="7"/>
      <c r="F421" s="5"/>
      <c r="G421" s="5"/>
      <c r="H421" s="5"/>
      <c r="I421" s="5" t="str">
        <f t="shared" si="19"/>
        <v/>
      </c>
      <c r="J421" s="5"/>
      <c r="K421" s="5"/>
      <c r="L421" s="5"/>
      <c r="M421" s="130"/>
      <c r="N421" s="131" t="e">
        <f>IF(VLOOKUP($I421,Zużycie!$A$2:$P$8,5,FALSE)=0," ",VLOOKUP($I421,Zużycie!$A$2:$P$8,5,FALSE))</f>
        <v>#N/A</v>
      </c>
      <c r="O421" s="131" t="e">
        <f>IF(VLOOKUP($I421,Zużycie!$A$2:$P$8,6,FALSE)=0," ",VLOOKUP($I421,Zużycie!$A$2:$P$8,6,FALSE))</f>
        <v>#N/A</v>
      </c>
      <c r="P421" s="131" t="e">
        <f>IF(VLOOKUP($I421,Zużycie!$A$2:$P$8,7,FALSE)=0," ",VLOOKUP($I421,Zużycie!$A$2:$P$8,7,FALSE))</f>
        <v>#N/A</v>
      </c>
      <c r="Q421" s="131" t="e">
        <f>IF(VLOOKUP($I421,Zużycie!$A$2:$P$8,8,FALSE)=0," ",VLOOKUP($I421,Zużycie!$A$2:$P$8,8,FALSE))</f>
        <v>#N/A</v>
      </c>
      <c r="R421" s="131" t="e">
        <f>IF(VLOOKUP($I421,Zużycie!$A$2:$P$8,9,FALSE)=0," ",VLOOKUP($I421,Zużycie!$A$2:$P$8,9,FALSE))</f>
        <v>#N/A</v>
      </c>
      <c r="S421" s="131" t="e">
        <f>IF(VLOOKUP($I421,Zużycie!$A$2:$P$8,10,FALSE)=0," ",VLOOKUP($I421,Zużycie!$A$2:$P$8,10,FALSE))</f>
        <v>#N/A</v>
      </c>
      <c r="T421" s="131" t="e">
        <f>IF(VLOOKUP($I421,Zużycie!$A$2:$P$8,11,FALSE)=0," ",VLOOKUP($I421,Zużycie!$A$2:$P$8,11,FALSE))</f>
        <v>#N/A</v>
      </c>
      <c r="U421" s="131" t="e">
        <f>IF(VLOOKUP($I421,Zużycie!$A$2:$P$8,12,FALSE)=0," ",VLOOKUP($I421,Zużycie!$A$2:$P$8,12,FALSE))</f>
        <v>#N/A</v>
      </c>
      <c r="V421" s="131" t="e">
        <f>IF(VLOOKUP($I421,Zużycie!$A$2:$P$8,13,FALSE)=0," ",VLOOKUP($I421,Zużycie!$A$2:$P$2,100,FALSE))</f>
        <v>#N/A</v>
      </c>
      <c r="W421" s="131" t="e">
        <f>IF(VLOOKUP($I421,Zużycie!$A$2:$P$8,14,FALSE)=0," ",VLOOKUP($I421,Zużycie!$A$2:$P$8,14,FALSE))</f>
        <v>#N/A</v>
      </c>
      <c r="X421" s="131" t="e">
        <f>IF(VLOOKUP($I421,Zużycie!$A$2:$P$8,15,FALSE)=0," ",VLOOKUP($I421,Zużycie!$A$2:$P$8,15,FALSE))</f>
        <v>#N/A</v>
      </c>
      <c r="Y421" s="131" t="e">
        <f>IF(VLOOKUP($I421,Zużycie!$A$2:$P$8,16,FALSE)=0," ",VLOOKUP($I421,Zużycie!$A$2:$P$8,16,FALSE))</f>
        <v>#N/A</v>
      </c>
      <c r="Z421" s="131"/>
      <c r="AA421" s="131"/>
      <c r="AB421" s="131"/>
      <c r="AC421" s="131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1:48" ht="47.25" customHeight="1">
      <c r="A422" s="14"/>
      <c r="B422" s="5"/>
      <c r="C422" s="6"/>
      <c r="D422" s="6"/>
      <c r="E422" s="7"/>
      <c r="F422" s="5"/>
      <c r="G422" s="5"/>
      <c r="H422" s="5"/>
      <c r="I422" s="5" t="str">
        <f t="shared" si="19"/>
        <v/>
      </c>
      <c r="J422" s="5"/>
      <c r="K422" s="5"/>
      <c r="L422" s="5"/>
      <c r="M422" s="130"/>
      <c r="N422" s="131" t="e">
        <f>IF(VLOOKUP($I422,Zużycie!$A$2:$P$8,5,FALSE)=0," ",VLOOKUP($I422,Zużycie!$A$2:$P$8,5,FALSE))</f>
        <v>#N/A</v>
      </c>
      <c r="O422" s="131" t="e">
        <f>IF(VLOOKUP($I422,Zużycie!$A$2:$P$8,6,FALSE)=0," ",VLOOKUP($I422,Zużycie!$A$2:$P$8,6,FALSE))</f>
        <v>#N/A</v>
      </c>
      <c r="P422" s="131" t="e">
        <f>IF(VLOOKUP($I422,Zużycie!$A$2:$P$8,7,FALSE)=0," ",VLOOKUP($I422,Zużycie!$A$2:$P$8,7,FALSE))</f>
        <v>#N/A</v>
      </c>
      <c r="Q422" s="131" t="e">
        <f>IF(VLOOKUP($I422,Zużycie!$A$2:$P$8,8,FALSE)=0," ",VLOOKUP($I422,Zużycie!$A$2:$P$8,8,FALSE))</f>
        <v>#N/A</v>
      </c>
      <c r="R422" s="131" t="e">
        <f>IF(VLOOKUP($I422,Zużycie!$A$2:$P$8,9,FALSE)=0," ",VLOOKUP($I422,Zużycie!$A$2:$P$8,9,FALSE))</f>
        <v>#N/A</v>
      </c>
      <c r="S422" s="131" t="e">
        <f>IF(VLOOKUP($I422,Zużycie!$A$2:$P$8,10,FALSE)=0," ",VLOOKUP($I422,Zużycie!$A$2:$P$8,10,FALSE))</f>
        <v>#N/A</v>
      </c>
      <c r="T422" s="131" t="e">
        <f>IF(VLOOKUP($I422,Zużycie!$A$2:$P$8,11,FALSE)=0," ",VLOOKUP($I422,Zużycie!$A$2:$P$8,11,FALSE))</f>
        <v>#N/A</v>
      </c>
      <c r="U422" s="131" t="e">
        <f>IF(VLOOKUP($I422,Zużycie!$A$2:$P$8,12,FALSE)=0," ",VLOOKUP($I422,Zużycie!$A$2:$P$8,12,FALSE))</f>
        <v>#N/A</v>
      </c>
      <c r="V422" s="131" t="e">
        <f>IF(VLOOKUP($I422,Zużycie!$A$2:$P$8,13,FALSE)=0," ",VLOOKUP($I422,Zużycie!$A$2:$P$2,100,FALSE))</f>
        <v>#N/A</v>
      </c>
      <c r="W422" s="131" t="e">
        <f>IF(VLOOKUP($I422,Zużycie!$A$2:$P$8,14,FALSE)=0," ",VLOOKUP($I422,Zużycie!$A$2:$P$8,14,FALSE))</f>
        <v>#N/A</v>
      </c>
      <c r="X422" s="131" t="e">
        <f>IF(VLOOKUP($I422,Zużycie!$A$2:$P$8,15,FALSE)=0," ",VLOOKUP($I422,Zużycie!$A$2:$P$8,15,FALSE))</f>
        <v>#N/A</v>
      </c>
      <c r="Y422" s="131" t="e">
        <f>IF(VLOOKUP($I422,Zużycie!$A$2:$P$8,16,FALSE)=0," ",VLOOKUP($I422,Zużycie!$A$2:$P$8,16,FALSE))</f>
        <v>#N/A</v>
      </c>
      <c r="Z422" s="131"/>
      <c r="AA422" s="131"/>
      <c r="AB422" s="131"/>
      <c r="AC422" s="131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1:48" ht="47.25" customHeight="1">
      <c r="A423" s="14"/>
      <c r="B423" s="5"/>
      <c r="C423" s="6"/>
      <c r="D423" s="6"/>
      <c r="E423" s="7"/>
      <c r="F423" s="5"/>
      <c r="G423" s="5"/>
      <c r="H423" s="5"/>
      <c r="I423" s="5" t="str">
        <f t="shared" si="19"/>
        <v/>
      </c>
      <c r="J423" s="5"/>
      <c r="K423" s="5"/>
      <c r="L423" s="5"/>
      <c r="M423" s="130"/>
      <c r="N423" s="131" t="e">
        <f>IF(VLOOKUP($I423,Zużycie!$A$2:$P$8,5,FALSE)=0," ",VLOOKUP($I423,Zużycie!$A$2:$P$8,5,FALSE))</f>
        <v>#N/A</v>
      </c>
      <c r="O423" s="131" t="e">
        <f>IF(VLOOKUP($I423,Zużycie!$A$2:$P$8,6,FALSE)=0," ",VLOOKUP($I423,Zużycie!$A$2:$P$8,6,FALSE))</f>
        <v>#N/A</v>
      </c>
      <c r="P423" s="131" t="e">
        <f>IF(VLOOKUP($I423,Zużycie!$A$2:$P$8,7,FALSE)=0," ",VLOOKUP($I423,Zużycie!$A$2:$P$8,7,FALSE))</f>
        <v>#N/A</v>
      </c>
      <c r="Q423" s="131" t="e">
        <f>IF(VLOOKUP($I423,Zużycie!$A$2:$P$8,8,FALSE)=0," ",VLOOKUP($I423,Zużycie!$A$2:$P$8,8,FALSE))</f>
        <v>#N/A</v>
      </c>
      <c r="R423" s="131" t="e">
        <f>IF(VLOOKUP($I423,Zużycie!$A$2:$P$8,9,FALSE)=0," ",VLOOKUP($I423,Zużycie!$A$2:$P$8,9,FALSE))</f>
        <v>#N/A</v>
      </c>
      <c r="S423" s="131" t="e">
        <f>IF(VLOOKUP($I423,Zużycie!$A$2:$P$8,10,FALSE)=0," ",VLOOKUP($I423,Zużycie!$A$2:$P$8,10,FALSE))</f>
        <v>#N/A</v>
      </c>
      <c r="T423" s="131" t="e">
        <f>IF(VLOOKUP($I423,Zużycie!$A$2:$P$8,11,FALSE)=0," ",VLOOKUP($I423,Zużycie!$A$2:$P$8,11,FALSE))</f>
        <v>#N/A</v>
      </c>
      <c r="U423" s="131" t="e">
        <f>IF(VLOOKUP($I423,Zużycie!$A$2:$P$8,12,FALSE)=0," ",VLOOKUP($I423,Zużycie!$A$2:$P$8,12,FALSE))</f>
        <v>#N/A</v>
      </c>
      <c r="V423" s="131" t="e">
        <f>IF(VLOOKUP($I423,Zużycie!$A$2:$P$8,13,FALSE)=0," ",VLOOKUP($I423,Zużycie!$A$2:$P$2,100,FALSE))</f>
        <v>#N/A</v>
      </c>
      <c r="W423" s="131" t="e">
        <f>IF(VLOOKUP($I423,Zużycie!$A$2:$P$8,14,FALSE)=0," ",VLOOKUP($I423,Zużycie!$A$2:$P$8,14,FALSE))</f>
        <v>#N/A</v>
      </c>
      <c r="X423" s="131" t="e">
        <f>IF(VLOOKUP($I423,Zużycie!$A$2:$P$8,15,FALSE)=0," ",VLOOKUP($I423,Zużycie!$A$2:$P$8,15,FALSE))</f>
        <v>#N/A</v>
      </c>
      <c r="Y423" s="131" t="e">
        <f>IF(VLOOKUP($I423,Zużycie!$A$2:$P$8,16,FALSE)=0," ",VLOOKUP($I423,Zużycie!$A$2:$P$8,16,FALSE))</f>
        <v>#N/A</v>
      </c>
      <c r="Z423" s="131"/>
      <c r="AA423" s="131"/>
      <c r="AB423" s="131"/>
      <c r="AC423" s="131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1:48" ht="47.25" customHeight="1">
      <c r="A424" s="14"/>
      <c r="B424" s="5"/>
      <c r="C424" s="6"/>
      <c r="D424" s="6"/>
      <c r="E424" s="7"/>
      <c r="F424" s="5"/>
      <c r="G424" s="5"/>
      <c r="H424" s="5"/>
      <c r="I424" s="5" t="str">
        <f t="shared" si="19"/>
        <v/>
      </c>
      <c r="J424" s="5"/>
      <c r="K424" s="5"/>
      <c r="L424" s="5"/>
      <c r="M424" s="130"/>
      <c r="N424" s="131" t="e">
        <f>IF(VLOOKUP($I424,Zużycie!$A$2:$P$8,5,FALSE)=0," ",VLOOKUP($I424,Zużycie!$A$2:$P$8,5,FALSE))</f>
        <v>#N/A</v>
      </c>
      <c r="O424" s="131" t="e">
        <f>IF(VLOOKUP($I424,Zużycie!$A$2:$P$8,6,FALSE)=0," ",VLOOKUP($I424,Zużycie!$A$2:$P$8,6,FALSE))</f>
        <v>#N/A</v>
      </c>
      <c r="P424" s="131" t="e">
        <f>IF(VLOOKUP($I424,Zużycie!$A$2:$P$8,7,FALSE)=0," ",VLOOKUP($I424,Zużycie!$A$2:$P$8,7,FALSE))</f>
        <v>#N/A</v>
      </c>
      <c r="Q424" s="131" t="e">
        <f>IF(VLOOKUP($I424,Zużycie!$A$2:$P$8,8,FALSE)=0," ",VLOOKUP($I424,Zużycie!$A$2:$P$8,8,FALSE))</f>
        <v>#N/A</v>
      </c>
      <c r="R424" s="131" t="e">
        <f>IF(VLOOKUP($I424,Zużycie!$A$2:$P$8,9,FALSE)=0," ",VLOOKUP($I424,Zużycie!$A$2:$P$8,9,FALSE))</f>
        <v>#N/A</v>
      </c>
      <c r="S424" s="131" t="e">
        <f>IF(VLOOKUP($I424,Zużycie!$A$2:$P$8,10,FALSE)=0," ",VLOOKUP($I424,Zużycie!$A$2:$P$8,10,FALSE))</f>
        <v>#N/A</v>
      </c>
      <c r="T424" s="131" t="e">
        <f>IF(VLOOKUP($I424,Zużycie!$A$2:$P$8,11,FALSE)=0," ",VLOOKUP($I424,Zużycie!$A$2:$P$8,11,FALSE))</f>
        <v>#N/A</v>
      </c>
      <c r="U424" s="131" t="e">
        <f>IF(VLOOKUP($I424,Zużycie!$A$2:$P$8,12,FALSE)=0," ",VLOOKUP($I424,Zużycie!$A$2:$P$8,12,FALSE))</f>
        <v>#N/A</v>
      </c>
      <c r="V424" s="131" t="e">
        <f>IF(VLOOKUP($I424,Zużycie!$A$2:$P$8,13,FALSE)=0," ",VLOOKUP($I424,Zużycie!$A$2:$P$2,100,FALSE))</f>
        <v>#N/A</v>
      </c>
      <c r="W424" s="131" t="e">
        <f>IF(VLOOKUP($I424,Zużycie!$A$2:$P$8,14,FALSE)=0," ",VLOOKUP($I424,Zużycie!$A$2:$P$8,14,FALSE))</f>
        <v>#N/A</v>
      </c>
      <c r="X424" s="131" t="e">
        <f>IF(VLOOKUP($I424,Zużycie!$A$2:$P$8,15,FALSE)=0," ",VLOOKUP($I424,Zużycie!$A$2:$P$8,15,FALSE))</f>
        <v>#N/A</v>
      </c>
      <c r="Y424" s="131" t="e">
        <f>IF(VLOOKUP($I424,Zużycie!$A$2:$P$8,16,FALSE)=0," ",VLOOKUP($I424,Zużycie!$A$2:$P$8,16,FALSE))</f>
        <v>#N/A</v>
      </c>
      <c r="Z424" s="131"/>
      <c r="AA424" s="131"/>
      <c r="AB424" s="131"/>
      <c r="AC424" s="131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1:48" ht="47.25" customHeight="1">
      <c r="A425" s="14"/>
      <c r="B425" s="5"/>
      <c r="C425" s="6"/>
      <c r="D425" s="6"/>
      <c r="E425" s="7"/>
      <c r="F425" s="5"/>
      <c r="G425" s="5"/>
      <c r="H425" s="5"/>
      <c r="I425" s="5" t="str">
        <f t="shared" si="19"/>
        <v/>
      </c>
      <c r="J425" s="5"/>
      <c r="K425" s="5"/>
      <c r="L425" s="5"/>
      <c r="M425" s="130"/>
      <c r="N425" s="131" t="e">
        <f>IF(VLOOKUP($I425,Zużycie!$A$2:$P$8,5,FALSE)=0," ",VLOOKUP($I425,Zużycie!$A$2:$P$8,5,FALSE))</f>
        <v>#N/A</v>
      </c>
      <c r="O425" s="131" t="e">
        <f>IF(VLOOKUP($I425,Zużycie!$A$2:$P$8,6,FALSE)=0," ",VLOOKUP($I425,Zużycie!$A$2:$P$8,6,FALSE))</f>
        <v>#N/A</v>
      </c>
      <c r="P425" s="131" t="e">
        <f>IF(VLOOKUP($I425,Zużycie!$A$2:$P$8,7,FALSE)=0," ",VLOOKUP($I425,Zużycie!$A$2:$P$8,7,FALSE))</f>
        <v>#N/A</v>
      </c>
      <c r="Q425" s="131" t="e">
        <f>IF(VLOOKUP($I425,Zużycie!$A$2:$P$8,8,FALSE)=0," ",VLOOKUP($I425,Zużycie!$A$2:$P$8,8,FALSE))</f>
        <v>#N/A</v>
      </c>
      <c r="R425" s="131" t="e">
        <f>IF(VLOOKUP($I425,Zużycie!$A$2:$P$8,9,FALSE)=0," ",VLOOKUP($I425,Zużycie!$A$2:$P$8,9,FALSE))</f>
        <v>#N/A</v>
      </c>
      <c r="S425" s="131" t="e">
        <f>IF(VLOOKUP($I425,Zużycie!$A$2:$P$8,10,FALSE)=0," ",VLOOKUP($I425,Zużycie!$A$2:$P$8,10,FALSE))</f>
        <v>#N/A</v>
      </c>
      <c r="T425" s="131" t="e">
        <f>IF(VLOOKUP($I425,Zużycie!$A$2:$P$8,11,FALSE)=0," ",VLOOKUP($I425,Zużycie!$A$2:$P$8,11,FALSE))</f>
        <v>#N/A</v>
      </c>
      <c r="U425" s="131" t="e">
        <f>IF(VLOOKUP($I425,Zużycie!$A$2:$P$8,12,FALSE)=0," ",VLOOKUP($I425,Zużycie!$A$2:$P$8,12,FALSE))</f>
        <v>#N/A</v>
      </c>
      <c r="V425" s="131" t="e">
        <f>IF(VLOOKUP($I425,Zużycie!$A$2:$P$8,13,FALSE)=0," ",VLOOKUP($I425,Zużycie!$A$2:$P$2,100,FALSE))</f>
        <v>#N/A</v>
      </c>
      <c r="W425" s="131" t="e">
        <f>IF(VLOOKUP($I425,Zużycie!$A$2:$P$8,14,FALSE)=0," ",VLOOKUP($I425,Zużycie!$A$2:$P$8,14,FALSE))</f>
        <v>#N/A</v>
      </c>
      <c r="X425" s="131" t="e">
        <f>IF(VLOOKUP($I425,Zużycie!$A$2:$P$8,15,FALSE)=0," ",VLOOKUP($I425,Zużycie!$A$2:$P$8,15,FALSE))</f>
        <v>#N/A</v>
      </c>
      <c r="Y425" s="131" t="e">
        <f>IF(VLOOKUP($I425,Zużycie!$A$2:$P$8,16,FALSE)=0," ",VLOOKUP($I425,Zużycie!$A$2:$P$8,16,FALSE))</f>
        <v>#N/A</v>
      </c>
      <c r="Z425" s="131"/>
      <c r="AA425" s="131"/>
      <c r="AB425" s="131"/>
      <c r="AC425" s="131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1:48" ht="47.25" customHeight="1">
      <c r="A426" s="14"/>
      <c r="B426" s="5"/>
      <c r="C426" s="6"/>
      <c r="D426" s="6"/>
      <c r="E426" s="7"/>
      <c r="F426" s="5"/>
      <c r="G426" s="5"/>
      <c r="H426" s="5"/>
      <c r="I426" s="5" t="str">
        <f t="shared" si="19"/>
        <v/>
      </c>
      <c r="J426" s="5"/>
      <c r="K426" s="5"/>
      <c r="L426" s="5"/>
      <c r="M426" s="130"/>
      <c r="N426" s="131" t="e">
        <f>IF(VLOOKUP($I426,Zużycie!$A$2:$P$8,5,FALSE)=0," ",VLOOKUP($I426,Zużycie!$A$2:$P$8,5,FALSE))</f>
        <v>#N/A</v>
      </c>
      <c r="O426" s="131" t="e">
        <f>IF(VLOOKUP($I426,Zużycie!$A$2:$P$8,6,FALSE)=0," ",VLOOKUP($I426,Zużycie!$A$2:$P$8,6,FALSE))</f>
        <v>#N/A</v>
      </c>
      <c r="P426" s="131" t="e">
        <f>IF(VLOOKUP($I426,Zużycie!$A$2:$P$8,7,FALSE)=0," ",VLOOKUP($I426,Zużycie!$A$2:$P$8,7,FALSE))</f>
        <v>#N/A</v>
      </c>
      <c r="Q426" s="131" t="e">
        <f>IF(VLOOKUP($I426,Zużycie!$A$2:$P$8,8,FALSE)=0," ",VLOOKUP($I426,Zużycie!$A$2:$P$8,8,FALSE))</f>
        <v>#N/A</v>
      </c>
      <c r="R426" s="131" t="e">
        <f>IF(VLOOKUP($I426,Zużycie!$A$2:$P$8,9,FALSE)=0," ",VLOOKUP($I426,Zużycie!$A$2:$P$8,9,FALSE))</f>
        <v>#N/A</v>
      </c>
      <c r="S426" s="131" t="e">
        <f>IF(VLOOKUP($I426,Zużycie!$A$2:$P$8,10,FALSE)=0," ",VLOOKUP($I426,Zużycie!$A$2:$P$8,10,FALSE))</f>
        <v>#N/A</v>
      </c>
      <c r="T426" s="131" t="e">
        <f>IF(VLOOKUP($I426,Zużycie!$A$2:$P$8,11,FALSE)=0," ",VLOOKUP($I426,Zużycie!$A$2:$P$8,11,FALSE))</f>
        <v>#N/A</v>
      </c>
      <c r="U426" s="131" t="e">
        <f>IF(VLOOKUP($I426,Zużycie!$A$2:$P$8,12,FALSE)=0," ",VLOOKUP($I426,Zużycie!$A$2:$P$8,12,FALSE))</f>
        <v>#N/A</v>
      </c>
      <c r="V426" s="131" t="e">
        <f>IF(VLOOKUP($I426,Zużycie!$A$2:$P$8,13,FALSE)=0," ",VLOOKUP($I426,Zużycie!$A$2:$P$2,100,FALSE))</f>
        <v>#N/A</v>
      </c>
      <c r="W426" s="131" t="e">
        <f>IF(VLOOKUP($I426,Zużycie!$A$2:$P$8,14,FALSE)=0," ",VLOOKUP($I426,Zużycie!$A$2:$P$8,14,FALSE))</f>
        <v>#N/A</v>
      </c>
      <c r="X426" s="131" t="e">
        <f>IF(VLOOKUP($I426,Zużycie!$A$2:$P$8,15,FALSE)=0," ",VLOOKUP($I426,Zużycie!$A$2:$P$8,15,FALSE))</f>
        <v>#N/A</v>
      </c>
      <c r="Y426" s="131" t="e">
        <f>IF(VLOOKUP($I426,Zużycie!$A$2:$P$8,16,FALSE)=0," ",VLOOKUP($I426,Zużycie!$A$2:$P$8,16,FALSE))</f>
        <v>#N/A</v>
      </c>
      <c r="Z426" s="131"/>
      <c r="AA426" s="131"/>
      <c r="AB426" s="131"/>
      <c r="AC426" s="131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1:48" ht="47.25" customHeight="1">
      <c r="A427" s="14"/>
      <c r="B427" s="5"/>
      <c r="C427" s="6"/>
      <c r="D427" s="6"/>
      <c r="E427" s="7"/>
      <c r="F427" s="5"/>
      <c r="G427" s="5"/>
      <c r="H427" s="5"/>
      <c r="I427" s="5" t="str">
        <f t="shared" si="19"/>
        <v/>
      </c>
      <c r="J427" s="5"/>
      <c r="K427" s="5"/>
      <c r="L427" s="5"/>
      <c r="M427" s="130"/>
      <c r="N427" s="131" t="e">
        <f>IF(VLOOKUP($I427,Zużycie!$A$2:$P$8,5,FALSE)=0," ",VLOOKUP($I427,Zużycie!$A$2:$P$8,5,FALSE))</f>
        <v>#N/A</v>
      </c>
      <c r="O427" s="131" t="e">
        <f>IF(VLOOKUP($I427,Zużycie!$A$2:$P$8,6,FALSE)=0," ",VLOOKUP($I427,Zużycie!$A$2:$P$8,6,FALSE))</f>
        <v>#N/A</v>
      </c>
      <c r="P427" s="131" t="e">
        <f>IF(VLOOKUP($I427,Zużycie!$A$2:$P$8,7,FALSE)=0," ",VLOOKUP($I427,Zużycie!$A$2:$P$8,7,FALSE))</f>
        <v>#N/A</v>
      </c>
      <c r="Q427" s="131" t="e">
        <f>IF(VLOOKUP($I427,Zużycie!$A$2:$P$8,8,FALSE)=0," ",VLOOKUP($I427,Zużycie!$A$2:$P$8,8,FALSE))</f>
        <v>#N/A</v>
      </c>
      <c r="R427" s="131" t="e">
        <f>IF(VLOOKUP($I427,Zużycie!$A$2:$P$8,9,FALSE)=0," ",VLOOKUP($I427,Zużycie!$A$2:$P$8,9,FALSE))</f>
        <v>#N/A</v>
      </c>
      <c r="S427" s="131" t="e">
        <f>IF(VLOOKUP($I427,Zużycie!$A$2:$P$8,10,FALSE)=0," ",VLOOKUP($I427,Zużycie!$A$2:$P$8,10,FALSE))</f>
        <v>#N/A</v>
      </c>
      <c r="T427" s="131" t="e">
        <f>IF(VLOOKUP($I427,Zużycie!$A$2:$P$8,11,FALSE)=0," ",VLOOKUP($I427,Zużycie!$A$2:$P$8,11,FALSE))</f>
        <v>#N/A</v>
      </c>
      <c r="U427" s="131" t="e">
        <f>IF(VLOOKUP($I427,Zużycie!$A$2:$P$8,12,FALSE)=0," ",VLOOKUP($I427,Zużycie!$A$2:$P$8,12,FALSE))</f>
        <v>#N/A</v>
      </c>
      <c r="V427" s="131" t="e">
        <f>IF(VLOOKUP($I427,Zużycie!$A$2:$P$8,13,FALSE)=0," ",VLOOKUP($I427,Zużycie!$A$2:$P$2,100,FALSE))</f>
        <v>#N/A</v>
      </c>
      <c r="W427" s="131" t="e">
        <f>IF(VLOOKUP($I427,Zużycie!$A$2:$P$8,14,FALSE)=0," ",VLOOKUP($I427,Zużycie!$A$2:$P$8,14,FALSE))</f>
        <v>#N/A</v>
      </c>
      <c r="X427" s="131" t="e">
        <f>IF(VLOOKUP($I427,Zużycie!$A$2:$P$8,15,FALSE)=0," ",VLOOKUP($I427,Zużycie!$A$2:$P$8,15,FALSE))</f>
        <v>#N/A</v>
      </c>
      <c r="Y427" s="131" t="e">
        <f>IF(VLOOKUP($I427,Zużycie!$A$2:$P$8,16,FALSE)=0," ",VLOOKUP($I427,Zużycie!$A$2:$P$8,16,FALSE))</f>
        <v>#N/A</v>
      </c>
      <c r="Z427" s="131"/>
      <c r="AA427" s="131"/>
      <c r="AB427" s="131"/>
      <c r="AC427" s="131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1:48" ht="47.25" customHeight="1">
      <c r="A428" s="14"/>
      <c r="B428" s="5"/>
      <c r="C428" s="6"/>
      <c r="D428" s="6"/>
      <c r="E428" s="7"/>
      <c r="F428" s="5"/>
      <c r="G428" s="5"/>
      <c r="H428" s="5"/>
      <c r="I428" s="5" t="str">
        <f t="shared" si="19"/>
        <v/>
      </c>
      <c r="J428" s="5"/>
      <c r="K428" s="5"/>
      <c r="L428" s="5"/>
      <c r="M428" s="130"/>
      <c r="N428" s="131" t="e">
        <f>IF(VLOOKUP($I428,Zużycie!$A$2:$P$8,5,FALSE)=0," ",VLOOKUP($I428,Zużycie!$A$2:$P$8,5,FALSE))</f>
        <v>#N/A</v>
      </c>
      <c r="O428" s="131" t="e">
        <f>IF(VLOOKUP($I428,Zużycie!$A$2:$P$8,6,FALSE)=0," ",VLOOKUP($I428,Zużycie!$A$2:$P$8,6,FALSE))</f>
        <v>#N/A</v>
      </c>
      <c r="P428" s="131" t="e">
        <f>IF(VLOOKUP($I428,Zużycie!$A$2:$P$8,7,FALSE)=0," ",VLOOKUP($I428,Zużycie!$A$2:$P$8,7,FALSE))</f>
        <v>#N/A</v>
      </c>
      <c r="Q428" s="131" t="e">
        <f>IF(VLOOKUP($I428,Zużycie!$A$2:$P$8,8,FALSE)=0," ",VLOOKUP($I428,Zużycie!$A$2:$P$8,8,FALSE))</f>
        <v>#N/A</v>
      </c>
      <c r="R428" s="131" t="e">
        <f>IF(VLOOKUP($I428,Zużycie!$A$2:$P$8,9,FALSE)=0," ",VLOOKUP($I428,Zużycie!$A$2:$P$8,9,FALSE))</f>
        <v>#N/A</v>
      </c>
      <c r="S428" s="131" t="e">
        <f>IF(VLOOKUP($I428,Zużycie!$A$2:$P$8,10,FALSE)=0," ",VLOOKUP($I428,Zużycie!$A$2:$P$8,10,FALSE))</f>
        <v>#N/A</v>
      </c>
      <c r="T428" s="131" t="e">
        <f>IF(VLOOKUP($I428,Zużycie!$A$2:$P$8,11,FALSE)=0," ",VLOOKUP($I428,Zużycie!$A$2:$P$8,11,FALSE))</f>
        <v>#N/A</v>
      </c>
      <c r="U428" s="131" t="e">
        <f>IF(VLOOKUP($I428,Zużycie!$A$2:$P$8,12,FALSE)=0," ",VLOOKUP($I428,Zużycie!$A$2:$P$8,12,FALSE))</f>
        <v>#N/A</v>
      </c>
      <c r="V428" s="131" t="e">
        <f>IF(VLOOKUP($I428,Zużycie!$A$2:$P$8,13,FALSE)=0," ",VLOOKUP($I428,Zużycie!$A$2:$P$2,100,FALSE))</f>
        <v>#N/A</v>
      </c>
      <c r="W428" s="131" t="e">
        <f>IF(VLOOKUP($I428,Zużycie!$A$2:$P$8,14,FALSE)=0," ",VLOOKUP($I428,Zużycie!$A$2:$P$8,14,FALSE))</f>
        <v>#N/A</v>
      </c>
      <c r="X428" s="131" t="e">
        <f>IF(VLOOKUP($I428,Zużycie!$A$2:$P$8,15,FALSE)=0," ",VLOOKUP($I428,Zużycie!$A$2:$P$8,15,FALSE))</f>
        <v>#N/A</v>
      </c>
      <c r="Y428" s="131" t="e">
        <f>IF(VLOOKUP($I428,Zużycie!$A$2:$P$8,16,FALSE)=0," ",VLOOKUP($I428,Zużycie!$A$2:$P$8,16,FALSE))</f>
        <v>#N/A</v>
      </c>
      <c r="Z428" s="131"/>
      <c r="AA428" s="131"/>
      <c r="AB428" s="131"/>
      <c r="AC428" s="131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1:48" ht="47.25" customHeight="1">
      <c r="A429" s="14"/>
      <c r="B429" s="5"/>
      <c r="C429" s="6"/>
      <c r="D429" s="6"/>
      <c r="E429" s="7"/>
      <c r="F429" s="5"/>
      <c r="G429" s="5"/>
      <c r="H429" s="5"/>
      <c r="I429" s="5" t="str">
        <f t="shared" si="19"/>
        <v/>
      </c>
      <c r="J429" s="5"/>
      <c r="K429" s="5"/>
      <c r="L429" s="5"/>
      <c r="M429" s="130"/>
      <c r="N429" s="131" t="e">
        <f>IF(VLOOKUP($I429,Zużycie!$A$2:$P$8,5,FALSE)=0," ",VLOOKUP($I429,Zużycie!$A$2:$P$8,5,FALSE))</f>
        <v>#N/A</v>
      </c>
      <c r="O429" s="131" t="e">
        <f>IF(VLOOKUP($I429,Zużycie!$A$2:$P$8,6,FALSE)=0," ",VLOOKUP($I429,Zużycie!$A$2:$P$8,6,FALSE))</f>
        <v>#N/A</v>
      </c>
      <c r="P429" s="131" t="e">
        <f>IF(VLOOKUP($I429,Zużycie!$A$2:$P$8,7,FALSE)=0," ",VLOOKUP($I429,Zużycie!$A$2:$P$8,7,FALSE))</f>
        <v>#N/A</v>
      </c>
      <c r="Q429" s="131" t="e">
        <f>IF(VLOOKUP($I429,Zużycie!$A$2:$P$8,8,FALSE)=0," ",VLOOKUP($I429,Zużycie!$A$2:$P$8,8,FALSE))</f>
        <v>#N/A</v>
      </c>
      <c r="R429" s="131" t="e">
        <f>IF(VLOOKUP($I429,Zużycie!$A$2:$P$8,9,FALSE)=0," ",VLOOKUP($I429,Zużycie!$A$2:$P$8,9,FALSE))</f>
        <v>#N/A</v>
      </c>
      <c r="S429" s="131" t="e">
        <f>IF(VLOOKUP($I429,Zużycie!$A$2:$P$8,10,FALSE)=0," ",VLOOKUP($I429,Zużycie!$A$2:$P$8,10,FALSE))</f>
        <v>#N/A</v>
      </c>
      <c r="T429" s="131" t="e">
        <f>IF(VLOOKUP($I429,Zużycie!$A$2:$P$8,11,FALSE)=0," ",VLOOKUP($I429,Zużycie!$A$2:$P$8,11,FALSE))</f>
        <v>#N/A</v>
      </c>
      <c r="U429" s="131" t="e">
        <f>IF(VLOOKUP($I429,Zużycie!$A$2:$P$8,12,FALSE)=0," ",VLOOKUP($I429,Zużycie!$A$2:$P$8,12,FALSE))</f>
        <v>#N/A</v>
      </c>
      <c r="V429" s="131" t="e">
        <f>IF(VLOOKUP($I429,Zużycie!$A$2:$P$8,13,FALSE)=0," ",VLOOKUP($I429,Zużycie!$A$2:$P$2,100,FALSE))</f>
        <v>#N/A</v>
      </c>
      <c r="W429" s="131" t="e">
        <f>IF(VLOOKUP($I429,Zużycie!$A$2:$P$8,14,FALSE)=0," ",VLOOKUP($I429,Zużycie!$A$2:$P$8,14,FALSE))</f>
        <v>#N/A</v>
      </c>
      <c r="X429" s="131" t="e">
        <f>IF(VLOOKUP($I429,Zużycie!$A$2:$P$8,15,FALSE)=0," ",VLOOKUP($I429,Zużycie!$A$2:$P$8,15,FALSE))</f>
        <v>#N/A</v>
      </c>
      <c r="Y429" s="131" t="e">
        <f>IF(VLOOKUP($I429,Zużycie!$A$2:$P$8,16,FALSE)=0," ",VLOOKUP($I429,Zużycie!$A$2:$P$8,16,FALSE))</f>
        <v>#N/A</v>
      </c>
      <c r="Z429" s="131"/>
      <c r="AA429" s="131"/>
      <c r="AB429" s="131"/>
      <c r="AC429" s="131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1:48" ht="47.25" customHeight="1">
      <c r="A430" s="14"/>
      <c r="B430" s="5"/>
      <c r="C430" s="6"/>
      <c r="D430" s="6"/>
      <c r="E430" s="7"/>
      <c r="F430" s="5"/>
      <c r="G430" s="5"/>
      <c r="H430" s="5"/>
      <c r="I430" s="5" t="str">
        <f t="shared" si="19"/>
        <v/>
      </c>
      <c r="J430" s="5"/>
      <c r="K430" s="5"/>
      <c r="L430" s="5"/>
      <c r="M430" s="130"/>
      <c r="N430" s="131" t="e">
        <f>IF(VLOOKUP($I430,Zużycie!$A$2:$P$8,5,FALSE)=0," ",VLOOKUP($I430,Zużycie!$A$2:$P$8,5,FALSE))</f>
        <v>#N/A</v>
      </c>
      <c r="O430" s="131" t="e">
        <f>IF(VLOOKUP($I430,Zużycie!$A$2:$P$8,6,FALSE)=0," ",VLOOKUP($I430,Zużycie!$A$2:$P$8,6,FALSE))</f>
        <v>#N/A</v>
      </c>
      <c r="P430" s="131" t="e">
        <f>IF(VLOOKUP($I430,Zużycie!$A$2:$P$8,7,FALSE)=0," ",VLOOKUP($I430,Zużycie!$A$2:$P$8,7,FALSE))</f>
        <v>#N/A</v>
      </c>
      <c r="Q430" s="131" t="e">
        <f>IF(VLOOKUP($I430,Zużycie!$A$2:$P$8,8,FALSE)=0," ",VLOOKUP($I430,Zużycie!$A$2:$P$8,8,FALSE))</f>
        <v>#N/A</v>
      </c>
      <c r="R430" s="131" t="e">
        <f>IF(VLOOKUP($I430,Zużycie!$A$2:$P$8,9,FALSE)=0," ",VLOOKUP($I430,Zużycie!$A$2:$P$8,9,FALSE))</f>
        <v>#N/A</v>
      </c>
      <c r="S430" s="131" t="e">
        <f>IF(VLOOKUP($I430,Zużycie!$A$2:$P$8,10,FALSE)=0," ",VLOOKUP($I430,Zużycie!$A$2:$P$8,10,FALSE))</f>
        <v>#N/A</v>
      </c>
      <c r="T430" s="131" t="e">
        <f>IF(VLOOKUP($I430,Zużycie!$A$2:$P$8,11,FALSE)=0," ",VLOOKUP($I430,Zużycie!$A$2:$P$8,11,FALSE))</f>
        <v>#N/A</v>
      </c>
      <c r="U430" s="131" t="e">
        <f>IF(VLOOKUP($I430,Zużycie!$A$2:$P$8,12,FALSE)=0," ",VLOOKUP($I430,Zużycie!$A$2:$P$8,12,FALSE))</f>
        <v>#N/A</v>
      </c>
      <c r="V430" s="131" t="e">
        <f>IF(VLOOKUP($I430,Zużycie!$A$2:$P$8,13,FALSE)=0," ",VLOOKUP($I430,Zużycie!$A$2:$P$2,100,FALSE))</f>
        <v>#N/A</v>
      </c>
      <c r="W430" s="131" t="e">
        <f>IF(VLOOKUP($I430,Zużycie!$A$2:$P$8,14,FALSE)=0," ",VLOOKUP($I430,Zużycie!$A$2:$P$8,14,FALSE))</f>
        <v>#N/A</v>
      </c>
      <c r="X430" s="131" t="e">
        <f>IF(VLOOKUP($I430,Zużycie!$A$2:$P$8,15,FALSE)=0," ",VLOOKUP($I430,Zużycie!$A$2:$P$8,15,FALSE))</f>
        <v>#N/A</v>
      </c>
      <c r="Y430" s="131" t="e">
        <f>IF(VLOOKUP($I430,Zużycie!$A$2:$P$8,16,FALSE)=0," ",VLOOKUP($I430,Zużycie!$A$2:$P$8,16,FALSE))</f>
        <v>#N/A</v>
      </c>
      <c r="Z430" s="131"/>
      <c r="AA430" s="131"/>
      <c r="AB430" s="131"/>
      <c r="AC430" s="131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1:48" ht="47.25" customHeight="1">
      <c r="A431" s="14"/>
      <c r="B431" s="5"/>
      <c r="C431" s="6"/>
      <c r="D431" s="6"/>
      <c r="E431" s="7"/>
      <c r="F431" s="5"/>
      <c r="G431" s="5"/>
      <c r="H431" s="5"/>
      <c r="I431" s="5" t="str">
        <f t="shared" si="19"/>
        <v/>
      </c>
      <c r="J431" s="5"/>
      <c r="K431" s="5"/>
      <c r="L431" s="5"/>
      <c r="M431" s="130"/>
      <c r="N431" s="131" t="e">
        <f>IF(VLOOKUP($I431,Zużycie!$A$2:$P$8,5,FALSE)=0," ",VLOOKUP($I431,Zużycie!$A$2:$P$8,5,FALSE))</f>
        <v>#N/A</v>
      </c>
      <c r="O431" s="131" t="e">
        <f>IF(VLOOKUP($I431,Zużycie!$A$2:$P$8,6,FALSE)=0," ",VLOOKUP($I431,Zużycie!$A$2:$P$8,6,FALSE))</f>
        <v>#N/A</v>
      </c>
      <c r="P431" s="131" t="e">
        <f>IF(VLOOKUP($I431,Zużycie!$A$2:$P$8,7,FALSE)=0," ",VLOOKUP($I431,Zużycie!$A$2:$P$8,7,FALSE))</f>
        <v>#N/A</v>
      </c>
      <c r="Q431" s="131" t="e">
        <f>IF(VLOOKUP($I431,Zużycie!$A$2:$P$8,8,FALSE)=0," ",VLOOKUP($I431,Zużycie!$A$2:$P$8,8,FALSE))</f>
        <v>#N/A</v>
      </c>
      <c r="R431" s="131" t="e">
        <f>IF(VLOOKUP($I431,Zużycie!$A$2:$P$8,9,FALSE)=0," ",VLOOKUP($I431,Zużycie!$A$2:$P$8,9,FALSE))</f>
        <v>#N/A</v>
      </c>
      <c r="S431" s="131" t="e">
        <f>IF(VLOOKUP($I431,Zużycie!$A$2:$P$8,10,FALSE)=0," ",VLOOKUP($I431,Zużycie!$A$2:$P$8,10,FALSE))</f>
        <v>#N/A</v>
      </c>
      <c r="T431" s="131" t="e">
        <f>IF(VLOOKUP($I431,Zużycie!$A$2:$P$8,11,FALSE)=0," ",VLOOKUP($I431,Zużycie!$A$2:$P$8,11,FALSE))</f>
        <v>#N/A</v>
      </c>
      <c r="U431" s="131" t="e">
        <f>IF(VLOOKUP($I431,Zużycie!$A$2:$P$8,12,FALSE)=0," ",VLOOKUP($I431,Zużycie!$A$2:$P$8,12,FALSE))</f>
        <v>#N/A</v>
      </c>
      <c r="V431" s="131" t="e">
        <f>IF(VLOOKUP($I431,Zużycie!$A$2:$P$8,13,FALSE)=0," ",VLOOKUP($I431,Zużycie!$A$2:$P$2,100,FALSE))</f>
        <v>#N/A</v>
      </c>
      <c r="W431" s="131" t="e">
        <f>IF(VLOOKUP($I431,Zużycie!$A$2:$P$8,14,FALSE)=0," ",VLOOKUP($I431,Zużycie!$A$2:$P$8,14,FALSE))</f>
        <v>#N/A</v>
      </c>
      <c r="X431" s="131" t="e">
        <f>IF(VLOOKUP($I431,Zużycie!$A$2:$P$8,15,FALSE)=0," ",VLOOKUP($I431,Zużycie!$A$2:$P$8,15,FALSE))</f>
        <v>#N/A</v>
      </c>
      <c r="Y431" s="131" t="e">
        <f>IF(VLOOKUP($I431,Zużycie!$A$2:$P$8,16,FALSE)=0," ",VLOOKUP($I431,Zużycie!$A$2:$P$8,16,FALSE))</f>
        <v>#N/A</v>
      </c>
      <c r="Z431" s="131"/>
      <c r="AA431" s="131"/>
      <c r="AB431" s="131"/>
      <c r="AC431" s="131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1:48" ht="47.25" customHeight="1">
      <c r="A432" s="14"/>
      <c r="B432" s="5"/>
      <c r="C432" s="6"/>
      <c r="D432" s="6"/>
      <c r="E432" s="7"/>
      <c r="F432" s="5"/>
      <c r="G432" s="5"/>
      <c r="H432" s="5"/>
      <c r="I432" s="5" t="str">
        <f t="shared" si="19"/>
        <v/>
      </c>
      <c r="J432" s="5"/>
      <c r="K432" s="5"/>
      <c r="L432" s="5"/>
      <c r="M432" s="130"/>
      <c r="N432" s="131" t="e">
        <f>IF(VLOOKUP($I432,Zużycie!$A$2:$P$8,5,FALSE)=0," ",VLOOKUP($I432,Zużycie!$A$2:$P$8,5,FALSE))</f>
        <v>#N/A</v>
      </c>
      <c r="O432" s="131" t="e">
        <f>IF(VLOOKUP($I432,Zużycie!$A$2:$P$8,6,FALSE)=0," ",VLOOKUP($I432,Zużycie!$A$2:$P$8,6,FALSE))</f>
        <v>#N/A</v>
      </c>
      <c r="P432" s="131" t="e">
        <f>IF(VLOOKUP($I432,Zużycie!$A$2:$P$8,7,FALSE)=0," ",VLOOKUP($I432,Zużycie!$A$2:$P$8,7,FALSE))</f>
        <v>#N/A</v>
      </c>
      <c r="Q432" s="131" t="e">
        <f>IF(VLOOKUP($I432,Zużycie!$A$2:$P$8,8,FALSE)=0," ",VLOOKUP($I432,Zużycie!$A$2:$P$8,8,FALSE))</f>
        <v>#N/A</v>
      </c>
      <c r="R432" s="131" t="e">
        <f>IF(VLOOKUP($I432,Zużycie!$A$2:$P$8,9,FALSE)=0," ",VLOOKUP($I432,Zużycie!$A$2:$P$8,9,FALSE))</f>
        <v>#N/A</v>
      </c>
      <c r="S432" s="131" t="e">
        <f>IF(VLOOKUP($I432,Zużycie!$A$2:$P$8,10,FALSE)=0," ",VLOOKUP($I432,Zużycie!$A$2:$P$8,10,FALSE))</f>
        <v>#N/A</v>
      </c>
      <c r="T432" s="131" t="e">
        <f>IF(VLOOKUP($I432,Zużycie!$A$2:$P$8,11,FALSE)=0," ",VLOOKUP($I432,Zużycie!$A$2:$P$8,11,FALSE))</f>
        <v>#N/A</v>
      </c>
      <c r="U432" s="131" t="e">
        <f>IF(VLOOKUP($I432,Zużycie!$A$2:$P$8,12,FALSE)=0," ",VLOOKUP($I432,Zużycie!$A$2:$P$8,12,FALSE))</f>
        <v>#N/A</v>
      </c>
      <c r="V432" s="131" t="e">
        <f>IF(VLOOKUP($I432,Zużycie!$A$2:$P$8,13,FALSE)=0," ",VLOOKUP($I432,Zużycie!$A$2:$P$2,100,FALSE))</f>
        <v>#N/A</v>
      </c>
      <c r="W432" s="131" t="e">
        <f>IF(VLOOKUP($I432,Zużycie!$A$2:$P$8,14,FALSE)=0," ",VLOOKUP($I432,Zużycie!$A$2:$P$8,14,FALSE))</f>
        <v>#N/A</v>
      </c>
      <c r="X432" s="131" t="e">
        <f>IF(VLOOKUP($I432,Zużycie!$A$2:$P$8,15,FALSE)=0," ",VLOOKUP($I432,Zużycie!$A$2:$P$8,15,FALSE))</f>
        <v>#N/A</v>
      </c>
      <c r="Y432" s="131" t="e">
        <f>IF(VLOOKUP($I432,Zużycie!$A$2:$P$8,16,FALSE)=0," ",VLOOKUP($I432,Zużycie!$A$2:$P$8,16,FALSE))</f>
        <v>#N/A</v>
      </c>
      <c r="Z432" s="131"/>
      <c r="AA432" s="131"/>
      <c r="AB432" s="131"/>
      <c r="AC432" s="131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1:48" ht="47.25" customHeight="1">
      <c r="A433" s="14"/>
      <c r="B433" s="5"/>
      <c r="C433" s="6"/>
      <c r="D433" s="6"/>
      <c r="E433" s="7"/>
      <c r="F433" s="5"/>
      <c r="G433" s="5"/>
      <c r="H433" s="5"/>
      <c r="I433" s="5" t="str">
        <f t="shared" si="19"/>
        <v/>
      </c>
      <c r="J433" s="5"/>
      <c r="K433" s="5"/>
      <c r="L433" s="5"/>
      <c r="M433" s="130"/>
      <c r="N433" s="131" t="e">
        <f>IF(VLOOKUP($I433,Zużycie!$A$2:$P$8,5,FALSE)=0," ",VLOOKUP($I433,Zużycie!$A$2:$P$8,5,FALSE))</f>
        <v>#N/A</v>
      </c>
      <c r="O433" s="131" t="e">
        <f>IF(VLOOKUP($I433,Zużycie!$A$2:$P$8,6,FALSE)=0," ",VLOOKUP($I433,Zużycie!$A$2:$P$8,6,FALSE))</f>
        <v>#N/A</v>
      </c>
      <c r="P433" s="131" t="e">
        <f>IF(VLOOKUP($I433,Zużycie!$A$2:$P$8,7,FALSE)=0," ",VLOOKUP($I433,Zużycie!$A$2:$P$8,7,FALSE))</f>
        <v>#N/A</v>
      </c>
      <c r="Q433" s="131" t="e">
        <f>IF(VLOOKUP($I433,Zużycie!$A$2:$P$8,8,FALSE)=0," ",VLOOKUP($I433,Zużycie!$A$2:$P$8,8,FALSE))</f>
        <v>#N/A</v>
      </c>
      <c r="R433" s="131" t="e">
        <f>IF(VLOOKUP($I433,Zużycie!$A$2:$P$8,9,FALSE)=0," ",VLOOKUP($I433,Zużycie!$A$2:$P$8,9,FALSE))</f>
        <v>#N/A</v>
      </c>
      <c r="S433" s="131" t="e">
        <f>IF(VLOOKUP($I433,Zużycie!$A$2:$P$8,10,FALSE)=0," ",VLOOKUP($I433,Zużycie!$A$2:$P$8,10,FALSE))</f>
        <v>#N/A</v>
      </c>
      <c r="T433" s="131" t="e">
        <f>IF(VLOOKUP($I433,Zużycie!$A$2:$P$8,11,FALSE)=0," ",VLOOKUP($I433,Zużycie!$A$2:$P$8,11,FALSE))</f>
        <v>#N/A</v>
      </c>
      <c r="U433" s="131" t="e">
        <f>IF(VLOOKUP($I433,Zużycie!$A$2:$P$8,12,FALSE)=0," ",VLOOKUP($I433,Zużycie!$A$2:$P$8,12,FALSE))</f>
        <v>#N/A</v>
      </c>
      <c r="V433" s="131" t="e">
        <f>IF(VLOOKUP($I433,Zużycie!$A$2:$P$8,13,FALSE)=0," ",VLOOKUP($I433,Zużycie!$A$2:$P$2,100,FALSE))</f>
        <v>#N/A</v>
      </c>
      <c r="W433" s="131" t="e">
        <f>IF(VLOOKUP($I433,Zużycie!$A$2:$P$8,14,FALSE)=0," ",VLOOKUP($I433,Zużycie!$A$2:$P$8,14,FALSE))</f>
        <v>#N/A</v>
      </c>
      <c r="X433" s="131" t="e">
        <f>IF(VLOOKUP($I433,Zużycie!$A$2:$P$8,15,FALSE)=0," ",VLOOKUP($I433,Zużycie!$A$2:$P$8,15,FALSE))</f>
        <v>#N/A</v>
      </c>
      <c r="Y433" s="131" t="e">
        <f>IF(VLOOKUP($I433,Zużycie!$A$2:$P$8,16,FALSE)=0," ",VLOOKUP($I433,Zużycie!$A$2:$P$8,16,FALSE))</f>
        <v>#N/A</v>
      </c>
      <c r="Z433" s="131"/>
      <c r="AA433" s="131"/>
      <c r="AB433" s="131"/>
      <c r="AC433" s="131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1:48" ht="47.25" customHeight="1">
      <c r="A434" s="14"/>
      <c r="B434" s="5"/>
      <c r="C434" s="6"/>
      <c r="D434" s="6"/>
      <c r="E434" s="7"/>
      <c r="F434" s="5"/>
      <c r="G434" s="5"/>
      <c r="H434" s="5"/>
      <c r="I434" s="5" t="str">
        <f t="shared" si="19"/>
        <v/>
      </c>
      <c r="J434" s="5"/>
      <c r="K434" s="5"/>
      <c r="L434" s="5"/>
      <c r="M434" s="130"/>
      <c r="N434" s="131" t="e">
        <f>IF(VLOOKUP($I434,Zużycie!$A$2:$P$8,5,FALSE)=0," ",VLOOKUP($I434,Zużycie!$A$2:$P$8,5,FALSE))</f>
        <v>#N/A</v>
      </c>
      <c r="O434" s="131" t="e">
        <f>IF(VLOOKUP($I434,Zużycie!$A$2:$P$8,6,FALSE)=0," ",VLOOKUP($I434,Zużycie!$A$2:$P$8,6,FALSE))</f>
        <v>#N/A</v>
      </c>
      <c r="P434" s="131" t="e">
        <f>IF(VLOOKUP($I434,Zużycie!$A$2:$P$8,7,FALSE)=0," ",VLOOKUP($I434,Zużycie!$A$2:$P$8,7,FALSE))</f>
        <v>#N/A</v>
      </c>
      <c r="Q434" s="131" t="e">
        <f>IF(VLOOKUP($I434,Zużycie!$A$2:$P$8,8,FALSE)=0," ",VLOOKUP($I434,Zużycie!$A$2:$P$8,8,FALSE))</f>
        <v>#N/A</v>
      </c>
      <c r="R434" s="131" t="e">
        <f>IF(VLOOKUP($I434,Zużycie!$A$2:$P$8,9,FALSE)=0," ",VLOOKUP($I434,Zużycie!$A$2:$P$8,9,FALSE))</f>
        <v>#N/A</v>
      </c>
      <c r="S434" s="131" t="e">
        <f>IF(VLOOKUP($I434,Zużycie!$A$2:$P$8,10,FALSE)=0," ",VLOOKUP($I434,Zużycie!$A$2:$P$8,10,FALSE))</f>
        <v>#N/A</v>
      </c>
      <c r="T434" s="131" t="e">
        <f>IF(VLOOKUP($I434,Zużycie!$A$2:$P$8,11,FALSE)=0," ",VLOOKUP($I434,Zużycie!$A$2:$P$8,11,FALSE))</f>
        <v>#N/A</v>
      </c>
      <c r="U434" s="131" t="e">
        <f>IF(VLOOKUP($I434,Zużycie!$A$2:$P$8,12,FALSE)=0," ",VLOOKUP($I434,Zużycie!$A$2:$P$8,12,FALSE))</f>
        <v>#N/A</v>
      </c>
      <c r="V434" s="131" t="e">
        <f>IF(VLOOKUP($I434,Zużycie!$A$2:$P$8,13,FALSE)=0," ",VLOOKUP($I434,Zużycie!$A$2:$P$2,100,FALSE))</f>
        <v>#N/A</v>
      </c>
      <c r="W434" s="131" t="e">
        <f>IF(VLOOKUP($I434,Zużycie!$A$2:$P$8,14,FALSE)=0," ",VLOOKUP($I434,Zużycie!$A$2:$P$8,14,FALSE))</f>
        <v>#N/A</v>
      </c>
      <c r="X434" s="131" t="e">
        <f>IF(VLOOKUP($I434,Zużycie!$A$2:$P$8,15,FALSE)=0," ",VLOOKUP($I434,Zużycie!$A$2:$P$8,15,FALSE))</f>
        <v>#N/A</v>
      </c>
      <c r="Y434" s="131" t="e">
        <f>IF(VLOOKUP($I434,Zużycie!$A$2:$P$8,16,FALSE)=0," ",VLOOKUP($I434,Zużycie!$A$2:$P$8,16,FALSE))</f>
        <v>#N/A</v>
      </c>
      <c r="Z434" s="131"/>
      <c r="AA434" s="131"/>
      <c r="AB434" s="131"/>
      <c r="AC434" s="131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1:48" ht="47.25" customHeight="1">
      <c r="A435" s="14"/>
      <c r="B435" s="5"/>
      <c r="C435" s="6"/>
      <c r="D435" s="6"/>
      <c r="E435" s="7"/>
      <c r="F435" s="5"/>
      <c r="G435" s="5"/>
      <c r="H435" s="5"/>
      <c r="I435" s="5" t="str">
        <f t="shared" si="19"/>
        <v/>
      </c>
      <c r="J435" s="5"/>
      <c r="K435" s="5"/>
      <c r="L435" s="5"/>
      <c r="M435" s="130"/>
      <c r="N435" s="131" t="e">
        <f>IF(VLOOKUP($I435,Zużycie!$A$2:$P$8,5,FALSE)=0," ",VLOOKUP($I435,Zużycie!$A$2:$P$8,5,FALSE))</f>
        <v>#N/A</v>
      </c>
      <c r="O435" s="131" t="e">
        <f>IF(VLOOKUP($I435,Zużycie!$A$2:$P$8,6,FALSE)=0," ",VLOOKUP($I435,Zużycie!$A$2:$P$8,6,FALSE))</f>
        <v>#N/A</v>
      </c>
      <c r="P435" s="131" t="e">
        <f>IF(VLOOKUP($I435,Zużycie!$A$2:$P$8,7,FALSE)=0," ",VLOOKUP($I435,Zużycie!$A$2:$P$8,7,FALSE))</f>
        <v>#N/A</v>
      </c>
      <c r="Q435" s="131" t="e">
        <f>IF(VLOOKUP($I435,Zużycie!$A$2:$P$8,8,FALSE)=0," ",VLOOKUP($I435,Zużycie!$A$2:$P$8,8,FALSE))</f>
        <v>#N/A</v>
      </c>
      <c r="R435" s="131" t="e">
        <f>IF(VLOOKUP($I435,Zużycie!$A$2:$P$8,9,FALSE)=0," ",VLOOKUP($I435,Zużycie!$A$2:$P$8,9,FALSE))</f>
        <v>#N/A</v>
      </c>
      <c r="S435" s="131" t="e">
        <f>IF(VLOOKUP($I435,Zużycie!$A$2:$P$8,10,FALSE)=0," ",VLOOKUP($I435,Zużycie!$A$2:$P$8,10,FALSE))</f>
        <v>#N/A</v>
      </c>
      <c r="T435" s="131" t="e">
        <f>IF(VLOOKUP($I435,Zużycie!$A$2:$P$8,11,FALSE)=0," ",VLOOKUP($I435,Zużycie!$A$2:$P$8,11,FALSE))</f>
        <v>#N/A</v>
      </c>
      <c r="U435" s="131" t="e">
        <f>IF(VLOOKUP($I435,Zużycie!$A$2:$P$8,12,FALSE)=0," ",VLOOKUP($I435,Zużycie!$A$2:$P$8,12,FALSE))</f>
        <v>#N/A</v>
      </c>
      <c r="V435" s="131" t="e">
        <f>IF(VLOOKUP($I435,Zużycie!$A$2:$P$8,13,FALSE)=0," ",VLOOKUP($I435,Zużycie!$A$2:$P$2,100,FALSE))</f>
        <v>#N/A</v>
      </c>
      <c r="W435" s="131" t="e">
        <f>IF(VLOOKUP($I435,Zużycie!$A$2:$P$8,14,FALSE)=0," ",VLOOKUP($I435,Zużycie!$A$2:$P$8,14,FALSE))</f>
        <v>#N/A</v>
      </c>
      <c r="X435" s="131" t="e">
        <f>IF(VLOOKUP($I435,Zużycie!$A$2:$P$8,15,FALSE)=0," ",VLOOKUP($I435,Zużycie!$A$2:$P$8,15,FALSE))</f>
        <v>#N/A</v>
      </c>
      <c r="Y435" s="131" t="e">
        <f>IF(VLOOKUP($I435,Zużycie!$A$2:$P$8,16,FALSE)=0," ",VLOOKUP($I435,Zużycie!$A$2:$P$8,16,FALSE))</f>
        <v>#N/A</v>
      </c>
      <c r="Z435" s="131"/>
      <c r="AA435" s="131"/>
      <c r="AB435" s="131"/>
      <c r="AC435" s="131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1:48" ht="47.25" customHeight="1">
      <c r="A436" s="14"/>
      <c r="B436" s="5"/>
      <c r="C436" s="6"/>
      <c r="D436" s="6"/>
      <c r="E436" s="7"/>
      <c r="F436" s="5"/>
      <c r="G436" s="5"/>
      <c r="H436" s="5"/>
      <c r="I436" s="5" t="str">
        <f t="shared" si="19"/>
        <v/>
      </c>
      <c r="J436" s="5"/>
      <c r="K436" s="5"/>
      <c r="L436" s="5"/>
      <c r="M436" s="130"/>
      <c r="N436" s="131" t="e">
        <f>IF(VLOOKUP($I436,Zużycie!$A$2:$P$8,5,FALSE)=0," ",VLOOKUP($I436,Zużycie!$A$2:$P$8,5,FALSE))</f>
        <v>#N/A</v>
      </c>
      <c r="O436" s="131" t="e">
        <f>IF(VLOOKUP($I436,Zużycie!$A$2:$P$8,6,FALSE)=0," ",VLOOKUP($I436,Zużycie!$A$2:$P$8,6,FALSE))</f>
        <v>#N/A</v>
      </c>
      <c r="P436" s="131" t="e">
        <f>IF(VLOOKUP($I436,Zużycie!$A$2:$P$8,7,FALSE)=0," ",VLOOKUP($I436,Zużycie!$A$2:$P$8,7,FALSE))</f>
        <v>#N/A</v>
      </c>
      <c r="Q436" s="131" t="e">
        <f>IF(VLOOKUP($I436,Zużycie!$A$2:$P$8,8,FALSE)=0," ",VLOOKUP($I436,Zużycie!$A$2:$P$8,8,FALSE))</f>
        <v>#N/A</v>
      </c>
      <c r="R436" s="131" t="e">
        <f>IF(VLOOKUP($I436,Zużycie!$A$2:$P$8,9,FALSE)=0," ",VLOOKUP($I436,Zużycie!$A$2:$P$8,9,FALSE))</f>
        <v>#N/A</v>
      </c>
      <c r="S436" s="131" t="e">
        <f>IF(VLOOKUP($I436,Zużycie!$A$2:$P$8,10,FALSE)=0," ",VLOOKUP($I436,Zużycie!$A$2:$P$8,10,FALSE))</f>
        <v>#N/A</v>
      </c>
      <c r="T436" s="131" t="e">
        <f>IF(VLOOKUP($I436,Zużycie!$A$2:$P$8,11,FALSE)=0," ",VLOOKUP($I436,Zużycie!$A$2:$P$8,11,FALSE))</f>
        <v>#N/A</v>
      </c>
      <c r="U436" s="131" t="e">
        <f>IF(VLOOKUP($I436,Zużycie!$A$2:$P$8,12,FALSE)=0," ",VLOOKUP($I436,Zużycie!$A$2:$P$8,12,FALSE))</f>
        <v>#N/A</v>
      </c>
      <c r="V436" s="131" t="e">
        <f>IF(VLOOKUP($I436,Zużycie!$A$2:$P$8,13,FALSE)=0," ",VLOOKUP($I436,Zużycie!$A$2:$P$2,100,FALSE))</f>
        <v>#N/A</v>
      </c>
      <c r="W436" s="131" t="e">
        <f>IF(VLOOKUP($I436,Zużycie!$A$2:$P$8,14,FALSE)=0," ",VLOOKUP($I436,Zużycie!$A$2:$P$8,14,FALSE))</f>
        <v>#N/A</v>
      </c>
      <c r="X436" s="131" t="e">
        <f>IF(VLOOKUP($I436,Zużycie!$A$2:$P$8,15,FALSE)=0," ",VLOOKUP($I436,Zużycie!$A$2:$P$8,15,FALSE))</f>
        <v>#N/A</v>
      </c>
      <c r="Y436" s="131" t="e">
        <f>IF(VLOOKUP($I436,Zużycie!$A$2:$P$8,16,FALSE)=0," ",VLOOKUP($I436,Zużycie!$A$2:$P$8,16,FALSE))</f>
        <v>#N/A</v>
      </c>
      <c r="Z436" s="131"/>
      <c r="AA436" s="131"/>
      <c r="AB436" s="131"/>
      <c r="AC436" s="131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1:48" ht="47.25" customHeight="1">
      <c r="A437" s="14"/>
      <c r="B437" s="5"/>
      <c r="C437" s="6"/>
      <c r="D437" s="6"/>
      <c r="E437" s="7"/>
      <c r="F437" s="5"/>
      <c r="G437" s="5"/>
      <c r="H437" s="5"/>
      <c r="I437" s="5" t="str">
        <f t="shared" si="19"/>
        <v/>
      </c>
      <c r="J437" s="5"/>
      <c r="K437" s="5"/>
      <c r="L437" s="5"/>
      <c r="M437" s="130"/>
      <c r="N437" s="131" t="e">
        <f>IF(VLOOKUP($I437,Zużycie!$A$2:$P$8,5,FALSE)=0," ",VLOOKUP($I437,Zużycie!$A$2:$P$8,5,FALSE))</f>
        <v>#N/A</v>
      </c>
      <c r="O437" s="131" t="e">
        <f>IF(VLOOKUP($I437,Zużycie!$A$2:$P$8,6,FALSE)=0," ",VLOOKUP($I437,Zużycie!$A$2:$P$8,6,FALSE))</f>
        <v>#N/A</v>
      </c>
      <c r="P437" s="131" t="e">
        <f>IF(VLOOKUP($I437,Zużycie!$A$2:$P$8,7,FALSE)=0," ",VLOOKUP($I437,Zużycie!$A$2:$P$8,7,FALSE))</f>
        <v>#N/A</v>
      </c>
      <c r="Q437" s="131" t="e">
        <f>IF(VLOOKUP($I437,Zużycie!$A$2:$P$8,8,FALSE)=0," ",VLOOKUP($I437,Zużycie!$A$2:$P$8,8,FALSE))</f>
        <v>#N/A</v>
      </c>
      <c r="R437" s="131" t="e">
        <f>IF(VLOOKUP($I437,Zużycie!$A$2:$P$8,9,FALSE)=0," ",VLOOKUP($I437,Zużycie!$A$2:$P$8,9,FALSE))</f>
        <v>#N/A</v>
      </c>
      <c r="S437" s="131" t="e">
        <f>IF(VLOOKUP($I437,Zużycie!$A$2:$P$8,10,FALSE)=0," ",VLOOKUP($I437,Zużycie!$A$2:$P$8,10,FALSE))</f>
        <v>#N/A</v>
      </c>
      <c r="T437" s="131" t="e">
        <f>IF(VLOOKUP($I437,Zużycie!$A$2:$P$8,11,FALSE)=0," ",VLOOKUP($I437,Zużycie!$A$2:$P$8,11,FALSE))</f>
        <v>#N/A</v>
      </c>
      <c r="U437" s="131" t="e">
        <f>IF(VLOOKUP($I437,Zużycie!$A$2:$P$8,12,FALSE)=0," ",VLOOKUP($I437,Zużycie!$A$2:$P$8,12,FALSE))</f>
        <v>#N/A</v>
      </c>
      <c r="V437" s="131" t="e">
        <f>IF(VLOOKUP($I437,Zużycie!$A$2:$P$8,13,FALSE)=0," ",VLOOKUP($I437,Zużycie!$A$2:$P$2,100,FALSE))</f>
        <v>#N/A</v>
      </c>
      <c r="W437" s="131" t="e">
        <f>IF(VLOOKUP($I437,Zużycie!$A$2:$P$8,14,FALSE)=0," ",VLOOKUP($I437,Zużycie!$A$2:$P$8,14,FALSE))</f>
        <v>#N/A</v>
      </c>
      <c r="X437" s="131" t="e">
        <f>IF(VLOOKUP($I437,Zużycie!$A$2:$P$8,15,FALSE)=0," ",VLOOKUP($I437,Zużycie!$A$2:$P$8,15,FALSE))</f>
        <v>#N/A</v>
      </c>
      <c r="Y437" s="131" t="e">
        <f>IF(VLOOKUP($I437,Zużycie!$A$2:$P$8,16,FALSE)=0," ",VLOOKUP($I437,Zużycie!$A$2:$P$8,16,FALSE))</f>
        <v>#N/A</v>
      </c>
      <c r="Z437" s="131"/>
      <c r="AA437" s="131"/>
      <c r="AB437" s="131"/>
      <c r="AC437" s="131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1:48" ht="47.25" customHeight="1">
      <c r="A438" s="14"/>
      <c r="B438" s="5"/>
      <c r="C438" s="6"/>
      <c r="D438" s="6"/>
      <c r="E438" s="7"/>
      <c r="F438" s="5"/>
      <c r="G438" s="5"/>
      <c r="H438" s="5"/>
      <c r="I438" s="5" t="str">
        <f t="shared" si="19"/>
        <v/>
      </c>
      <c r="J438" s="5"/>
      <c r="K438" s="5"/>
      <c r="L438" s="5"/>
      <c r="M438" s="130"/>
      <c r="N438" s="131" t="e">
        <f>IF(VLOOKUP($I438,Zużycie!$A$2:$P$8,5,FALSE)=0," ",VLOOKUP($I438,Zużycie!$A$2:$P$8,5,FALSE))</f>
        <v>#N/A</v>
      </c>
      <c r="O438" s="131" t="e">
        <f>IF(VLOOKUP($I438,Zużycie!$A$2:$P$8,6,FALSE)=0," ",VLOOKUP($I438,Zużycie!$A$2:$P$8,6,FALSE))</f>
        <v>#N/A</v>
      </c>
      <c r="P438" s="131" t="e">
        <f>IF(VLOOKUP($I438,Zużycie!$A$2:$P$8,7,FALSE)=0," ",VLOOKUP($I438,Zużycie!$A$2:$P$8,7,FALSE))</f>
        <v>#N/A</v>
      </c>
      <c r="Q438" s="131" t="e">
        <f>IF(VLOOKUP($I438,Zużycie!$A$2:$P$8,8,FALSE)=0," ",VLOOKUP($I438,Zużycie!$A$2:$P$8,8,FALSE))</f>
        <v>#N/A</v>
      </c>
      <c r="R438" s="131" t="e">
        <f>IF(VLOOKUP($I438,Zużycie!$A$2:$P$8,9,FALSE)=0," ",VLOOKUP($I438,Zużycie!$A$2:$P$8,9,FALSE))</f>
        <v>#N/A</v>
      </c>
      <c r="S438" s="131" t="e">
        <f>IF(VLOOKUP($I438,Zużycie!$A$2:$P$8,10,FALSE)=0," ",VLOOKUP($I438,Zużycie!$A$2:$P$8,10,FALSE))</f>
        <v>#N/A</v>
      </c>
      <c r="T438" s="131" t="e">
        <f>IF(VLOOKUP($I438,Zużycie!$A$2:$P$8,11,FALSE)=0," ",VLOOKUP($I438,Zużycie!$A$2:$P$8,11,FALSE))</f>
        <v>#N/A</v>
      </c>
      <c r="U438" s="131" t="e">
        <f>IF(VLOOKUP($I438,Zużycie!$A$2:$P$8,12,FALSE)=0," ",VLOOKUP($I438,Zużycie!$A$2:$P$8,12,FALSE))</f>
        <v>#N/A</v>
      </c>
      <c r="V438" s="131" t="e">
        <f>IF(VLOOKUP($I438,Zużycie!$A$2:$P$8,13,FALSE)=0," ",VLOOKUP($I438,Zużycie!$A$2:$P$2,100,FALSE))</f>
        <v>#N/A</v>
      </c>
      <c r="W438" s="131" t="e">
        <f>IF(VLOOKUP($I438,Zużycie!$A$2:$P$8,14,FALSE)=0," ",VLOOKUP($I438,Zużycie!$A$2:$P$8,14,FALSE))</f>
        <v>#N/A</v>
      </c>
      <c r="X438" s="131" t="e">
        <f>IF(VLOOKUP($I438,Zużycie!$A$2:$P$8,15,FALSE)=0," ",VLOOKUP($I438,Zużycie!$A$2:$P$8,15,FALSE))</f>
        <v>#N/A</v>
      </c>
      <c r="Y438" s="131" t="e">
        <f>IF(VLOOKUP($I438,Zużycie!$A$2:$P$8,16,FALSE)=0," ",VLOOKUP($I438,Zużycie!$A$2:$P$8,16,FALSE))</f>
        <v>#N/A</v>
      </c>
      <c r="Z438" s="131"/>
      <c r="AA438" s="131"/>
      <c r="AB438" s="131"/>
      <c r="AC438" s="131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1:48" ht="47.25" customHeight="1">
      <c r="A439" s="14"/>
      <c r="B439" s="5"/>
      <c r="C439" s="6"/>
      <c r="D439" s="6"/>
      <c r="E439" s="7"/>
      <c r="F439" s="5"/>
      <c r="G439" s="5"/>
      <c r="H439" s="5"/>
      <c r="I439" s="5" t="str">
        <f t="shared" si="19"/>
        <v/>
      </c>
      <c r="J439" s="5"/>
      <c r="K439" s="5"/>
      <c r="L439" s="5"/>
      <c r="M439" s="130"/>
      <c r="N439" s="131" t="e">
        <f>IF(VLOOKUP($I439,Zużycie!$A$2:$P$8,5,FALSE)=0," ",VLOOKUP($I439,Zużycie!$A$2:$P$8,5,FALSE))</f>
        <v>#N/A</v>
      </c>
      <c r="O439" s="131" t="e">
        <f>IF(VLOOKUP($I439,Zużycie!$A$2:$P$8,6,FALSE)=0," ",VLOOKUP($I439,Zużycie!$A$2:$P$8,6,FALSE))</f>
        <v>#N/A</v>
      </c>
      <c r="P439" s="131" t="e">
        <f>IF(VLOOKUP($I439,Zużycie!$A$2:$P$8,7,FALSE)=0," ",VLOOKUP($I439,Zużycie!$A$2:$P$8,7,FALSE))</f>
        <v>#N/A</v>
      </c>
      <c r="Q439" s="131" t="e">
        <f>IF(VLOOKUP($I439,Zużycie!$A$2:$P$8,8,FALSE)=0," ",VLOOKUP($I439,Zużycie!$A$2:$P$8,8,FALSE))</f>
        <v>#N/A</v>
      </c>
      <c r="R439" s="131" t="e">
        <f>IF(VLOOKUP($I439,Zużycie!$A$2:$P$8,9,FALSE)=0," ",VLOOKUP($I439,Zużycie!$A$2:$P$8,9,FALSE))</f>
        <v>#N/A</v>
      </c>
      <c r="S439" s="131" t="e">
        <f>IF(VLOOKUP($I439,Zużycie!$A$2:$P$8,10,FALSE)=0," ",VLOOKUP($I439,Zużycie!$A$2:$P$8,10,FALSE))</f>
        <v>#N/A</v>
      </c>
      <c r="T439" s="131" t="e">
        <f>IF(VLOOKUP($I439,Zużycie!$A$2:$P$8,11,FALSE)=0," ",VLOOKUP($I439,Zużycie!$A$2:$P$8,11,FALSE))</f>
        <v>#N/A</v>
      </c>
      <c r="U439" s="131" t="e">
        <f>IF(VLOOKUP($I439,Zużycie!$A$2:$P$8,12,FALSE)=0," ",VLOOKUP($I439,Zużycie!$A$2:$P$8,12,FALSE))</f>
        <v>#N/A</v>
      </c>
      <c r="V439" s="131" t="e">
        <f>IF(VLOOKUP($I439,Zużycie!$A$2:$P$8,13,FALSE)=0," ",VLOOKUP($I439,Zużycie!$A$2:$P$2,100,FALSE))</f>
        <v>#N/A</v>
      </c>
      <c r="W439" s="131" t="e">
        <f>IF(VLOOKUP($I439,Zużycie!$A$2:$P$8,14,FALSE)=0," ",VLOOKUP($I439,Zużycie!$A$2:$P$8,14,FALSE))</f>
        <v>#N/A</v>
      </c>
      <c r="X439" s="131" t="e">
        <f>IF(VLOOKUP($I439,Zużycie!$A$2:$P$8,15,FALSE)=0," ",VLOOKUP($I439,Zużycie!$A$2:$P$8,15,FALSE))</f>
        <v>#N/A</v>
      </c>
      <c r="Y439" s="131" t="e">
        <f>IF(VLOOKUP($I439,Zużycie!$A$2:$P$8,16,FALSE)=0," ",VLOOKUP($I439,Zużycie!$A$2:$P$8,16,FALSE))</f>
        <v>#N/A</v>
      </c>
      <c r="Z439" s="131"/>
      <c r="AA439" s="131"/>
      <c r="AB439" s="131"/>
      <c r="AC439" s="131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1:48" ht="47.25" customHeight="1">
      <c r="A440" s="14"/>
      <c r="B440" s="5"/>
      <c r="C440" s="6"/>
      <c r="D440" s="6"/>
      <c r="E440" s="7"/>
      <c r="F440" s="5"/>
      <c r="G440" s="5"/>
      <c r="H440" s="5"/>
      <c r="I440" s="5" t="str">
        <f t="shared" si="19"/>
        <v/>
      </c>
      <c r="J440" s="5"/>
      <c r="K440" s="5"/>
      <c r="L440" s="5"/>
      <c r="M440" s="130"/>
      <c r="N440" s="131" t="e">
        <f>IF(VLOOKUP($I440,Zużycie!$A$2:$P$8,5,FALSE)=0," ",VLOOKUP($I440,Zużycie!$A$2:$P$8,5,FALSE))</f>
        <v>#N/A</v>
      </c>
      <c r="O440" s="131" t="e">
        <f>IF(VLOOKUP($I440,Zużycie!$A$2:$P$8,6,FALSE)=0," ",VLOOKUP($I440,Zużycie!$A$2:$P$8,6,FALSE))</f>
        <v>#N/A</v>
      </c>
      <c r="P440" s="131" t="e">
        <f>IF(VLOOKUP($I440,Zużycie!$A$2:$P$8,7,FALSE)=0," ",VLOOKUP($I440,Zużycie!$A$2:$P$8,7,FALSE))</f>
        <v>#N/A</v>
      </c>
      <c r="Q440" s="131" t="e">
        <f>IF(VLOOKUP($I440,Zużycie!$A$2:$P$8,8,FALSE)=0," ",VLOOKUP($I440,Zużycie!$A$2:$P$8,8,FALSE))</f>
        <v>#N/A</v>
      </c>
      <c r="R440" s="131" t="e">
        <f>IF(VLOOKUP($I440,Zużycie!$A$2:$P$8,9,FALSE)=0," ",VLOOKUP($I440,Zużycie!$A$2:$P$8,9,FALSE))</f>
        <v>#N/A</v>
      </c>
      <c r="S440" s="131" t="e">
        <f>IF(VLOOKUP($I440,Zużycie!$A$2:$P$8,10,FALSE)=0," ",VLOOKUP($I440,Zużycie!$A$2:$P$8,10,FALSE))</f>
        <v>#N/A</v>
      </c>
      <c r="T440" s="131" t="e">
        <f>IF(VLOOKUP($I440,Zużycie!$A$2:$P$8,11,FALSE)=0," ",VLOOKUP($I440,Zużycie!$A$2:$P$8,11,FALSE))</f>
        <v>#N/A</v>
      </c>
      <c r="U440" s="131" t="e">
        <f>IF(VLOOKUP($I440,Zużycie!$A$2:$P$8,12,FALSE)=0," ",VLOOKUP($I440,Zużycie!$A$2:$P$8,12,FALSE))</f>
        <v>#N/A</v>
      </c>
      <c r="V440" s="131" t="e">
        <f>IF(VLOOKUP($I440,Zużycie!$A$2:$P$8,13,FALSE)=0," ",VLOOKUP($I440,Zużycie!$A$2:$P$2,100,FALSE))</f>
        <v>#N/A</v>
      </c>
      <c r="W440" s="131" t="e">
        <f>IF(VLOOKUP($I440,Zużycie!$A$2:$P$8,14,FALSE)=0," ",VLOOKUP($I440,Zużycie!$A$2:$P$8,14,FALSE))</f>
        <v>#N/A</v>
      </c>
      <c r="X440" s="131" t="e">
        <f>IF(VLOOKUP($I440,Zużycie!$A$2:$P$8,15,FALSE)=0," ",VLOOKUP($I440,Zużycie!$A$2:$P$8,15,FALSE))</f>
        <v>#N/A</v>
      </c>
      <c r="Y440" s="131" t="e">
        <f>IF(VLOOKUP($I440,Zużycie!$A$2:$P$8,16,FALSE)=0," ",VLOOKUP($I440,Zużycie!$A$2:$P$8,16,FALSE))</f>
        <v>#N/A</v>
      </c>
      <c r="Z440" s="131"/>
      <c r="AA440" s="131"/>
      <c r="AB440" s="131"/>
      <c r="AC440" s="131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1:48" ht="47.25" customHeight="1">
      <c r="A441" s="14"/>
      <c r="B441" s="5"/>
      <c r="C441" s="6"/>
      <c r="D441" s="6"/>
      <c r="E441" s="7"/>
      <c r="F441" s="5"/>
      <c r="G441" s="5"/>
      <c r="H441" s="5"/>
      <c r="I441" s="5" t="str">
        <f t="shared" si="19"/>
        <v/>
      </c>
      <c r="J441" s="5"/>
      <c r="K441" s="5"/>
      <c r="L441" s="5"/>
      <c r="M441" s="130"/>
      <c r="N441" s="131" t="e">
        <f>IF(VLOOKUP($I441,Zużycie!$A$2:$P$8,5,FALSE)=0," ",VLOOKUP($I441,Zużycie!$A$2:$P$8,5,FALSE))</f>
        <v>#N/A</v>
      </c>
      <c r="O441" s="131" t="e">
        <f>IF(VLOOKUP($I441,Zużycie!$A$2:$P$8,6,FALSE)=0," ",VLOOKUP($I441,Zużycie!$A$2:$P$8,6,FALSE))</f>
        <v>#N/A</v>
      </c>
      <c r="P441" s="131" t="e">
        <f>IF(VLOOKUP($I441,Zużycie!$A$2:$P$8,7,FALSE)=0," ",VLOOKUP($I441,Zużycie!$A$2:$P$8,7,FALSE))</f>
        <v>#N/A</v>
      </c>
      <c r="Q441" s="131" t="e">
        <f>IF(VLOOKUP($I441,Zużycie!$A$2:$P$8,8,FALSE)=0," ",VLOOKUP($I441,Zużycie!$A$2:$P$8,8,FALSE))</f>
        <v>#N/A</v>
      </c>
      <c r="R441" s="131" t="e">
        <f>IF(VLOOKUP($I441,Zużycie!$A$2:$P$8,9,FALSE)=0," ",VLOOKUP($I441,Zużycie!$A$2:$P$8,9,FALSE))</f>
        <v>#N/A</v>
      </c>
      <c r="S441" s="131" t="e">
        <f>IF(VLOOKUP($I441,Zużycie!$A$2:$P$8,10,FALSE)=0," ",VLOOKUP($I441,Zużycie!$A$2:$P$8,10,FALSE))</f>
        <v>#N/A</v>
      </c>
      <c r="T441" s="131" t="e">
        <f>IF(VLOOKUP($I441,Zużycie!$A$2:$P$8,11,FALSE)=0," ",VLOOKUP($I441,Zużycie!$A$2:$P$8,11,FALSE))</f>
        <v>#N/A</v>
      </c>
      <c r="U441" s="131" t="e">
        <f>IF(VLOOKUP($I441,Zużycie!$A$2:$P$8,12,FALSE)=0," ",VLOOKUP($I441,Zużycie!$A$2:$P$8,12,FALSE))</f>
        <v>#N/A</v>
      </c>
      <c r="V441" s="131" t="e">
        <f>IF(VLOOKUP($I441,Zużycie!$A$2:$P$8,13,FALSE)=0," ",VLOOKUP($I441,Zużycie!$A$2:$P$2,100,FALSE))</f>
        <v>#N/A</v>
      </c>
      <c r="W441" s="131" t="e">
        <f>IF(VLOOKUP($I441,Zużycie!$A$2:$P$8,14,FALSE)=0," ",VLOOKUP($I441,Zużycie!$A$2:$P$8,14,FALSE))</f>
        <v>#N/A</v>
      </c>
      <c r="X441" s="131" t="e">
        <f>IF(VLOOKUP($I441,Zużycie!$A$2:$P$8,15,FALSE)=0," ",VLOOKUP($I441,Zużycie!$A$2:$P$8,15,FALSE))</f>
        <v>#N/A</v>
      </c>
      <c r="Y441" s="131" t="e">
        <f>IF(VLOOKUP($I441,Zużycie!$A$2:$P$8,16,FALSE)=0," ",VLOOKUP($I441,Zużycie!$A$2:$P$8,16,FALSE))</f>
        <v>#N/A</v>
      </c>
      <c r="Z441" s="131"/>
      <c r="AA441" s="131"/>
      <c r="AB441" s="131"/>
      <c r="AC441" s="131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1:48" ht="47.25" customHeight="1">
      <c r="A442" s="14"/>
      <c r="B442" s="5"/>
      <c r="C442" s="6"/>
      <c r="D442" s="6"/>
      <c r="E442" s="7"/>
      <c r="F442" s="5"/>
      <c r="G442" s="5"/>
      <c r="H442" s="5"/>
      <c r="I442" s="5" t="str">
        <f t="shared" si="19"/>
        <v/>
      </c>
      <c r="J442" s="5"/>
      <c r="K442" s="5"/>
      <c r="L442" s="5"/>
      <c r="M442" s="130"/>
      <c r="N442" s="131" t="e">
        <f>IF(VLOOKUP($I442,Zużycie!$A$2:$P$8,5,FALSE)=0," ",VLOOKUP($I442,Zużycie!$A$2:$P$8,5,FALSE))</f>
        <v>#N/A</v>
      </c>
      <c r="O442" s="131" t="e">
        <f>IF(VLOOKUP($I442,Zużycie!$A$2:$P$8,6,FALSE)=0," ",VLOOKUP($I442,Zużycie!$A$2:$P$8,6,FALSE))</f>
        <v>#N/A</v>
      </c>
      <c r="P442" s="131" t="e">
        <f>IF(VLOOKUP($I442,Zużycie!$A$2:$P$8,7,FALSE)=0," ",VLOOKUP($I442,Zużycie!$A$2:$P$8,7,FALSE))</f>
        <v>#N/A</v>
      </c>
      <c r="Q442" s="131" t="e">
        <f>IF(VLOOKUP($I442,Zużycie!$A$2:$P$8,8,FALSE)=0," ",VLOOKUP($I442,Zużycie!$A$2:$P$8,8,FALSE))</f>
        <v>#N/A</v>
      </c>
      <c r="R442" s="131" t="e">
        <f>IF(VLOOKUP($I442,Zużycie!$A$2:$P$8,9,FALSE)=0," ",VLOOKUP($I442,Zużycie!$A$2:$P$8,9,FALSE))</f>
        <v>#N/A</v>
      </c>
      <c r="S442" s="131" t="e">
        <f>IF(VLOOKUP($I442,Zużycie!$A$2:$P$8,10,FALSE)=0," ",VLOOKUP($I442,Zużycie!$A$2:$P$8,10,FALSE))</f>
        <v>#N/A</v>
      </c>
      <c r="T442" s="131" t="e">
        <f>IF(VLOOKUP($I442,Zużycie!$A$2:$P$8,11,FALSE)=0," ",VLOOKUP($I442,Zużycie!$A$2:$P$8,11,FALSE))</f>
        <v>#N/A</v>
      </c>
      <c r="U442" s="131" t="e">
        <f>IF(VLOOKUP($I442,Zużycie!$A$2:$P$8,12,FALSE)=0," ",VLOOKUP($I442,Zużycie!$A$2:$P$8,12,FALSE))</f>
        <v>#N/A</v>
      </c>
      <c r="V442" s="131" t="e">
        <f>IF(VLOOKUP($I442,Zużycie!$A$2:$P$8,13,FALSE)=0," ",VLOOKUP($I442,Zużycie!$A$2:$P$2,100,FALSE))</f>
        <v>#N/A</v>
      </c>
      <c r="W442" s="131" t="e">
        <f>IF(VLOOKUP($I442,Zużycie!$A$2:$P$8,14,FALSE)=0," ",VLOOKUP($I442,Zużycie!$A$2:$P$8,14,FALSE))</f>
        <v>#N/A</v>
      </c>
      <c r="X442" s="131" t="e">
        <f>IF(VLOOKUP($I442,Zużycie!$A$2:$P$8,15,FALSE)=0," ",VLOOKUP($I442,Zużycie!$A$2:$P$8,15,FALSE))</f>
        <v>#N/A</v>
      </c>
      <c r="Y442" s="131" t="e">
        <f>IF(VLOOKUP($I442,Zużycie!$A$2:$P$8,16,FALSE)=0," ",VLOOKUP($I442,Zużycie!$A$2:$P$8,16,FALSE))</f>
        <v>#N/A</v>
      </c>
      <c r="Z442" s="131"/>
      <c r="AA442" s="131"/>
      <c r="AB442" s="131"/>
      <c r="AC442" s="131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1:48" ht="47.25" customHeight="1">
      <c r="A443" s="14"/>
      <c r="B443" s="5"/>
      <c r="C443" s="6"/>
      <c r="D443" s="6"/>
      <c r="E443" s="7"/>
      <c r="F443" s="5"/>
      <c r="G443" s="5"/>
      <c r="H443" s="5"/>
      <c r="I443" s="5" t="str">
        <f t="shared" si="19"/>
        <v/>
      </c>
      <c r="J443" s="5"/>
      <c r="K443" s="5"/>
      <c r="L443" s="5"/>
      <c r="M443" s="130"/>
      <c r="N443" s="131" t="e">
        <f>IF(VLOOKUP($I443,Zużycie!$A$2:$P$8,5,FALSE)=0," ",VLOOKUP($I443,Zużycie!$A$2:$P$8,5,FALSE))</f>
        <v>#N/A</v>
      </c>
      <c r="O443" s="131" t="e">
        <f>IF(VLOOKUP($I443,Zużycie!$A$2:$P$8,6,FALSE)=0," ",VLOOKUP($I443,Zużycie!$A$2:$P$8,6,FALSE))</f>
        <v>#N/A</v>
      </c>
      <c r="P443" s="131" t="e">
        <f>IF(VLOOKUP($I443,Zużycie!$A$2:$P$8,7,FALSE)=0," ",VLOOKUP($I443,Zużycie!$A$2:$P$8,7,FALSE))</f>
        <v>#N/A</v>
      </c>
      <c r="Q443" s="131" t="e">
        <f>IF(VLOOKUP($I443,Zużycie!$A$2:$P$8,8,FALSE)=0," ",VLOOKUP($I443,Zużycie!$A$2:$P$8,8,FALSE))</f>
        <v>#N/A</v>
      </c>
      <c r="R443" s="131" t="e">
        <f>IF(VLOOKUP($I443,Zużycie!$A$2:$P$8,9,FALSE)=0," ",VLOOKUP($I443,Zużycie!$A$2:$P$8,9,FALSE))</f>
        <v>#N/A</v>
      </c>
      <c r="S443" s="131" t="e">
        <f>IF(VLOOKUP($I443,Zużycie!$A$2:$P$8,10,FALSE)=0," ",VLOOKUP($I443,Zużycie!$A$2:$P$8,10,FALSE))</f>
        <v>#N/A</v>
      </c>
      <c r="T443" s="131" t="e">
        <f>IF(VLOOKUP($I443,Zużycie!$A$2:$P$8,11,FALSE)=0," ",VLOOKUP($I443,Zużycie!$A$2:$P$8,11,FALSE))</f>
        <v>#N/A</v>
      </c>
      <c r="U443" s="131" t="e">
        <f>IF(VLOOKUP($I443,Zużycie!$A$2:$P$8,12,FALSE)=0," ",VLOOKUP($I443,Zużycie!$A$2:$P$8,12,FALSE))</f>
        <v>#N/A</v>
      </c>
      <c r="V443" s="131" t="e">
        <f>IF(VLOOKUP($I443,Zużycie!$A$2:$P$8,13,FALSE)=0," ",VLOOKUP($I443,Zużycie!$A$2:$P$2,100,FALSE))</f>
        <v>#N/A</v>
      </c>
      <c r="W443" s="131" t="e">
        <f>IF(VLOOKUP($I443,Zużycie!$A$2:$P$8,14,FALSE)=0," ",VLOOKUP($I443,Zużycie!$A$2:$P$8,14,FALSE))</f>
        <v>#N/A</v>
      </c>
      <c r="X443" s="131" t="e">
        <f>IF(VLOOKUP($I443,Zużycie!$A$2:$P$8,15,FALSE)=0," ",VLOOKUP($I443,Zużycie!$A$2:$P$8,15,FALSE))</f>
        <v>#N/A</v>
      </c>
      <c r="Y443" s="131" t="e">
        <f>IF(VLOOKUP($I443,Zużycie!$A$2:$P$8,16,FALSE)=0," ",VLOOKUP($I443,Zużycie!$A$2:$P$8,16,FALSE))</f>
        <v>#N/A</v>
      </c>
      <c r="Z443" s="131"/>
      <c r="AA443" s="131"/>
      <c r="AB443" s="131"/>
      <c r="AC443" s="131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1:48" ht="47.25" customHeight="1">
      <c r="A444" s="14"/>
      <c r="B444" s="5"/>
      <c r="C444" s="6"/>
      <c r="D444" s="6"/>
      <c r="E444" s="7"/>
      <c r="F444" s="5"/>
      <c r="G444" s="5"/>
      <c r="H444" s="5"/>
      <c r="I444" s="5" t="str">
        <f t="shared" si="19"/>
        <v/>
      </c>
      <c r="J444" s="5"/>
      <c r="K444" s="5"/>
      <c r="L444" s="5"/>
      <c r="M444" s="130"/>
      <c r="N444" s="131" t="e">
        <f>IF(VLOOKUP($I444,Zużycie!$A$2:$P$8,5,FALSE)=0," ",VLOOKUP($I444,Zużycie!$A$2:$P$8,5,FALSE))</f>
        <v>#N/A</v>
      </c>
      <c r="O444" s="131" t="e">
        <f>IF(VLOOKUP($I444,Zużycie!$A$2:$P$8,6,FALSE)=0," ",VLOOKUP($I444,Zużycie!$A$2:$P$8,6,FALSE))</f>
        <v>#N/A</v>
      </c>
      <c r="P444" s="131" t="e">
        <f>IF(VLOOKUP($I444,Zużycie!$A$2:$P$8,7,FALSE)=0," ",VLOOKUP($I444,Zużycie!$A$2:$P$8,7,FALSE))</f>
        <v>#N/A</v>
      </c>
      <c r="Q444" s="131" t="e">
        <f>IF(VLOOKUP($I444,Zużycie!$A$2:$P$8,8,FALSE)=0," ",VLOOKUP($I444,Zużycie!$A$2:$P$8,8,FALSE))</f>
        <v>#N/A</v>
      </c>
      <c r="R444" s="131" t="e">
        <f>IF(VLOOKUP($I444,Zużycie!$A$2:$P$8,9,FALSE)=0," ",VLOOKUP($I444,Zużycie!$A$2:$P$8,9,FALSE))</f>
        <v>#N/A</v>
      </c>
      <c r="S444" s="131" t="e">
        <f>IF(VLOOKUP($I444,Zużycie!$A$2:$P$8,10,FALSE)=0," ",VLOOKUP($I444,Zużycie!$A$2:$P$8,10,FALSE))</f>
        <v>#N/A</v>
      </c>
      <c r="T444" s="131" t="e">
        <f>IF(VLOOKUP($I444,Zużycie!$A$2:$P$8,11,FALSE)=0," ",VLOOKUP($I444,Zużycie!$A$2:$P$8,11,FALSE))</f>
        <v>#N/A</v>
      </c>
      <c r="U444" s="131" t="e">
        <f>IF(VLOOKUP($I444,Zużycie!$A$2:$P$8,12,FALSE)=0," ",VLOOKUP($I444,Zużycie!$A$2:$P$8,12,FALSE))</f>
        <v>#N/A</v>
      </c>
      <c r="V444" s="131" t="e">
        <f>IF(VLOOKUP($I444,Zużycie!$A$2:$P$8,13,FALSE)=0," ",VLOOKUP($I444,Zużycie!$A$2:$P$2,100,FALSE))</f>
        <v>#N/A</v>
      </c>
      <c r="W444" s="131" t="e">
        <f>IF(VLOOKUP($I444,Zużycie!$A$2:$P$8,14,FALSE)=0," ",VLOOKUP($I444,Zużycie!$A$2:$P$8,14,FALSE))</f>
        <v>#N/A</v>
      </c>
      <c r="X444" s="131" t="e">
        <f>IF(VLOOKUP($I444,Zużycie!$A$2:$P$8,15,FALSE)=0," ",VLOOKUP($I444,Zużycie!$A$2:$P$8,15,FALSE))</f>
        <v>#N/A</v>
      </c>
      <c r="Y444" s="131" t="e">
        <f>IF(VLOOKUP($I444,Zużycie!$A$2:$P$8,16,FALSE)=0," ",VLOOKUP($I444,Zużycie!$A$2:$P$8,16,FALSE))</f>
        <v>#N/A</v>
      </c>
      <c r="Z444" s="131"/>
      <c r="AA444" s="131"/>
      <c r="AB444" s="131"/>
      <c r="AC444" s="131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1:48" ht="47.25" customHeight="1">
      <c r="A445" s="14"/>
      <c r="B445" s="5"/>
      <c r="C445" s="6"/>
      <c r="D445" s="6"/>
      <c r="E445" s="7"/>
      <c r="F445" s="5"/>
      <c r="G445" s="5"/>
      <c r="H445" s="5"/>
      <c r="I445" s="5" t="str">
        <f t="shared" si="19"/>
        <v/>
      </c>
      <c r="J445" s="5"/>
      <c r="K445" s="5"/>
      <c r="L445" s="5"/>
      <c r="M445" s="130"/>
      <c r="N445" s="131" t="e">
        <f>IF(VLOOKUP($I445,Zużycie!$A$2:$P$8,5,FALSE)=0," ",VLOOKUP($I445,Zużycie!$A$2:$P$8,5,FALSE))</f>
        <v>#N/A</v>
      </c>
      <c r="O445" s="131" t="e">
        <f>IF(VLOOKUP($I445,Zużycie!$A$2:$P$8,6,FALSE)=0," ",VLOOKUP($I445,Zużycie!$A$2:$P$8,6,FALSE))</f>
        <v>#N/A</v>
      </c>
      <c r="P445" s="131" t="e">
        <f>IF(VLOOKUP($I445,Zużycie!$A$2:$P$8,7,FALSE)=0," ",VLOOKUP($I445,Zużycie!$A$2:$P$8,7,FALSE))</f>
        <v>#N/A</v>
      </c>
      <c r="Q445" s="131" t="e">
        <f>IF(VLOOKUP($I445,Zużycie!$A$2:$P$8,8,FALSE)=0," ",VLOOKUP($I445,Zużycie!$A$2:$P$8,8,FALSE))</f>
        <v>#N/A</v>
      </c>
      <c r="R445" s="131" t="e">
        <f>IF(VLOOKUP($I445,Zużycie!$A$2:$P$8,9,FALSE)=0," ",VLOOKUP($I445,Zużycie!$A$2:$P$8,9,FALSE))</f>
        <v>#N/A</v>
      </c>
      <c r="S445" s="131" t="e">
        <f>IF(VLOOKUP($I445,Zużycie!$A$2:$P$8,10,FALSE)=0," ",VLOOKUP($I445,Zużycie!$A$2:$P$8,10,FALSE))</f>
        <v>#N/A</v>
      </c>
      <c r="T445" s="131" t="e">
        <f>IF(VLOOKUP($I445,Zużycie!$A$2:$P$8,11,FALSE)=0," ",VLOOKUP($I445,Zużycie!$A$2:$P$8,11,FALSE))</f>
        <v>#N/A</v>
      </c>
      <c r="U445" s="131" t="e">
        <f>IF(VLOOKUP($I445,Zużycie!$A$2:$P$8,12,FALSE)=0," ",VLOOKUP($I445,Zużycie!$A$2:$P$8,12,FALSE))</f>
        <v>#N/A</v>
      </c>
      <c r="V445" s="131" t="e">
        <f>IF(VLOOKUP($I445,Zużycie!$A$2:$P$8,13,FALSE)=0," ",VLOOKUP($I445,Zużycie!$A$2:$P$2,100,FALSE))</f>
        <v>#N/A</v>
      </c>
      <c r="W445" s="131" t="e">
        <f>IF(VLOOKUP($I445,Zużycie!$A$2:$P$8,14,FALSE)=0," ",VLOOKUP($I445,Zużycie!$A$2:$P$8,14,FALSE))</f>
        <v>#N/A</v>
      </c>
      <c r="X445" s="131" t="e">
        <f>IF(VLOOKUP($I445,Zużycie!$A$2:$P$8,15,FALSE)=0," ",VLOOKUP($I445,Zużycie!$A$2:$P$8,15,FALSE))</f>
        <v>#N/A</v>
      </c>
      <c r="Y445" s="131" t="e">
        <f>IF(VLOOKUP($I445,Zużycie!$A$2:$P$8,16,FALSE)=0," ",VLOOKUP($I445,Zużycie!$A$2:$P$8,16,FALSE))</f>
        <v>#N/A</v>
      </c>
      <c r="Z445" s="131"/>
      <c r="AA445" s="131"/>
      <c r="AB445" s="131"/>
      <c r="AC445" s="131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1:48" ht="47.25" customHeight="1">
      <c r="A446" s="14"/>
      <c r="B446" s="5"/>
      <c r="C446" s="6"/>
      <c r="D446" s="6"/>
      <c r="E446" s="7"/>
      <c r="F446" s="5"/>
      <c r="G446" s="5"/>
      <c r="H446" s="5"/>
      <c r="I446" s="5" t="str">
        <f t="shared" si="19"/>
        <v/>
      </c>
      <c r="J446" s="5"/>
      <c r="K446" s="5"/>
      <c r="L446" s="5"/>
      <c r="M446" s="130"/>
      <c r="N446" s="131" t="e">
        <f>IF(VLOOKUP($I446,Zużycie!$A$2:$P$8,5,FALSE)=0," ",VLOOKUP($I446,Zużycie!$A$2:$P$8,5,FALSE))</f>
        <v>#N/A</v>
      </c>
      <c r="O446" s="131" t="e">
        <f>IF(VLOOKUP($I446,Zużycie!$A$2:$P$8,6,FALSE)=0," ",VLOOKUP($I446,Zużycie!$A$2:$P$8,6,FALSE))</f>
        <v>#N/A</v>
      </c>
      <c r="P446" s="131" t="e">
        <f>IF(VLOOKUP($I446,Zużycie!$A$2:$P$8,7,FALSE)=0," ",VLOOKUP($I446,Zużycie!$A$2:$P$8,7,FALSE))</f>
        <v>#N/A</v>
      </c>
      <c r="Q446" s="131" t="e">
        <f>IF(VLOOKUP($I446,Zużycie!$A$2:$P$8,8,FALSE)=0," ",VLOOKUP($I446,Zużycie!$A$2:$P$8,8,FALSE))</f>
        <v>#N/A</v>
      </c>
      <c r="R446" s="131" t="e">
        <f>IF(VLOOKUP($I446,Zużycie!$A$2:$P$8,9,FALSE)=0," ",VLOOKUP($I446,Zużycie!$A$2:$P$8,9,FALSE))</f>
        <v>#N/A</v>
      </c>
      <c r="S446" s="131" t="e">
        <f>IF(VLOOKUP($I446,Zużycie!$A$2:$P$8,10,FALSE)=0," ",VLOOKUP($I446,Zużycie!$A$2:$P$8,10,FALSE))</f>
        <v>#N/A</v>
      </c>
      <c r="T446" s="131" t="e">
        <f>IF(VLOOKUP($I446,Zużycie!$A$2:$P$8,11,FALSE)=0," ",VLOOKUP($I446,Zużycie!$A$2:$P$8,11,FALSE))</f>
        <v>#N/A</v>
      </c>
      <c r="U446" s="131" t="e">
        <f>IF(VLOOKUP($I446,Zużycie!$A$2:$P$8,12,FALSE)=0," ",VLOOKUP($I446,Zużycie!$A$2:$P$8,12,FALSE))</f>
        <v>#N/A</v>
      </c>
      <c r="V446" s="131" t="e">
        <f>IF(VLOOKUP($I446,Zużycie!$A$2:$P$8,13,FALSE)=0," ",VLOOKUP($I446,Zużycie!$A$2:$P$2,100,FALSE))</f>
        <v>#N/A</v>
      </c>
      <c r="W446" s="131" t="e">
        <f>IF(VLOOKUP($I446,Zużycie!$A$2:$P$8,14,FALSE)=0," ",VLOOKUP($I446,Zużycie!$A$2:$P$8,14,FALSE))</f>
        <v>#N/A</v>
      </c>
      <c r="X446" s="131" t="e">
        <f>IF(VLOOKUP($I446,Zużycie!$A$2:$P$8,15,FALSE)=0," ",VLOOKUP($I446,Zużycie!$A$2:$P$8,15,FALSE))</f>
        <v>#N/A</v>
      </c>
      <c r="Y446" s="131" t="e">
        <f>IF(VLOOKUP($I446,Zużycie!$A$2:$P$8,16,FALSE)=0," ",VLOOKUP($I446,Zużycie!$A$2:$P$8,16,FALSE))</f>
        <v>#N/A</v>
      </c>
      <c r="Z446" s="131"/>
      <c r="AA446" s="131"/>
      <c r="AB446" s="131"/>
      <c r="AC446" s="131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1:48" ht="47.25" customHeight="1">
      <c r="A447" s="14"/>
      <c r="B447" s="5"/>
      <c r="C447" s="6"/>
      <c r="D447" s="6"/>
      <c r="E447" s="7"/>
      <c r="F447" s="5"/>
      <c r="G447" s="5"/>
      <c r="H447" s="5"/>
      <c r="I447" s="5" t="str">
        <f t="shared" si="19"/>
        <v/>
      </c>
      <c r="J447" s="5"/>
      <c r="K447" s="5"/>
      <c r="L447" s="5"/>
      <c r="M447" s="130"/>
      <c r="N447" s="131" t="e">
        <f>IF(VLOOKUP($I447,Zużycie!$A$2:$P$8,5,FALSE)=0," ",VLOOKUP($I447,Zużycie!$A$2:$P$8,5,FALSE))</f>
        <v>#N/A</v>
      </c>
      <c r="O447" s="131" t="e">
        <f>IF(VLOOKUP($I447,Zużycie!$A$2:$P$8,6,FALSE)=0," ",VLOOKUP($I447,Zużycie!$A$2:$P$8,6,FALSE))</f>
        <v>#N/A</v>
      </c>
      <c r="P447" s="131" t="e">
        <f>IF(VLOOKUP($I447,Zużycie!$A$2:$P$8,7,FALSE)=0," ",VLOOKUP($I447,Zużycie!$A$2:$P$8,7,FALSE))</f>
        <v>#N/A</v>
      </c>
      <c r="Q447" s="131" t="e">
        <f>IF(VLOOKUP($I447,Zużycie!$A$2:$P$8,8,FALSE)=0," ",VLOOKUP($I447,Zużycie!$A$2:$P$8,8,FALSE))</f>
        <v>#N/A</v>
      </c>
      <c r="R447" s="131" t="e">
        <f>IF(VLOOKUP($I447,Zużycie!$A$2:$P$8,9,FALSE)=0," ",VLOOKUP($I447,Zużycie!$A$2:$P$8,9,FALSE))</f>
        <v>#N/A</v>
      </c>
      <c r="S447" s="131" t="e">
        <f>IF(VLOOKUP($I447,Zużycie!$A$2:$P$8,10,FALSE)=0," ",VLOOKUP($I447,Zużycie!$A$2:$P$8,10,FALSE))</f>
        <v>#N/A</v>
      </c>
      <c r="T447" s="131" t="e">
        <f>IF(VLOOKUP($I447,Zużycie!$A$2:$P$8,11,FALSE)=0," ",VLOOKUP($I447,Zużycie!$A$2:$P$8,11,FALSE))</f>
        <v>#N/A</v>
      </c>
      <c r="U447" s="131" t="e">
        <f>IF(VLOOKUP($I447,Zużycie!$A$2:$P$8,12,FALSE)=0," ",VLOOKUP($I447,Zużycie!$A$2:$P$8,12,FALSE))</f>
        <v>#N/A</v>
      </c>
      <c r="V447" s="131" t="e">
        <f>IF(VLOOKUP($I447,Zużycie!$A$2:$P$8,13,FALSE)=0," ",VLOOKUP($I447,Zużycie!$A$2:$P$2,100,FALSE))</f>
        <v>#N/A</v>
      </c>
      <c r="W447" s="131" t="e">
        <f>IF(VLOOKUP($I447,Zużycie!$A$2:$P$8,14,FALSE)=0," ",VLOOKUP($I447,Zużycie!$A$2:$P$8,14,FALSE))</f>
        <v>#N/A</v>
      </c>
      <c r="X447" s="131" t="e">
        <f>IF(VLOOKUP($I447,Zużycie!$A$2:$P$8,15,FALSE)=0," ",VLOOKUP($I447,Zużycie!$A$2:$P$8,15,FALSE))</f>
        <v>#N/A</v>
      </c>
      <c r="Y447" s="131" t="e">
        <f>IF(VLOOKUP($I447,Zużycie!$A$2:$P$8,16,FALSE)=0," ",VLOOKUP($I447,Zużycie!$A$2:$P$8,16,FALSE))</f>
        <v>#N/A</v>
      </c>
      <c r="Z447" s="131"/>
      <c r="AA447" s="131"/>
      <c r="AB447" s="131"/>
      <c r="AC447" s="131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1:48" ht="47.25" customHeight="1">
      <c r="A448" s="14"/>
      <c r="B448" s="5"/>
      <c r="C448" s="6"/>
      <c r="D448" s="6"/>
      <c r="E448" s="7"/>
      <c r="F448" s="5"/>
      <c r="G448" s="5"/>
      <c r="H448" s="5"/>
      <c r="I448" s="5" t="str">
        <f t="shared" si="19"/>
        <v/>
      </c>
      <c r="J448" s="5"/>
      <c r="K448" s="5"/>
      <c r="L448" s="5"/>
      <c r="M448" s="130"/>
      <c r="N448" s="131" t="e">
        <f>IF(VLOOKUP($I448,Zużycie!$A$2:$P$8,5,FALSE)=0," ",VLOOKUP($I448,Zużycie!$A$2:$P$8,5,FALSE))</f>
        <v>#N/A</v>
      </c>
      <c r="O448" s="131" t="e">
        <f>IF(VLOOKUP($I448,Zużycie!$A$2:$P$8,6,FALSE)=0," ",VLOOKUP($I448,Zużycie!$A$2:$P$8,6,FALSE))</f>
        <v>#N/A</v>
      </c>
      <c r="P448" s="131" t="e">
        <f>IF(VLOOKUP($I448,Zużycie!$A$2:$P$8,7,FALSE)=0," ",VLOOKUP($I448,Zużycie!$A$2:$P$8,7,FALSE))</f>
        <v>#N/A</v>
      </c>
      <c r="Q448" s="131" t="e">
        <f>IF(VLOOKUP($I448,Zużycie!$A$2:$P$8,8,FALSE)=0," ",VLOOKUP($I448,Zużycie!$A$2:$P$8,8,FALSE))</f>
        <v>#N/A</v>
      </c>
      <c r="R448" s="131" t="e">
        <f>IF(VLOOKUP($I448,Zużycie!$A$2:$P$8,9,FALSE)=0," ",VLOOKUP($I448,Zużycie!$A$2:$P$8,9,FALSE))</f>
        <v>#N/A</v>
      </c>
      <c r="S448" s="131" t="e">
        <f>IF(VLOOKUP($I448,Zużycie!$A$2:$P$8,10,FALSE)=0," ",VLOOKUP($I448,Zużycie!$A$2:$P$8,10,FALSE))</f>
        <v>#N/A</v>
      </c>
      <c r="T448" s="131" t="e">
        <f>IF(VLOOKUP($I448,Zużycie!$A$2:$P$8,11,FALSE)=0," ",VLOOKUP($I448,Zużycie!$A$2:$P$8,11,FALSE))</f>
        <v>#N/A</v>
      </c>
      <c r="U448" s="131" t="e">
        <f>IF(VLOOKUP($I448,Zużycie!$A$2:$P$8,12,FALSE)=0," ",VLOOKUP($I448,Zużycie!$A$2:$P$8,12,FALSE))</f>
        <v>#N/A</v>
      </c>
      <c r="V448" s="131" t="e">
        <f>IF(VLOOKUP($I448,Zużycie!$A$2:$P$8,13,FALSE)=0," ",VLOOKUP($I448,Zużycie!$A$2:$P$2,100,FALSE))</f>
        <v>#N/A</v>
      </c>
      <c r="W448" s="131" t="e">
        <f>IF(VLOOKUP($I448,Zużycie!$A$2:$P$8,14,FALSE)=0," ",VLOOKUP($I448,Zużycie!$A$2:$P$8,14,FALSE))</f>
        <v>#N/A</v>
      </c>
      <c r="X448" s="131" t="e">
        <f>IF(VLOOKUP($I448,Zużycie!$A$2:$P$8,15,FALSE)=0," ",VLOOKUP($I448,Zużycie!$A$2:$P$8,15,FALSE))</f>
        <v>#N/A</v>
      </c>
      <c r="Y448" s="131" t="e">
        <f>IF(VLOOKUP($I448,Zużycie!$A$2:$P$8,16,FALSE)=0," ",VLOOKUP($I448,Zużycie!$A$2:$P$8,16,FALSE))</f>
        <v>#N/A</v>
      </c>
      <c r="Z448" s="131"/>
      <c r="AA448" s="131"/>
      <c r="AB448" s="131"/>
      <c r="AC448" s="131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1:48" ht="47.25" customHeight="1">
      <c r="A449" s="14"/>
      <c r="B449" s="5"/>
      <c r="C449" s="6"/>
      <c r="D449" s="6"/>
      <c r="E449" s="7"/>
      <c r="F449" s="5"/>
      <c r="G449" s="5"/>
      <c r="H449" s="5"/>
      <c r="I449" s="5" t="str">
        <f t="shared" si="19"/>
        <v/>
      </c>
      <c r="J449" s="5"/>
      <c r="K449" s="5"/>
      <c r="L449" s="5"/>
      <c r="M449" s="130"/>
      <c r="N449" s="131" t="e">
        <f>IF(VLOOKUP($I449,Zużycie!$A$2:$P$8,5,FALSE)=0," ",VLOOKUP($I449,Zużycie!$A$2:$P$8,5,FALSE))</f>
        <v>#N/A</v>
      </c>
      <c r="O449" s="131" t="e">
        <f>IF(VLOOKUP($I449,Zużycie!$A$2:$P$8,6,FALSE)=0," ",VLOOKUP($I449,Zużycie!$A$2:$P$8,6,FALSE))</f>
        <v>#N/A</v>
      </c>
      <c r="P449" s="131" t="e">
        <f>IF(VLOOKUP($I449,Zużycie!$A$2:$P$8,7,FALSE)=0," ",VLOOKUP($I449,Zużycie!$A$2:$P$8,7,FALSE))</f>
        <v>#N/A</v>
      </c>
      <c r="Q449" s="131" t="e">
        <f>IF(VLOOKUP($I449,Zużycie!$A$2:$P$8,8,FALSE)=0," ",VLOOKUP($I449,Zużycie!$A$2:$P$8,8,FALSE))</f>
        <v>#N/A</v>
      </c>
      <c r="R449" s="131" t="e">
        <f>IF(VLOOKUP($I449,Zużycie!$A$2:$P$8,9,FALSE)=0," ",VLOOKUP($I449,Zużycie!$A$2:$P$8,9,FALSE))</f>
        <v>#N/A</v>
      </c>
      <c r="S449" s="131" t="e">
        <f>IF(VLOOKUP($I449,Zużycie!$A$2:$P$8,10,FALSE)=0," ",VLOOKUP($I449,Zużycie!$A$2:$P$8,10,FALSE))</f>
        <v>#N/A</v>
      </c>
      <c r="T449" s="131" t="e">
        <f>IF(VLOOKUP($I449,Zużycie!$A$2:$P$8,11,FALSE)=0," ",VLOOKUP($I449,Zużycie!$A$2:$P$8,11,FALSE))</f>
        <v>#N/A</v>
      </c>
      <c r="U449" s="131" t="e">
        <f>IF(VLOOKUP($I449,Zużycie!$A$2:$P$8,12,FALSE)=0," ",VLOOKUP($I449,Zużycie!$A$2:$P$8,12,FALSE))</f>
        <v>#N/A</v>
      </c>
      <c r="V449" s="131" t="e">
        <f>IF(VLOOKUP($I449,Zużycie!$A$2:$P$8,13,FALSE)=0," ",VLOOKUP($I449,Zużycie!$A$2:$P$2,100,FALSE))</f>
        <v>#N/A</v>
      </c>
      <c r="W449" s="131" t="e">
        <f>IF(VLOOKUP($I449,Zużycie!$A$2:$P$8,14,FALSE)=0," ",VLOOKUP($I449,Zużycie!$A$2:$P$8,14,FALSE))</f>
        <v>#N/A</v>
      </c>
      <c r="X449" s="131" t="e">
        <f>IF(VLOOKUP($I449,Zużycie!$A$2:$P$8,15,FALSE)=0," ",VLOOKUP($I449,Zużycie!$A$2:$P$8,15,FALSE))</f>
        <v>#N/A</v>
      </c>
      <c r="Y449" s="131" t="e">
        <f>IF(VLOOKUP($I449,Zużycie!$A$2:$P$8,16,FALSE)=0," ",VLOOKUP($I449,Zużycie!$A$2:$P$8,16,FALSE))</f>
        <v>#N/A</v>
      </c>
      <c r="Z449" s="131"/>
      <c r="AA449" s="131"/>
      <c r="AB449" s="131"/>
      <c r="AC449" s="131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1:48" ht="47.25" customHeight="1">
      <c r="A450" s="14"/>
      <c r="B450" s="5"/>
      <c r="C450" s="6"/>
      <c r="D450" s="6"/>
      <c r="E450" s="7"/>
      <c r="F450" s="5"/>
      <c r="G450" s="5"/>
      <c r="H450" s="5"/>
      <c r="I450" s="5" t="str">
        <f t="shared" si="19"/>
        <v/>
      </c>
      <c r="J450" s="5"/>
      <c r="K450" s="5"/>
      <c r="L450" s="5"/>
      <c r="M450" s="130"/>
      <c r="N450" s="131" t="e">
        <f>IF(VLOOKUP($I450,Zużycie!$A$2:$P$8,5,FALSE)=0," ",VLOOKUP($I450,Zużycie!$A$2:$P$8,5,FALSE))</f>
        <v>#N/A</v>
      </c>
      <c r="O450" s="131" t="e">
        <f>IF(VLOOKUP($I450,Zużycie!$A$2:$P$8,6,FALSE)=0," ",VLOOKUP($I450,Zużycie!$A$2:$P$8,6,FALSE))</f>
        <v>#N/A</v>
      </c>
      <c r="P450" s="131" t="e">
        <f>IF(VLOOKUP($I450,Zużycie!$A$2:$P$8,7,FALSE)=0," ",VLOOKUP($I450,Zużycie!$A$2:$P$8,7,FALSE))</f>
        <v>#N/A</v>
      </c>
      <c r="Q450" s="131" t="e">
        <f>IF(VLOOKUP($I450,Zużycie!$A$2:$P$8,8,FALSE)=0," ",VLOOKUP($I450,Zużycie!$A$2:$P$8,8,FALSE))</f>
        <v>#N/A</v>
      </c>
      <c r="R450" s="131" t="e">
        <f>IF(VLOOKUP($I450,Zużycie!$A$2:$P$8,9,FALSE)=0," ",VLOOKUP($I450,Zużycie!$A$2:$P$8,9,FALSE))</f>
        <v>#N/A</v>
      </c>
      <c r="S450" s="131" t="e">
        <f>IF(VLOOKUP($I450,Zużycie!$A$2:$P$8,10,FALSE)=0," ",VLOOKUP($I450,Zużycie!$A$2:$P$8,10,FALSE))</f>
        <v>#N/A</v>
      </c>
      <c r="T450" s="131" t="e">
        <f>IF(VLOOKUP($I450,Zużycie!$A$2:$P$8,11,FALSE)=0," ",VLOOKUP($I450,Zużycie!$A$2:$P$8,11,FALSE))</f>
        <v>#N/A</v>
      </c>
      <c r="U450" s="131" t="e">
        <f>IF(VLOOKUP($I450,Zużycie!$A$2:$P$8,12,FALSE)=0," ",VLOOKUP($I450,Zużycie!$A$2:$P$8,12,FALSE))</f>
        <v>#N/A</v>
      </c>
      <c r="V450" s="131" t="e">
        <f>IF(VLOOKUP($I450,Zużycie!$A$2:$P$8,13,FALSE)=0," ",VLOOKUP($I450,Zużycie!$A$2:$P$2,100,FALSE))</f>
        <v>#N/A</v>
      </c>
      <c r="W450" s="131" t="e">
        <f>IF(VLOOKUP($I450,Zużycie!$A$2:$P$8,14,FALSE)=0," ",VLOOKUP($I450,Zużycie!$A$2:$P$8,14,FALSE))</f>
        <v>#N/A</v>
      </c>
      <c r="X450" s="131" t="e">
        <f>IF(VLOOKUP($I450,Zużycie!$A$2:$P$8,15,FALSE)=0," ",VLOOKUP($I450,Zużycie!$A$2:$P$8,15,FALSE))</f>
        <v>#N/A</v>
      </c>
      <c r="Y450" s="131" t="e">
        <f>IF(VLOOKUP($I450,Zużycie!$A$2:$P$8,16,FALSE)=0," ",VLOOKUP($I450,Zużycie!$A$2:$P$8,16,FALSE))</f>
        <v>#N/A</v>
      </c>
      <c r="Z450" s="131"/>
      <c r="AA450" s="131"/>
      <c r="AB450" s="131"/>
      <c r="AC450" s="131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1:48" ht="47.25" customHeight="1">
      <c r="A451" s="14"/>
      <c r="B451" s="5"/>
      <c r="C451" s="6"/>
      <c r="D451" s="6"/>
      <c r="E451" s="7"/>
      <c r="F451" s="5"/>
      <c r="G451" s="5"/>
      <c r="H451" s="5"/>
      <c r="I451" s="5" t="str">
        <f t="shared" si="19"/>
        <v/>
      </c>
      <c r="J451" s="5"/>
      <c r="K451" s="5"/>
      <c r="L451" s="5"/>
      <c r="M451" s="130"/>
      <c r="N451" s="131" t="e">
        <f>IF(VLOOKUP($I451,Zużycie!$A$2:$P$8,5,FALSE)=0," ",VLOOKUP($I451,Zużycie!$A$2:$P$8,5,FALSE))</f>
        <v>#N/A</v>
      </c>
      <c r="O451" s="131" t="e">
        <f>IF(VLOOKUP($I451,Zużycie!$A$2:$P$8,6,FALSE)=0," ",VLOOKUP($I451,Zużycie!$A$2:$P$8,6,FALSE))</f>
        <v>#N/A</v>
      </c>
      <c r="P451" s="131" t="e">
        <f>IF(VLOOKUP($I451,Zużycie!$A$2:$P$8,7,FALSE)=0," ",VLOOKUP($I451,Zużycie!$A$2:$P$8,7,FALSE))</f>
        <v>#N/A</v>
      </c>
      <c r="Q451" s="131" t="e">
        <f>IF(VLOOKUP($I451,Zużycie!$A$2:$P$8,8,FALSE)=0," ",VLOOKUP($I451,Zużycie!$A$2:$P$8,8,FALSE))</f>
        <v>#N/A</v>
      </c>
      <c r="R451" s="131" t="e">
        <f>IF(VLOOKUP($I451,Zużycie!$A$2:$P$8,9,FALSE)=0," ",VLOOKUP($I451,Zużycie!$A$2:$P$8,9,FALSE))</f>
        <v>#N/A</v>
      </c>
      <c r="S451" s="131" t="e">
        <f>IF(VLOOKUP($I451,Zużycie!$A$2:$P$8,10,FALSE)=0," ",VLOOKUP($I451,Zużycie!$A$2:$P$8,10,FALSE))</f>
        <v>#N/A</v>
      </c>
      <c r="T451" s="131" t="e">
        <f>IF(VLOOKUP($I451,Zużycie!$A$2:$P$8,11,FALSE)=0," ",VLOOKUP($I451,Zużycie!$A$2:$P$8,11,FALSE))</f>
        <v>#N/A</v>
      </c>
      <c r="U451" s="131" t="e">
        <f>IF(VLOOKUP($I451,Zużycie!$A$2:$P$8,12,FALSE)=0," ",VLOOKUP($I451,Zużycie!$A$2:$P$8,12,FALSE))</f>
        <v>#N/A</v>
      </c>
      <c r="V451" s="131" t="e">
        <f>IF(VLOOKUP($I451,Zużycie!$A$2:$P$8,13,FALSE)=0," ",VLOOKUP($I451,Zużycie!$A$2:$P$2,100,FALSE))</f>
        <v>#N/A</v>
      </c>
      <c r="W451" s="131" t="e">
        <f>IF(VLOOKUP($I451,Zużycie!$A$2:$P$8,14,FALSE)=0," ",VLOOKUP($I451,Zużycie!$A$2:$P$8,14,FALSE))</f>
        <v>#N/A</v>
      </c>
      <c r="X451" s="131" t="e">
        <f>IF(VLOOKUP($I451,Zużycie!$A$2:$P$8,15,FALSE)=0," ",VLOOKUP($I451,Zużycie!$A$2:$P$8,15,FALSE))</f>
        <v>#N/A</v>
      </c>
      <c r="Y451" s="131" t="e">
        <f>IF(VLOOKUP($I451,Zużycie!$A$2:$P$8,16,FALSE)=0," ",VLOOKUP($I451,Zużycie!$A$2:$P$8,16,FALSE))</f>
        <v>#N/A</v>
      </c>
      <c r="Z451" s="131"/>
      <c r="AA451" s="131"/>
      <c r="AB451" s="131"/>
      <c r="AC451" s="131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1:48" ht="47.25" customHeight="1">
      <c r="A452" s="14"/>
      <c r="B452" s="5"/>
      <c r="C452" s="6"/>
      <c r="D452" s="6"/>
      <c r="E452" s="7"/>
      <c r="F452" s="5"/>
      <c r="G452" s="5"/>
      <c r="H452" s="5"/>
      <c r="I452" s="5" t="str">
        <f t="shared" si="19"/>
        <v/>
      </c>
      <c r="J452" s="5"/>
      <c r="K452" s="5"/>
      <c r="L452" s="5"/>
      <c r="M452" s="130"/>
      <c r="N452" s="131" t="e">
        <f>IF(VLOOKUP($I452,Zużycie!$A$2:$P$8,5,FALSE)=0," ",VLOOKUP($I452,Zużycie!$A$2:$P$8,5,FALSE))</f>
        <v>#N/A</v>
      </c>
      <c r="O452" s="131" t="e">
        <f>IF(VLOOKUP($I452,Zużycie!$A$2:$P$8,6,FALSE)=0," ",VLOOKUP($I452,Zużycie!$A$2:$P$8,6,FALSE))</f>
        <v>#N/A</v>
      </c>
      <c r="P452" s="131" t="e">
        <f>IF(VLOOKUP($I452,Zużycie!$A$2:$P$8,7,FALSE)=0," ",VLOOKUP($I452,Zużycie!$A$2:$P$8,7,FALSE))</f>
        <v>#N/A</v>
      </c>
      <c r="Q452" s="131" t="e">
        <f>IF(VLOOKUP($I452,Zużycie!$A$2:$P$8,8,FALSE)=0," ",VLOOKUP($I452,Zużycie!$A$2:$P$8,8,FALSE))</f>
        <v>#N/A</v>
      </c>
      <c r="R452" s="131" t="e">
        <f>IF(VLOOKUP($I452,Zużycie!$A$2:$P$8,9,FALSE)=0," ",VLOOKUP($I452,Zużycie!$A$2:$P$8,9,FALSE))</f>
        <v>#N/A</v>
      </c>
      <c r="S452" s="131" t="e">
        <f>IF(VLOOKUP($I452,Zużycie!$A$2:$P$8,10,FALSE)=0," ",VLOOKUP($I452,Zużycie!$A$2:$P$8,10,FALSE))</f>
        <v>#N/A</v>
      </c>
      <c r="T452" s="131" t="e">
        <f>IF(VLOOKUP($I452,Zużycie!$A$2:$P$8,11,FALSE)=0," ",VLOOKUP($I452,Zużycie!$A$2:$P$8,11,FALSE))</f>
        <v>#N/A</v>
      </c>
      <c r="U452" s="131" t="e">
        <f>IF(VLOOKUP($I452,Zużycie!$A$2:$P$8,12,FALSE)=0," ",VLOOKUP($I452,Zużycie!$A$2:$P$8,12,FALSE))</f>
        <v>#N/A</v>
      </c>
      <c r="V452" s="131" t="e">
        <f>IF(VLOOKUP($I452,Zużycie!$A$2:$P$8,13,FALSE)=0," ",VLOOKUP($I452,Zużycie!$A$2:$P$2,100,FALSE))</f>
        <v>#N/A</v>
      </c>
      <c r="W452" s="131" t="e">
        <f>IF(VLOOKUP($I452,Zużycie!$A$2:$P$8,14,FALSE)=0," ",VLOOKUP($I452,Zużycie!$A$2:$P$8,14,FALSE))</f>
        <v>#N/A</v>
      </c>
      <c r="X452" s="131" t="e">
        <f>IF(VLOOKUP($I452,Zużycie!$A$2:$P$8,15,FALSE)=0," ",VLOOKUP($I452,Zużycie!$A$2:$P$8,15,FALSE))</f>
        <v>#N/A</v>
      </c>
      <c r="Y452" s="131" t="e">
        <f>IF(VLOOKUP($I452,Zużycie!$A$2:$P$8,16,FALSE)=0," ",VLOOKUP($I452,Zużycie!$A$2:$P$8,16,FALSE))</f>
        <v>#N/A</v>
      </c>
      <c r="Z452" s="131"/>
      <c r="AA452" s="131"/>
      <c r="AB452" s="131"/>
      <c r="AC452" s="131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1:48" ht="47.25" customHeight="1">
      <c r="A453" s="14"/>
      <c r="B453" s="5"/>
      <c r="C453" s="6"/>
      <c r="D453" s="6"/>
      <c r="E453" s="7"/>
      <c r="F453" s="5"/>
      <c r="G453" s="5"/>
      <c r="H453" s="5"/>
      <c r="I453" s="5" t="str">
        <f t="shared" si="19"/>
        <v/>
      </c>
      <c r="J453" s="5"/>
      <c r="K453" s="5"/>
      <c r="L453" s="5"/>
      <c r="M453" s="130"/>
      <c r="N453" s="131" t="e">
        <f>IF(VLOOKUP($I453,Zużycie!$A$2:$P$8,5,FALSE)=0," ",VLOOKUP($I453,Zużycie!$A$2:$P$8,5,FALSE))</f>
        <v>#N/A</v>
      </c>
      <c r="O453" s="131" t="e">
        <f>IF(VLOOKUP($I453,Zużycie!$A$2:$P$8,6,FALSE)=0," ",VLOOKUP($I453,Zużycie!$A$2:$P$8,6,FALSE))</f>
        <v>#N/A</v>
      </c>
      <c r="P453" s="131" t="e">
        <f>IF(VLOOKUP($I453,Zużycie!$A$2:$P$8,7,FALSE)=0," ",VLOOKUP($I453,Zużycie!$A$2:$P$8,7,FALSE))</f>
        <v>#N/A</v>
      </c>
      <c r="Q453" s="131" t="e">
        <f>IF(VLOOKUP($I453,Zużycie!$A$2:$P$8,8,FALSE)=0," ",VLOOKUP($I453,Zużycie!$A$2:$P$8,8,FALSE))</f>
        <v>#N/A</v>
      </c>
      <c r="R453" s="131" t="e">
        <f>IF(VLOOKUP($I453,Zużycie!$A$2:$P$8,9,FALSE)=0," ",VLOOKUP($I453,Zużycie!$A$2:$P$8,9,FALSE))</f>
        <v>#N/A</v>
      </c>
      <c r="S453" s="131" t="e">
        <f>IF(VLOOKUP($I453,Zużycie!$A$2:$P$8,10,FALSE)=0," ",VLOOKUP($I453,Zużycie!$A$2:$P$8,10,FALSE))</f>
        <v>#N/A</v>
      </c>
      <c r="T453" s="131" t="e">
        <f>IF(VLOOKUP($I453,Zużycie!$A$2:$P$8,11,FALSE)=0," ",VLOOKUP($I453,Zużycie!$A$2:$P$8,11,FALSE))</f>
        <v>#N/A</v>
      </c>
      <c r="U453" s="131" t="e">
        <f>IF(VLOOKUP($I453,Zużycie!$A$2:$P$8,12,FALSE)=0," ",VLOOKUP($I453,Zużycie!$A$2:$P$8,12,FALSE))</f>
        <v>#N/A</v>
      </c>
      <c r="V453" s="131" t="e">
        <f>IF(VLOOKUP($I453,Zużycie!$A$2:$P$8,13,FALSE)=0," ",VLOOKUP($I453,Zużycie!$A$2:$P$2,100,FALSE))</f>
        <v>#N/A</v>
      </c>
      <c r="W453" s="131" t="e">
        <f>IF(VLOOKUP($I453,Zużycie!$A$2:$P$8,14,FALSE)=0," ",VLOOKUP($I453,Zużycie!$A$2:$P$8,14,FALSE))</f>
        <v>#N/A</v>
      </c>
      <c r="X453" s="131" t="e">
        <f>IF(VLOOKUP($I453,Zużycie!$A$2:$P$8,15,FALSE)=0," ",VLOOKUP($I453,Zużycie!$A$2:$P$8,15,FALSE))</f>
        <v>#N/A</v>
      </c>
      <c r="Y453" s="131" t="e">
        <f>IF(VLOOKUP($I453,Zużycie!$A$2:$P$8,16,FALSE)=0," ",VLOOKUP($I453,Zużycie!$A$2:$P$8,16,FALSE))</f>
        <v>#N/A</v>
      </c>
      <c r="Z453" s="131"/>
      <c r="AA453" s="131"/>
      <c r="AB453" s="131"/>
      <c r="AC453" s="131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1:48" ht="47.25" customHeight="1">
      <c r="A454" s="14"/>
      <c r="B454" s="5"/>
      <c r="C454" s="6"/>
      <c r="D454" s="6"/>
      <c r="E454" s="7"/>
      <c r="F454" s="5"/>
      <c r="G454" s="5"/>
      <c r="H454" s="5"/>
      <c r="I454" s="5" t="str">
        <f t="shared" si="19"/>
        <v/>
      </c>
      <c r="J454" s="5"/>
      <c r="K454" s="5"/>
      <c r="L454" s="5"/>
      <c r="M454" s="130"/>
      <c r="N454" s="131" t="e">
        <f>IF(VLOOKUP($I454,Zużycie!$A$2:$P$8,5,FALSE)=0," ",VLOOKUP($I454,Zużycie!$A$2:$P$8,5,FALSE))</f>
        <v>#N/A</v>
      </c>
      <c r="O454" s="131" t="e">
        <f>IF(VLOOKUP($I454,Zużycie!$A$2:$P$8,6,FALSE)=0," ",VLOOKUP($I454,Zużycie!$A$2:$P$8,6,FALSE))</f>
        <v>#N/A</v>
      </c>
      <c r="P454" s="131" t="e">
        <f>IF(VLOOKUP($I454,Zużycie!$A$2:$P$8,7,FALSE)=0," ",VLOOKUP($I454,Zużycie!$A$2:$P$8,7,FALSE))</f>
        <v>#N/A</v>
      </c>
      <c r="Q454" s="131" t="e">
        <f>IF(VLOOKUP($I454,Zużycie!$A$2:$P$8,8,FALSE)=0," ",VLOOKUP($I454,Zużycie!$A$2:$P$8,8,FALSE))</f>
        <v>#N/A</v>
      </c>
      <c r="R454" s="131" t="e">
        <f>IF(VLOOKUP($I454,Zużycie!$A$2:$P$8,9,FALSE)=0," ",VLOOKUP($I454,Zużycie!$A$2:$P$8,9,FALSE))</f>
        <v>#N/A</v>
      </c>
      <c r="S454" s="131" t="e">
        <f>IF(VLOOKUP($I454,Zużycie!$A$2:$P$8,10,FALSE)=0," ",VLOOKUP($I454,Zużycie!$A$2:$P$8,10,FALSE))</f>
        <v>#N/A</v>
      </c>
      <c r="T454" s="131" t="e">
        <f>IF(VLOOKUP($I454,Zużycie!$A$2:$P$8,11,FALSE)=0," ",VLOOKUP($I454,Zużycie!$A$2:$P$8,11,FALSE))</f>
        <v>#N/A</v>
      </c>
      <c r="U454" s="131" t="e">
        <f>IF(VLOOKUP($I454,Zużycie!$A$2:$P$8,12,FALSE)=0," ",VLOOKUP($I454,Zużycie!$A$2:$P$8,12,FALSE))</f>
        <v>#N/A</v>
      </c>
      <c r="V454" s="131" t="e">
        <f>IF(VLOOKUP($I454,Zużycie!$A$2:$P$8,13,FALSE)=0," ",VLOOKUP($I454,Zużycie!$A$2:$P$2,100,FALSE))</f>
        <v>#N/A</v>
      </c>
      <c r="W454" s="131" t="e">
        <f>IF(VLOOKUP($I454,Zużycie!$A$2:$P$8,14,FALSE)=0," ",VLOOKUP($I454,Zużycie!$A$2:$P$8,14,FALSE))</f>
        <v>#N/A</v>
      </c>
      <c r="X454" s="131" t="e">
        <f>IF(VLOOKUP($I454,Zużycie!$A$2:$P$8,15,FALSE)=0," ",VLOOKUP($I454,Zużycie!$A$2:$P$8,15,FALSE))</f>
        <v>#N/A</v>
      </c>
      <c r="Y454" s="131" t="e">
        <f>IF(VLOOKUP($I454,Zużycie!$A$2:$P$8,16,FALSE)=0," ",VLOOKUP($I454,Zużycie!$A$2:$P$8,16,FALSE))</f>
        <v>#N/A</v>
      </c>
      <c r="Z454" s="131"/>
      <c r="AA454" s="131"/>
      <c r="AB454" s="131"/>
      <c r="AC454" s="131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1:48" ht="47.25" customHeight="1">
      <c r="A455" s="14"/>
      <c r="B455" s="5"/>
      <c r="C455" s="6"/>
      <c r="D455" s="6"/>
      <c r="E455" s="7"/>
      <c r="F455" s="5"/>
      <c r="G455" s="5"/>
      <c r="H455" s="5"/>
      <c r="I455" s="5" t="str">
        <f t="shared" si="19"/>
        <v/>
      </c>
      <c r="J455" s="5"/>
      <c r="K455" s="5"/>
      <c r="L455" s="5"/>
      <c r="M455" s="130"/>
      <c r="N455" s="131" t="e">
        <f>IF(VLOOKUP($I455,Zużycie!$A$2:$P$8,5,FALSE)=0," ",VLOOKUP($I455,Zużycie!$A$2:$P$8,5,FALSE))</f>
        <v>#N/A</v>
      </c>
      <c r="O455" s="131" t="e">
        <f>IF(VLOOKUP($I455,Zużycie!$A$2:$P$8,6,FALSE)=0," ",VLOOKUP($I455,Zużycie!$A$2:$P$8,6,FALSE))</f>
        <v>#N/A</v>
      </c>
      <c r="P455" s="131" t="e">
        <f>IF(VLOOKUP($I455,Zużycie!$A$2:$P$8,7,FALSE)=0," ",VLOOKUP($I455,Zużycie!$A$2:$P$8,7,FALSE))</f>
        <v>#N/A</v>
      </c>
      <c r="Q455" s="131" t="e">
        <f>IF(VLOOKUP($I455,Zużycie!$A$2:$P$8,8,FALSE)=0," ",VLOOKUP($I455,Zużycie!$A$2:$P$8,8,FALSE))</f>
        <v>#N/A</v>
      </c>
      <c r="R455" s="131" t="e">
        <f>IF(VLOOKUP($I455,Zużycie!$A$2:$P$8,9,FALSE)=0," ",VLOOKUP($I455,Zużycie!$A$2:$P$8,9,FALSE))</f>
        <v>#N/A</v>
      </c>
      <c r="S455" s="131" t="e">
        <f>IF(VLOOKUP($I455,Zużycie!$A$2:$P$8,10,FALSE)=0," ",VLOOKUP($I455,Zużycie!$A$2:$P$8,10,FALSE))</f>
        <v>#N/A</v>
      </c>
      <c r="T455" s="131" t="e">
        <f>IF(VLOOKUP($I455,Zużycie!$A$2:$P$8,11,FALSE)=0," ",VLOOKUP($I455,Zużycie!$A$2:$P$8,11,FALSE))</f>
        <v>#N/A</v>
      </c>
      <c r="U455" s="131" t="e">
        <f>IF(VLOOKUP($I455,Zużycie!$A$2:$P$8,12,FALSE)=0," ",VLOOKUP($I455,Zużycie!$A$2:$P$8,12,FALSE))</f>
        <v>#N/A</v>
      </c>
      <c r="V455" s="131" t="e">
        <f>IF(VLOOKUP($I455,Zużycie!$A$2:$P$8,13,FALSE)=0," ",VLOOKUP($I455,Zużycie!$A$2:$P$2,100,FALSE))</f>
        <v>#N/A</v>
      </c>
      <c r="W455" s="131" t="e">
        <f>IF(VLOOKUP($I455,Zużycie!$A$2:$P$8,14,FALSE)=0," ",VLOOKUP($I455,Zużycie!$A$2:$P$8,14,FALSE))</f>
        <v>#N/A</v>
      </c>
      <c r="X455" s="131" t="e">
        <f>IF(VLOOKUP($I455,Zużycie!$A$2:$P$8,15,FALSE)=0," ",VLOOKUP($I455,Zużycie!$A$2:$P$8,15,FALSE))</f>
        <v>#N/A</v>
      </c>
      <c r="Y455" s="131" t="e">
        <f>IF(VLOOKUP($I455,Zużycie!$A$2:$P$8,16,FALSE)=0," ",VLOOKUP($I455,Zużycie!$A$2:$P$8,16,FALSE))</f>
        <v>#N/A</v>
      </c>
      <c r="Z455" s="131"/>
      <c r="AA455" s="131"/>
      <c r="AB455" s="131"/>
      <c r="AC455" s="131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1:48" ht="47.25" customHeight="1">
      <c r="A456" s="14"/>
      <c r="B456" s="5"/>
      <c r="C456" s="6"/>
      <c r="D456" s="6"/>
      <c r="E456" s="7"/>
      <c r="F456" s="5"/>
      <c r="G456" s="5"/>
      <c r="H456" s="5"/>
      <c r="I456" s="5" t="str">
        <f t="shared" ref="I456:I519" si="20">CONCATENATE(F456,G456,H456)</f>
        <v/>
      </c>
      <c r="J456" s="5"/>
      <c r="K456" s="5"/>
      <c r="L456" s="5"/>
      <c r="M456" s="130"/>
      <c r="N456" s="131" t="e">
        <f>IF(VLOOKUP($I456,Zużycie!$A$2:$P$8,5,FALSE)=0," ",VLOOKUP($I456,Zużycie!$A$2:$P$8,5,FALSE))</f>
        <v>#N/A</v>
      </c>
      <c r="O456" s="131" t="e">
        <f>IF(VLOOKUP($I456,Zużycie!$A$2:$P$8,6,FALSE)=0," ",VLOOKUP($I456,Zużycie!$A$2:$P$8,6,FALSE))</f>
        <v>#N/A</v>
      </c>
      <c r="P456" s="131" t="e">
        <f>IF(VLOOKUP($I456,Zużycie!$A$2:$P$8,7,FALSE)=0," ",VLOOKUP($I456,Zużycie!$A$2:$P$8,7,FALSE))</f>
        <v>#N/A</v>
      </c>
      <c r="Q456" s="131" t="e">
        <f>IF(VLOOKUP($I456,Zużycie!$A$2:$P$8,8,FALSE)=0," ",VLOOKUP($I456,Zużycie!$A$2:$P$8,8,FALSE))</f>
        <v>#N/A</v>
      </c>
      <c r="R456" s="131" t="e">
        <f>IF(VLOOKUP($I456,Zużycie!$A$2:$P$8,9,FALSE)=0," ",VLOOKUP($I456,Zużycie!$A$2:$P$8,9,FALSE))</f>
        <v>#N/A</v>
      </c>
      <c r="S456" s="131" t="e">
        <f>IF(VLOOKUP($I456,Zużycie!$A$2:$P$8,10,FALSE)=0," ",VLOOKUP($I456,Zużycie!$A$2:$P$8,10,FALSE))</f>
        <v>#N/A</v>
      </c>
      <c r="T456" s="131" t="e">
        <f>IF(VLOOKUP($I456,Zużycie!$A$2:$P$8,11,FALSE)=0," ",VLOOKUP($I456,Zużycie!$A$2:$P$8,11,FALSE))</f>
        <v>#N/A</v>
      </c>
      <c r="U456" s="131" t="e">
        <f>IF(VLOOKUP($I456,Zużycie!$A$2:$P$8,12,FALSE)=0," ",VLOOKUP($I456,Zużycie!$A$2:$P$8,12,FALSE))</f>
        <v>#N/A</v>
      </c>
      <c r="V456" s="131" t="e">
        <f>IF(VLOOKUP($I456,Zużycie!$A$2:$P$8,13,FALSE)=0," ",VLOOKUP($I456,Zużycie!$A$2:$P$2,100,FALSE))</f>
        <v>#N/A</v>
      </c>
      <c r="W456" s="131" t="e">
        <f>IF(VLOOKUP($I456,Zużycie!$A$2:$P$8,14,FALSE)=0," ",VLOOKUP($I456,Zużycie!$A$2:$P$8,14,FALSE))</f>
        <v>#N/A</v>
      </c>
      <c r="X456" s="131" t="e">
        <f>IF(VLOOKUP($I456,Zużycie!$A$2:$P$8,15,FALSE)=0," ",VLOOKUP($I456,Zużycie!$A$2:$P$8,15,FALSE))</f>
        <v>#N/A</v>
      </c>
      <c r="Y456" s="131" t="e">
        <f>IF(VLOOKUP($I456,Zużycie!$A$2:$P$8,16,FALSE)=0," ",VLOOKUP($I456,Zużycie!$A$2:$P$8,16,FALSE))</f>
        <v>#N/A</v>
      </c>
      <c r="Z456" s="131"/>
      <c r="AA456" s="131"/>
      <c r="AB456" s="131"/>
      <c r="AC456" s="131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1:48" ht="47.25" customHeight="1">
      <c r="A457" s="14"/>
      <c r="B457" s="5"/>
      <c r="C457" s="6"/>
      <c r="D457" s="6"/>
      <c r="E457" s="7"/>
      <c r="F457" s="5"/>
      <c r="G457" s="5"/>
      <c r="H457" s="5"/>
      <c r="I457" s="5" t="str">
        <f t="shared" si="20"/>
        <v/>
      </c>
      <c r="J457" s="5"/>
      <c r="K457" s="5"/>
      <c r="L457" s="5"/>
      <c r="M457" s="130"/>
      <c r="N457" s="131" t="e">
        <f>IF(VLOOKUP($I457,Zużycie!$A$2:$P$8,5,FALSE)=0," ",VLOOKUP($I457,Zużycie!$A$2:$P$8,5,FALSE))</f>
        <v>#N/A</v>
      </c>
      <c r="O457" s="131" t="e">
        <f>IF(VLOOKUP($I457,Zużycie!$A$2:$P$8,6,FALSE)=0," ",VLOOKUP($I457,Zużycie!$A$2:$P$8,6,FALSE))</f>
        <v>#N/A</v>
      </c>
      <c r="P457" s="131" t="e">
        <f>IF(VLOOKUP($I457,Zużycie!$A$2:$P$8,7,FALSE)=0," ",VLOOKUP($I457,Zużycie!$A$2:$P$8,7,FALSE))</f>
        <v>#N/A</v>
      </c>
      <c r="Q457" s="131" t="e">
        <f>IF(VLOOKUP($I457,Zużycie!$A$2:$P$8,8,FALSE)=0," ",VLOOKUP($I457,Zużycie!$A$2:$P$8,8,FALSE))</f>
        <v>#N/A</v>
      </c>
      <c r="R457" s="131" t="e">
        <f>IF(VLOOKUP($I457,Zużycie!$A$2:$P$8,9,FALSE)=0," ",VLOOKUP($I457,Zużycie!$A$2:$P$8,9,FALSE))</f>
        <v>#N/A</v>
      </c>
      <c r="S457" s="131" t="e">
        <f>IF(VLOOKUP($I457,Zużycie!$A$2:$P$8,10,FALSE)=0," ",VLOOKUP($I457,Zużycie!$A$2:$P$8,10,FALSE))</f>
        <v>#N/A</v>
      </c>
      <c r="T457" s="131" t="e">
        <f>IF(VLOOKUP($I457,Zużycie!$A$2:$P$8,11,FALSE)=0," ",VLOOKUP($I457,Zużycie!$A$2:$P$8,11,FALSE))</f>
        <v>#N/A</v>
      </c>
      <c r="U457" s="131" t="e">
        <f>IF(VLOOKUP($I457,Zużycie!$A$2:$P$8,12,FALSE)=0," ",VLOOKUP($I457,Zużycie!$A$2:$P$8,12,FALSE))</f>
        <v>#N/A</v>
      </c>
      <c r="V457" s="131" t="e">
        <f>IF(VLOOKUP($I457,Zużycie!$A$2:$P$8,13,FALSE)=0," ",VLOOKUP($I457,Zużycie!$A$2:$P$2,100,FALSE))</f>
        <v>#N/A</v>
      </c>
      <c r="W457" s="131" t="e">
        <f>IF(VLOOKUP($I457,Zużycie!$A$2:$P$8,14,FALSE)=0," ",VLOOKUP($I457,Zużycie!$A$2:$P$8,14,FALSE))</f>
        <v>#N/A</v>
      </c>
      <c r="X457" s="131" t="e">
        <f>IF(VLOOKUP($I457,Zużycie!$A$2:$P$8,15,FALSE)=0," ",VLOOKUP($I457,Zużycie!$A$2:$P$8,15,FALSE))</f>
        <v>#N/A</v>
      </c>
      <c r="Y457" s="131" t="e">
        <f>IF(VLOOKUP($I457,Zużycie!$A$2:$P$8,16,FALSE)=0," ",VLOOKUP($I457,Zużycie!$A$2:$P$8,16,FALSE))</f>
        <v>#N/A</v>
      </c>
      <c r="Z457" s="131"/>
      <c r="AA457" s="131"/>
      <c r="AB457" s="131"/>
      <c r="AC457" s="131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1:48" ht="47.25" customHeight="1">
      <c r="A458" s="14"/>
      <c r="B458" s="5"/>
      <c r="C458" s="6"/>
      <c r="D458" s="6"/>
      <c r="E458" s="7"/>
      <c r="F458" s="5"/>
      <c r="G458" s="5"/>
      <c r="H458" s="5"/>
      <c r="I458" s="5" t="str">
        <f t="shared" si="20"/>
        <v/>
      </c>
      <c r="J458" s="5"/>
      <c r="K458" s="5"/>
      <c r="L458" s="5"/>
      <c r="M458" s="130"/>
      <c r="N458" s="131" t="e">
        <f>IF(VLOOKUP($I458,Zużycie!$A$2:$P$8,5,FALSE)=0," ",VLOOKUP($I458,Zużycie!$A$2:$P$8,5,FALSE))</f>
        <v>#N/A</v>
      </c>
      <c r="O458" s="131" t="e">
        <f>IF(VLOOKUP($I458,Zużycie!$A$2:$P$8,6,FALSE)=0," ",VLOOKUP($I458,Zużycie!$A$2:$P$8,6,FALSE))</f>
        <v>#N/A</v>
      </c>
      <c r="P458" s="131" t="e">
        <f>IF(VLOOKUP($I458,Zużycie!$A$2:$P$8,7,FALSE)=0," ",VLOOKUP($I458,Zużycie!$A$2:$P$8,7,FALSE))</f>
        <v>#N/A</v>
      </c>
      <c r="Q458" s="131" t="e">
        <f>IF(VLOOKUP($I458,Zużycie!$A$2:$P$8,8,FALSE)=0," ",VLOOKUP($I458,Zużycie!$A$2:$P$8,8,FALSE))</f>
        <v>#N/A</v>
      </c>
      <c r="R458" s="131" t="e">
        <f>IF(VLOOKUP($I458,Zużycie!$A$2:$P$8,9,FALSE)=0," ",VLOOKUP($I458,Zużycie!$A$2:$P$8,9,FALSE))</f>
        <v>#N/A</v>
      </c>
      <c r="S458" s="131" t="e">
        <f>IF(VLOOKUP($I458,Zużycie!$A$2:$P$8,10,FALSE)=0," ",VLOOKUP($I458,Zużycie!$A$2:$P$8,10,FALSE))</f>
        <v>#N/A</v>
      </c>
      <c r="T458" s="131" t="e">
        <f>IF(VLOOKUP($I458,Zużycie!$A$2:$P$8,11,FALSE)=0," ",VLOOKUP($I458,Zużycie!$A$2:$P$8,11,FALSE))</f>
        <v>#N/A</v>
      </c>
      <c r="U458" s="131" t="e">
        <f>IF(VLOOKUP($I458,Zużycie!$A$2:$P$8,12,FALSE)=0," ",VLOOKUP($I458,Zużycie!$A$2:$P$8,12,FALSE))</f>
        <v>#N/A</v>
      </c>
      <c r="V458" s="131" t="e">
        <f>IF(VLOOKUP($I458,Zużycie!$A$2:$P$8,13,FALSE)=0," ",VLOOKUP($I458,Zużycie!$A$2:$P$2,100,FALSE))</f>
        <v>#N/A</v>
      </c>
      <c r="W458" s="131" t="e">
        <f>IF(VLOOKUP($I458,Zużycie!$A$2:$P$8,14,FALSE)=0," ",VLOOKUP($I458,Zużycie!$A$2:$P$8,14,FALSE))</f>
        <v>#N/A</v>
      </c>
      <c r="X458" s="131" t="e">
        <f>IF(VLOOKUP($I458,Zużycie!$A$2:$P$8,15,FALSE)=0," ",VLOOKUP($I458,Zużycie!$A$2:$P$8,15,FALSE))</f>
        <v>#N/A</v>
      </c>
      <c r="Y458" s="131" t="e">
        <f>IF(VLOOKUP($I458,Zużycie!$A$2:$P$8,16,FALSE)=0," ",VLOOKUP($I458,Zużycie!$A$2:$P$8,16,FALSE))</f>
        <v>#N/A</v>
      </c>
      <c r="Z458" s="131"/>
      <c r="AA458" s="131"/>
      <c r="AB458" s="131"/>
      <c r="AC458" s="131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1:48" ht="47.25" customHeight="1">
      <c r="A459" s="14"/>
      <c r="B459" s="5"/>
      <c r="C459" s="6"/>
      <c r="D459" s="6"/>
      <c r="E459" s="7"/>
      <c r="F459" s="5"/>
      <c r="G459" s="5"/>
      <c r="H459" s="5"/>
      <c r="I459" s="5" t="str">
        <f t="shared" si="20"/>
        <v/>
      </c>
      <c r="J459" s="5"/>
      <c r="K459" s="5"/>
      <c r="L459" s="5"/>
      <c r="M459" s="130"/>
      <c r="N459" s="131" t="e">
        <f>IF(VLOOKUP($I459,Zużycie!$A$2:$P$8,5,FALSE)=0," ",VLOOKUP($I459,Zużycie!$A$2:$P$8,5,FALSE))</f>
        <v>#N/A</v>
      </c>
      <c r="O459" s="131" t="e">
        <f>IF(VLOOKUP($I459,Zużycie!$A$2:$P$8,6,FALSE)=0," ",VLOOKUP($I459,Zużycie!$A$2:$P$8,6,FALSE))</f>
        <v>#N/A</v>
      </c>
      <c r="P459" s="131" t="e">
        <f>IF(VLOOKUP($I459,Zużycie!$A$2:$P$8,7,FALSE)=0," ",VLOOKUP($I459,Zużycie!$A$2:$P$8,7,FALSE))</f>
        <v>#N/A</v>
      </c>
      <c r="Q459" s="131" t="e">
        <f>IF(VLOOKUP($I459,Zużycie!$A$2:$P$8,8,FALSE)=0," ",VLOOKUP($I459,Zużycie!$A$2:$P$8,8,FALSE))</f>
        <v>#N/A</v>
      </c>
      <c r="R459" s="131" t="e">
        <f>IF(VLOOKUP($I459,Zużycie!$A$2:$P$8,9,FALSE)=0," ",VLOOKUP($I459,Zużycie!$A$2:$P$8,9,FALSE))</f>
        <v>#N/A</v>
      </c>
      <c r="S459" s="131" t="e">
        <f>IF(VLOOKUP($I459,Zużycie!$A$2:$P$8,10,FALSE)=0," ",VLOOKUP($I459,Zużycie!$A$2:$P$8,10,FALSE))</f>
        <v>#N/A</v>
      </c>
      <c r="T459" s="131" t="e">
        <f>IF(VLOOKUP($I459,Zużycie!$A$2:$P$8,11,FALSE)=0," ",VLOOKUP($I459,Zużycie!$A$2:$P$8,11,FALSE))</f>
        <v>#N/A</v>
      </c>
      <c r="U459" s="131" t="e">
        <f>IF(VLOOKUP($I459,Zużycie!$A$2:$P$8,12,FALSE)=0," ",VLOOKUP($I459,Zużycie!$A$2:$P$8,12,FALSE))</f>
        <v>#N/A</v>
      </c>
      <c r="V459" s="131" t="e">
        <f>IF(VLOOKUP($I459,Zużycie!$A$2:$P$8,13,FALSE)=0," ",VLOOKUP($I459,Zużycie!$A$2:$P$2,100,FALSE))</f>
        <v>#N/A</v>
      </c>
      <c r="W459" s="131" t="e">
        <f>IF(VLOOKUP($I459,Zużycie!$A$2:$P$8,14,FALSE)=0," ",VLOOKUP($I459,Zużycie!$A$2:$P$8,14,FALSE))</f>
        <v>#N/A</v>
      </c>
      <c r="X459" s="131" t="e">
        <f>IF(VLOOKUP($I459,Zużycie!$A$2:$P$8,15,FALSE)=0," ",VLOOKUP($I459,Zużycie!$A$2:$P$8,15,FALSE))</f>
        <v>#N/A</v>
      </c>
      <c r="Y459" s="131" t="e">
        <f>IF(VLOOKUP($I459,Zużycie!$A$2:$P$8,16,FALSE)=0," ",VLOOKUP($I459,Zużycie!$A$2:$P$8,16,FALSE))</f>
        <v>#N/A</v>
      </c>
      <c r="Z459" s="131"/>
      <c r="AA459" s="131"/>
      <c r="AB459" s="131"/>
      <c r="AC459" s="131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1:48" ht="47.25" customHeight="1">
      <c r="A460" s="14"/>
      <c r="B460" s="5"/>
      <c r="C460" s="6"/>
      <c r="D460" s="6"/>
      <c r="E460" s="7"/>
      <c r="F460" s="5"/>
      <c r="G460" s="5"/>
      <c r="H460" s="5"/>
      <c r="I460" s="5" t="str">
        <f t="shared" si="20"/>
        <v/>
      </c>
      <c r="J460" s="5"/>
      <c r="K460" s="5"/>
      <c r="L460" s="5"/>
      <c r="M460" s="130"/>
      <c r="N460" s="131" t="e">
        <f>IF(VLOOKUP($I460,Zużycie!$A$2:$P$8,5,FALSE)=0," ",VLOOKUP($I460,Zużycie!$A$2:$P$8,5,FALSE))</f>
        <v>#N/A</v>
      </c>
      <c r="O460" s="131" t="e">
        <f>IF(VLOOKUP($I460,Zużycie!$A$2:$P$8,6,FALSE)=0," ",VLOOKUP($I460,Zużycie!$A$2:$P$8,6,FALSE))</f>
        <v>#N/A</v>
      </c>
      <c r="P460" s="131" t="e">
        <f>IF(VLOOKUP($I460,Zużycie!$A$2:$P$8,7,FALSE)=0," ",VLOOKUP($I460,Zużycie!$A$2:$P$8,7,FALSE))</f>
        <v>#N/A</v>
      </c>
      <c r="Q460" s="131" t="e">
        <f>IF(VLOOKUP($I460,Zużycie!$A$2:$P$8,8,FALSE)=0," ",VLOOKUP($I460,Zużycie!$A$2:$P$8,8,FALSE))</f>
        <v>#N/A</v>
      </c>
      <c r="R460" s="131" t="e">
        <f>IF(VLOOKUP($I460,Zużycie!$A$2:$P$8,9,FALSE)=0," ",VLOOKUP($I460,Zużycie!$A$2:$P$8,9,FALSE))</f>
        <v>#N/A</v>
      </c>
      <c r="S460" s="131" t="e">
        <f>IF(VLOOKUP($I460,Zużycie!$A$2:$P$8,10,FALSE)=0," ",VLOOKUP($I460,Zużycie!$A$2:$P$8,10,FALSE))</f>
        <v>#N/A</v>
      </c>
      <c r="T460" s="131" t="e">
        <f>IF(VLOOKUP($I460,Zużycie!$A$2:$P$8,11,FALSE)=0," ",VLOOKUP($I460,Zużycie!$A$2:$P$8,11,FALSE))</f>
        <v>#N/A</v>
      </c>
      <c r="U460" s="131" t="e">
        <f>IF(VLOOKUP($I460,Zużycie!$A$2:$P$8,12,FALSE)=0," ",VLOOKUP($I460,Zużycie!$A$2:$P$8,12,FALSE))</f>
        <v>#N/A</v>
      </c>
      <c r="V460" s="131" t="e">
        <f>IF(VLOOKUP($I460,Zużycie!$A$2:$P$8,13,FALSE)=0," ",VLOOKUP($I460,Zużycie!$A$2:$P$2,100,FALSE))</f>
        <v>#N/A</v>
      </c>
      <c r="W460" s="131" t="e">
        <f>IF(VLOOKUP($I460,Zużycie!$A$2:$P$8,14,FALSE)=0," ",VLOOKUP($I460,Zużycie!$A$2:$P$8,14,FALSE))</f>
        <v>#N/A</v>
      </c>
      <c r="X460" s="131" t="e">
        <f>IF(VLOOKUP($I460,Zużycie!$A$2:$P$8,15,FALSE)=0," ",VLOOKUP($I460,Zużycie!$A$2:$P$8,15,FALSE))</f>
        <v>#N/A</v>
      </c>
      <c r="Y460" s="131" t="e">
        <f>IF(VLOOKUP($I460,Zużycie!$A$2:$P$8,16,FALSE)=0," ",VLOOKUP($I460,Zużycie!$A$2:$P$8,16,FALSE))</f>
        <v>#N/A</v>
      </c>
      <c r="Z460" s="131"/>
      <c r="AA460" s="131"/>
      <c r="AB460" s="131"/>
      <c r="AC460" s="131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1:48" ht="47.25" customHeight="1">
      <c r="A461" s="14"/>
      <c r="B461" s="5"/>
      <c r="C461" s="6"/>
      <c r="D461" s="6"/>
      <c r="E461" s="7"/>
      <c r="F461" s="5"/>
      <c r="G461" s="5"/>
      <c r="H461" s="5"/>
      <c r="I461" s="5" t="str">
        <f t="shared" si="20"/>
        <v/>
      </c>
      <c r="J461" s="5"/>
      <c r="K461" s="5"/>
      <c r="L461" s="5"/>
      <c r="M461" s="130"/>
      <c r="N461" s="131" t="e">
        <f>IF(VLOOKUP($I461,Zużycie!$A$2:$P$8,5,FALSE)=0," ",VLOOKUP($I461,Zużycie!$A$2:$P$8,5,FALSE))</f>
        <v>#N/A</v>
      </c>
      <c r="O461" s="131" t="e">
        <f>IF(VLOOKUP($I461,Zużycie!$A$2:$P$8,6,FALSE)=0," ",VLOOKUP($I461,Zużycie!$A$2:$P$8,6,FALSE))</f>
        <v>#N/A</v>
      </c>
      <c r="P461" s="131" t="e">
        <f>IF(VLOOKUP($I461,Zużycie!$A$2:$P$8,7,FALSE)=0," ",VLOOKUP($I461,Zużycie!$A$2:$P$8,7,FALSE))</f>
        <v>#N/A</v>
      </c>
      <c r="Q461" s="131" t="e">
        <f>IF(VLOOKUP($I461,Zużycie!$A$2:$P$8,8,FALSE)=0," ",VLOOKUP($I461,Zużycie!$A$2:$P$8,8,FALSE))</f>
        <v>#N/A</v>
      </c>
      <c r="R461" s="131" t="e">
        <f>IF(VLOOKUP($I461,Zużycie!$A$2:$P$8,9,FALSE)=0," ",VLOOKUP($I461,Zużycie!$A$2:$P$8,9,FALSE))</f>
        <v>#N/A</v>
      </c>
      <c r="S461" s="131" t="e">
        <f>IF(VLOOKUP($I461,Zużycie!$A$2:$P$8,10,FALSE)=0," ",VLOOKUP($I461,Zużycie!$A$2:$P$8,10,FALSE))</f>
        <v>#N/A</v>
      </c>
      <c r="T461" s="131" t="e">
        <f>IF(VLOOKUP($I461,Zużycie!$A$2:$P$8,11,FALSE)=0," ",VLOOKUP($I461,Zużycie!$A$2:$P$8,11,FALSE))</f>
        <v>#N/A</v>
      </c>
      <c r="U461" s="131" t="e">
        <f>IF(VLOOKUP($I461,Zużycie!$A$2:$P$8,12,FALSE)=0," ",VLOOKUP($I461,Zużycie!$A$2:$P$8,12,FALSE))</f>
        <v>#N/A</v>
      </c>
      <c r="V461" s="131" t="e">
        <f>IF(VLOOKUP($I461,Zużycie!$A$2:$P$8,13,FALSE)=0," ",VLOOKUP($I461,Zużycie!$A$2:$P$2,100,FALSE))</f>
        <v>#N/A</v>
      </c>
      <c r="W461" s="131" t="e">
        <f>IF(VLOOKUP($I461,Zużycie!$A$2:$P$8,14,FALSE)=0," ",VLOOKUP($I461,Zużycie!$A$2:$P$8,14,FALSE))</f>
        <v>#N/A</v>
      </c>
      <c r="X461" s="131" t="e">
        <f>IF(VLOOKUP($I461,Zużycie!$A$2:$P$8,15,FALSE)=0," ",VLOOKUP($I461,Zużycie!$A$2:$P$8,15,FALSE))</f>
        <v>#N/A</v>
      </c>
      <c r="Y461" s="131" t="e">
        <f>IF(VLOOKUP($I461,Zużycie!$A$2:$P$8,16,FALSE)=0," ",VLOOKUP($I461,Zużycie!$A$2:$P$8,16,FALSE))</f>
        <v>#N/A</v>
      </c>
      <c r="Z461" s="131"/>
      <c r="AA461" s="131"/>
      <c r="AB461" s="131"/>
      <c r="AC461" s="131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1:48" ht="47.25" customHeight="1">
      <c r="A462" s="14"/>
      <c r="B462" s="5"/>
      <c r="C462" s="6"/>
      <c r="D462" s="6"/>
      <c r="E462" s="7"/>
      <c r="F462" s="5"/>
      <c r="G462" s="5"/>
      <c r="H462" s="5"/>
      <c r="I462" s="5" t="str">
        <f t="shared" si="20"/>
        <v/>
      </c>
      <c r="J462" s="5"/>
      <c r="K462" s="5"/>
      <c r="L462" s="5"/>
      <c r="M462" s="130"/>
      <c r="N462" s="131" t="e">
        <f>IF(VLOOKUP($I462,Zużycie!$A$2:$P$8,5,FALSE)=0," ",VLOOKUP($I462,Zużycie!$A$2:$P$8,5,FALSE))</f>
        <v>#N/A</v>
      </c>
      <c r="O462" s="131" t="e">
        <f>IF(VLOOKUP($I462,Zużycie!$A$2:$P$8,6,FALSE)=0," ",VLOOKUP($I462,Zużycie!$A$2:$P$8,6,FALSE))</f>
        <v>#N/A</v>
      </c>
      <c r="P462" s="131" t="e">
        <f>IF(VLOOKUP($I462,Zużycie!$A$2:$P$8,7,FALSE)=0," ",VLOOKUP($I462,Zużycie!$A$2:$P$8,7,FALSE))</f>
        <v>#N/A</v>
      </c>
      <c r="Q462" s="131" t="e">
        <f>IF(VLOOKUP($I462,Zużycie!$A$2:$P$8,8,FALSE)=0," ",VLOOKUP($I462,Zużycie!$A$2:$P$8,8,FALSE))</f>
        <v>#N/A</v>
      </c>
      <c r="R462" s="131" t="e">
        <f>IF(VLOOKUP($I462,Zużycie!$A$2:$P$8,9,FALSE)=0," ",VLOOKUP($I462,Zużycie!$A$2:$P$8,9,FALSE))</f>
        <v>#N/A</v>
      </c>
      <c r="S462" s="131" t="e">
        <f>IF(VLOOKUP($I462,Zużycie!$A$2:$P$8,10,FALSE)=0," ",VLOOKUP($I462,Zużycie!$A$2:$P$8,10,FALSE))</f>
        <v>#N/A</v>
      </c>
      <c r="T462" s="131" t="e">
        <f>IF(VLOOKUP($I462,Zużycie!$A$2:$P$8,11,FALSE)=0," ",VLOOKUP($I462,Zużycie!$A$2:$P$8,11,FALSE))</f>
        <v>#N/A</v>
      </c>
      <c r="U462" s="131" t="e">
        <f>IF(VLOOKUP($I462,Zużycie!$A$2:$P$8,12,FALSE)=0," ",VLOOKUP($I462,Zużycie!$A$2:$P$8,12,FALSE))</f>
        <v>#N/A</v>
      </c>
      <c r="V462" s="131" t="e">
        <f>IF(VLOOKUP($I462,Zużycie!$A$2:$P$8,13,FALSE)=0," ",VLOOKUP($I462,Zużycie!$A$2:$P$2,100,FALSE))</f>
        <v>#N/A</v>
      </c>
      <c r="W462" s="131" t="e">
        <f>IF(VLOOKUP($I462,Zużycie!$A$2:$P$8,14,FALSE)=0," ",VLOOKUP($I462,Zużycie!$A$2:$P$8,14,FALSE))</f>
        <v>#N/A</v>
      </c>
      <c r="X462" s="131" t="e">
        <f>IF(VLOOKUP($I462,Zużycie!$A$2:$P$8,15,FALSE)=0," ",VLOOKUP($I462,Zużycie!$A$2:$P$8,15,FALSE))</f>
        <v>#N/A</v>
      </c>
      <c r="Y462" s="131" t="e">
        <f>IF(VLOOKUP($I462,Zużycie!$A$2:$P$8,16,FALSE)=0," ",VLOOKUP($I462,Zużycie!$A$2:$P$8,16,FALSE))</f>
        <v>#N/A</v>
      </c>
      <c r="Z462" s="131"/>
      <c r="AA462" s="131"/>
      <c r="AB462" s="131"/>
      <c r="AC462" s="131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1:48" ht="47.25" customHeight="1">
      <c r="A463" s="14"/>
      <c r="B463" s="5"/>
      <c r="C463" s="6"/>
      <c r="D463" s="6"/>
      <c r="E463" s="7"/>
      <c r="F463" s="5"/>
      <c r="G463" s="5"/>
      <c r="H463" s="5"/>
      <c r="I463" s="5" t="str">
        <f t="shared" si="20"/>
        <v/>
      </c>
      <c r="J463" s="5"/>
      <c r="K463" s="5"/>
      <c r="L463" s="5"/>
      <c r="M463" s="130"/>
      <c r="N463" s="131" t="e">
        <f>IF(VLOOKUP($I463,Zużycie!$A$2:$P$8,5,FALSE)=0," ",VLOOKUP($I463,Zużycie!$A$2:$P$8,5,FALSE))</f>
        <v>#N/A</v>
      </c>
      <c r="O463" s="131" t="e">
        <f>IF(VLOOKUP($I463,Zużycie!$A$2:$P$8,6,FALSE)=0," ",VLOOKUP($I463,Zużycie!$A$2:$P$8,6,FALSE))</f>
        <v>#N/A</v>
      </c>
      <c r="P463" s="131" t="e">
        <f>IF(VLOOKUP($I463,Zużycie!$A$2:$P$8,7,FALSE)=0," ",VLOOKUP($I463,Zużycie!$A$2:$P$8,7,FALSE))</f>
        <v>#N/A</v>
      </c>
      <c r="Q463" s="131" t="e">
        <f>IF(VLOOKUP($I463,Zużycie!$A$2:$P$8,8,FALSE)=0," ",VLOOKUP($I463,Zużycie!$A$2:$P$8,8,FALSE))</f>
        <v>#N/A</v>
      </c>
      <c r="R463" s="131" t="e">
        <f>IF(VLOOKUP($I463,Zużycie!$A$2:$P$8,9,FALSE)=0," ",VLOOKUP($I463,Zużycie!$A$2:$P$8,9,FALSE))</f>
        <v>#N/A</v>
      </c>
      <c r="S463" s="131" t="e">
        <f>IF(VLOOKUP($I463,Zużycie!$A$2:$P$8,10,FALSE)=0," ",VLOOKUP($I463,Zużycie!$A$2:$P$8,10,FALSE))</f>
        <v>#N/A</v>
      </c>
      <c r="T463" s="131" t="e">
        <f>IF(VLOOKUP($I463,Zużycie!$A$2:$P$8,11,FALSE)=0," ",VLOOKUP($I463,Zużycie!$A$2:$P$8,11,FALSE))</f>
        <v>#N/A</v>
      </c>
      <c r="U463" s="131" t="e">
        <f>IF(VLOOKUP($I463,Zużycie!$A$2:$P$8,12,FALSE)=0," ",VLOOKUP($I463,Zużycie!$A$2:$P$8,12,FALSE))</f>
        <v>#N/A</v>
      </c>
      <c r="V463" s="131" t="e">
        <f>IF(VLOOKUP($I463,Zużycie!$A$2:$P$8,13,FALSE)=0," ",VLOOKUP($I463,Zużycie!$A$2:$P$2,100,FALSE))</f>
        <v>#N/A</v>
      </c>
      <c r="W463" s="131" t="e">
        <f>IF(VLOOKUP($I463,Zużycie!$A$2:$P$8,14,FALSE)=0," ",VLOOKUP($I463,Zużycie!$A$2:$P$8,14,FALSE))</f>
        <v>#N/A</v>
      </c>
      <c r="X463" s="131" t="e">
        <f>IF(VLOOKUP($I463,Zużycie!$A$2:$P$8,15,FALSE)=0," ",VLOOKUP($I463,Zużycie!$A$2:$P$8,15,FALSE))</f>
        <v>#N/A</v>
      </c>
      <c r="Y463" s="131" t="e">
        <f>IF(VLOOKUP($I463,Zużycie!$A$2:$P$8,16,FALSE)=0," ",VLOOKUP($I463,Zużycie!$A$2:$P$8,16,FALSE))</f>
        <v>#N/A</v>
      </c>
      <c r="Z463" s="131"/>
      <c r="AA463" s="131"/>
      <c r="AB463" s="131"/>
      <c r="AC463" s="131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1:48" ht="47.25" customHeight="1">
      <c r="A464" s="14"/>
      <c r="B464" s="5"/>
      <c r="C464" s="6"/>
      <c r="D464" s="6"/>
      <c r="E464" s="7"/>
      <c r="F464" s="5"/>
      <c r="G464" s="5"/>
      <c r="H464" s="5"/>
      <c r="I464" s="5" t="str">
        <f t="shared" si="20"/>
        <v/>
      </c>
      <c r="J464" s="5"/>
      <c r="K464" s="5"/>
      <c r="L464" s="5"/>
      <c r="M464" s="130"/>
      <c r="N464" s="131" t="e">
        <f>IF(VLOOKUP($I464,Zużycie!$A$2:$P$8,5,FALSE)=0," ",VLOOKUP($I464,Zużycie!$A$2:$P$8,5,FALSE))</f>
        <v>#N/A</v>
      </c>
      <c r="O464" s="131" t="e">
        <f>IF(VLOOKUP($I464,Zużycie!$A$2:$P$8,6,FALSE)=0," ",VLOOKUP($I464,Zużycie!$A$2:$P$8,6,FALSE))</f>
        <v>#N/A</v>
      </c>
      <c r="P464" s="131" t="e">
        <f>IF(VLOOKUP($I464,Zużycie!$A$2:$P$8,7,FALSE)=0," ",VLOOKUP($I464,Zużycie!$A$2:$P$8,7,FALSE))</f>
        <v>#N/A</v>
      </c>
      <c r="Q464" s="131" t="e">
        <f>IF(VLOOKUP($I464,Zużycie!$A$2:$P$8,8,FALSE)=0," ",VLOOKUP($I464,Zużycie!$A$2:$P$8,8,FALSE))</f>
        <v>#N/A</v>
      </c>
      <c r="R464" s="131" t="e">
        <f>IF(VLOOKUP($I464,Zużycie!$A$2:$P$8,9,FALSE)=0," ",VLOOKUP($I464,Zużycie!$A$2:$P$8,9,FALSE))</f>
        <v>#N/A</v>
      </c>
      <c r="S464" s="131" t="e">
        <f>IF(VLOOKUP($I464,Zużycie!$A$2:$P$8,10,FALSE)=0," ",VLOOKUP($I464,Zużycie!$A$2:$P$8,10,FALSE))</f>
        <v>#N/A</v>
      </c>
      <c r="T464" s="131" t="e">
        <f>IF(VLOOKUP($I464,Zużycie!$A$2:$P$8,11,FALSE)=0," ",VLOOKUP($I464,Zużycie!$A$2:$P$8,11,FALSE))</f>
        <v>#N/A</v>
      </c>
      <c r="U464" s="131" t="e">
        <f>IF(VLOOKUP($I464,Zużycie!$A$2:$P$8,12,FALSE)=0," ",VLOOKUP($I464,Zużycie!$A$2:$P$8,12,FALSE))</f>
        <v>#N/A</v>
      </c>
      <c r="V464" s="131" t="e">
        <f>IF(VLOOKUP($I464,Zużycie!$A$2:$P$8,13,FALSE)=0," ",VLOOKUP($I464,Zużycie!$A$2:$P$2,100,FALSE))</f>
        <v>#N/A</v>
      </c>
      <c r="W464" s="131" t="e">
        <f>IF(VLOOKUP($I464,Zużycie!$A$2:$P$8,14,FALSE)=0," ",VLOOKUP($I464,Zużycie!$A$2:$P$8,14,FALSE))</f>
        <v>#N/A</v>
      </c>
      <c r="X464" s="131" t="e">
        <f>IF(VLOOKUP($I464,Zużycie!$A$2:$P$8,15,FALSE)=0," ",VLOOKUP($I464,Zużycie!$A$2:$P$8,15,FALSE))</f>
        <v>#N/A</v>
      </c>
      <c r="Y464" s="131" t="e">
        <f>IF(VLOOKUP($I464,Zużycie!$A$2:$P$8,16,FALSE)=0," ",VLOOKUP($I464,Zużycie!$A$2:$P$8,16,FALSE))</f>
        <v>#N/A</v>
      </c>
      <c r="Z464" s="131"/>
      <c r="AA464" s="131"/>
      <c r="AB464" s="131"/>
      <c r="AC464" s="131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1:48" ht="47.25" customHeight="1">
      <c r="A465" s="14"/>
      <c r="B465" s="5"/>
      <c r="C465" s="6"/>
      <c r="D465" s="6"/>
      <c r="E465" s="7"/>
      <c r="F465" s="5"/>
      <c r="G465" s="5"/>
      <c r="H465" s="5"/>
      <c r="I465" s="5" t="str">
        <f t="shared" si="20"/>
        <v/>
      </c>
      <c r="J465" s="5"/>
      <c r="K465" s="5"/>
      <c r="L465" s="5"/>
      <c r="M465" s="130"/>
      <c r="N465" s="131" t="e">
        <f>IF(VLOOKUP($I465,Zużycie!$A$2:$P$8,5,FALSE)=0," ",VLOOKUP($I465,Zużycie!$A$2:$P$8,5,FALSE))</f>
        <v>#N/A</v>
      </c>
      <c r="O465" s="131" t="e">
        <f>IF(VLOOKUP($I465,Zużycie!$A$2:$P$8,6,FALSE)=0," ",VLOOKUP($I465,Zużycie!$A$2:$P$8,6,FALSE))</f>
        <v>#N/A</v>
      </c>
      <c r="P465" s="131" t="e">
        <f>IF(VLOOKUP($I465,Zużycie!$A$2:$P$8,7,FALSE)=0," ",VLOOKUP($I465,Zużycie!$A$2:$P$8,7,FALSE))</f>
        <v>#N/A</v>
      </c>
      <c r="Q465" s="131" t="e">
        <f>IF(VLOOKUP($I465,Zużycie!$A$2:$P$8,8,FALSE)=0," ",VLOOKUP($I465,Zużycie!$A$2:$P$8,8,FALSE))</f>
        <v>#N/A</v>
      </c>
      <c r="R465" s="131" t="e">
        <f>IF(VLOOKUP($I465,Zużycie!$A$2:$P$8,9,FALSE)=0," ",VLOOKUP($I465,Zużycie!$A$2:$P$8,9,FALSE))</f>
        <v>#N/A</v>
      </c>
      <c r="S465" s="131" t="e">
        <f>IF(VLOOKUP($I465,Zużycie!$A$2:$P$8,10,FALSE)=0," ",VLOOKUP($I465,Zużycie!$A$2:$P$8,10,FALSE))</f>
        <v>#N/A</v>
      </c>
      <c r="T465" s="131" t="e">
        <f>IF(VLOOKUP($I465,Zużycie!$A$2:$P$8,11,FALSE)=0," ",VLOOKUP($I465,Zużycie!$A$2:$P$8,11,FALSE))</f>
        <v>#N/A</v>
      </c>
      <c r="U465" s="131" t="e">
        <f>IF(VLOOKUP($I465,Zużycie!$A$2:$P$8,12,FALSE)=0," ",VLOOKUP($I465,Zużycie!$A$2:$P$8,12,FALSE))</f>
        <v>#N/A</v>
      </c>
      <c r="V465" s="131" t="e">
        <f>IF(VLOOKUP($I465,Zużycie!$A$2:$P$8,13,FALSE)=0," ",VLOOKUP($I465,Zużycie!$A$2:$P$2,100,FALSE))</f>
        <v>#N/A</v>
      </c>
      <c r="W465" s="131" t="e">
        <f>IF(VLOOKUP($I465,Zużycie!$A$2:$P$8,14,FALSE)=0," ",VLOOKUP($I465,Zużycie!$A$2:$P$8,14,FALSE))</f>
        <v>#N/A</v>
      </c>
      <c r="X465" s="131" t="e">
        <f>IF(VLOOKUP($I465,Zużycie!$A$2:$P$8,15,FALSE)=0," ",VLOOKUP($I465,Zużycie!$A$2:$P$8,15,FALSE))</f>
        <v>#N/A</v>
      </c>
      <c r="Y465" s="131" t="e">
        <f>IF(VLOOKUP($I465,Zużycie!$A$2:$P$8,16,FALSE)=0," ",VLOOKUP($I465,Zużycie!$A$2:$P$8,16,FALSE))</f>
        <v>#N/A</v>
      </c>
      <c r="Z465" s="131"/>
      <c r="AA465" s="131"/>
      <c r="AB465" s="131"/>
      <c r="AC465" s="131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1:48" ht="47.25" customHeight="1">
      <c r="A466" s="14"/>
      <c r="B466" s="5"/>
      <c r="C466" s="6"/>
      <c r="D466" s="6"/>
      <c r="E466" s="7"/>
      <c r="F466" s="5"/>
      <c r="G466" s="5"/>
      <c r="H466" s="5"/>
      <c r="I466" s="5" t="str">
        <f t="shared" si="20"/>
        <v/>
      </c>
      <c r="J466" s="5"/>
      <c r="K466" s="5"/>
      <c r="L466" s="5"/>
      <c r="M466" s="130"/>
      <c r="N466" s="131" t="e">
        <f>IF(VLOOKUP($I466,Zużycie!$A$2:$P$8,5,FALSE)=0," ",VLOOKUP($I466,Zużycie!$A$2:$P$8,5,FALSE))</f>
        <v>#N/A</v>
      </c>
      <c r="O466" s="131" t="e">
        <f>IF(VLOOKUP($I466,Zużycie!$A$2:$P$8,6,FALSE)=0," ",VLOOKUP($I466,Zużycie!$A$2:$P$8,6,FALSE))</f>
        <v>#N/A</v>
      </c>
      <c r="P466" s="131" t="e">
        <f>IF(VLOOKUP($I466,Zużycie!$A$2:$P$8,7,FALSE)=0," ",VLOOKUP($I466,Zużycie!$A$2:$P$8,7,FALSE))</f>
        <v>#N/A</v>
      </c>
      <c r="Q466" s="131" t="e">
        <f>IF(VLOOKUP($I466,Zużycie!$A$2:$P$8,8,FALSE)=0," ",VLOOKUP($I466,Zużycie!$A$2:$P$8,8,FALSE))</f>
        <v>#N/A</v>
      </c>
      <c r="R466" s="131" t="e">
        <f>IF(VLOOKUP($I466,Zużycie!$A$2:$P$8,9,FALSE)=0," ",VLOOKUP($I466,Zużycie!$A$2:$P$8,9,FALSE))</f>
        <v>#N/A</v>
      </c>
      <c r="S466" s="131" t="e">
        <f>IF(VLOOKUP($I466,Zużycie!$A$2:$P$8,10,FALSE)=0," ",VLOOKUP($I466,Zużycie!$A$2:$P$8,10,FALSE))</f>
        <v>#N/A</v>
      </c>
      <c r="T466" s="131" t="e">
        <f>IF(VLOOKUP($I466,Zużycie!$A$2:$P$8,11,FALSE)=0," ",VLOOKUP($I466,Zużycie!$A$2:$P$8,11,FALSE))</f>
        <v>#N/A</v>
      </c>
      <c r="U466" s="131" t="e">
        <f>IF(VLOOKUP($I466,Zużycie!$A$2:$P$8,12,FALSE)=0," ",VLOOKUP($I466,Zużycie!$A$2:$P$8,12,FALSE))</f>
        <v>#N/A</v>
      </c>
      <c r="V466" s="131" t="e">
        <f>IF(VLOOKUP($I466,Zużycie!$A$2:$P$8,13,FALSE)=0," ",VLOOKUP($I466,Zużycie!$A$2:$P$2,100,FALSE))</f>
        <v>#N/A</v>
      </c>
      <c r="W466" s="131" t="e">
        <f>IF(VLOOKUP($I466,Zużycie!$A$2:$P$8,14,FALSE)=0," ",VLOOKUP($I466,Zużycie!$A$2:$P$8,14,FALSE))</f>
        <v>#N/A</v>
      </c>
      <c r="X466" s="131" t="e">
        <f>IF(VLOOKUP($I466,Zużycie!$A$2:$P$8,15,FALSE)=0," ",VLOOKUP($I466,Zużycie!$A$2:$P$8,15,FALSE))</f>
        <v>#N/A</v>
      </c>
      <c r="Y466" s="131" t="e">
        <f>IF(VLOOKUP($I466,Zużycie!$A$2:$P$8,16,FALSE)=0," ",VLOOKUP($I466,Zużycie!$A$2:$P$8,16,FALSE))</f>
        <v>#N/A</v>
      </c>
      <c r="Z466" s="131"/>
      <c r="AA466" s="131"/>
      <c r="AB466" s="131"/>
      <c r="AC466" s="131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1:48" ht="47.25" customHeight="1">
      <c r="A467" s="14"/>
      <c r="B467" s="5"/>
      <c r="C467" s="6"/>
      <c r="D467" s="6"/>
      <c r="E467" s="7"/>
      <c r="F467" s="5"/>
      <c r="G467" s="5"/>
      <c r="H467" s="5"/>
      <c r="I467" s="5" t="str">
        <f t="shared" si="20"/>
        <v/>
      </c>
      <c r="J467" s="5"/>
      <c r="K467" s="5"/>
      <c r="L467" s="5"/>
      <c r="M467" s="130"/>
      <c r="N467" s="131" t="e">
        <f>IF(VLOOKUP($I467,Zużycie!$A$2:$P$8,5,FALSE)=0," ",VLOOKUP($I467,Zużycie!$A$2:$P$8,5,FALSE))</f>
        <v>#N/A</v>
      </c>
      <c r="O467" s="131" t="e">
        <f>IF(VLOOKUP($I467,Zużycie!$A$2:$P$8,6,FALSE)=0," ",VLOOKUP($I467,Zużycie!$A$2:$P$8,6,FALSE))</f>
        <v>#N/A</v>
      </c>
      <c r="P467" s="131" t="e">
        <f>IF(VLOOKUP($I467,Zużycie!$A$2:$P$8,7,FALSE)=0," ",VLOOKUP($I467,Zużycie!$A$2:$P$8,7,FALSE))</f>
        <v>#N/A</v>
      </c>
      <c r="Q467" s="131" t="e">
        <f>IF(VLOOKUP($I467,Zużycie!$A$2:$P$8,8,FALSE)=0," ",VLOOKUP($I467,Zużycie!$A$2:$P$8,8,FALSE))</f>
        <v>#N/A</v>
      </c>
      <c r="R467" s="131" t="e">
        <f>IF(VLOOKUP($I467,Zużycie!$A$2:$P$8,9,FALSE)=0," ",VLOOKUP($I467,Zużycie!$A$2:$P$8,9,FALSE))</f>
        <v>#N/A</v>
      </c>
      <c r="S467" s="131" t="e">
        <f>IF(VLOOKUP($I467,Zużycie!$A$2:$P$8,10,FALSE)=0," ",VLOOKUP($I467,Zużycie!$A$2:$P$8,10,FALSE))</f>
        <v>#N/A</v>
      </c>
      <c r="T467" s="131" t="e">
        <f>IF(VLOOKUP($I467,Zużycie!$A$2:$P$8,11,FALSE)=0," ",VLOOKUP($I467,Zużycie!$A$2:$P$8,11,FALSE))</f>
        <v>#N/A</v>
      </c>
      <c r="U467" s="131" t="e">
        <f>IF(VLOOKUP($I467,Zużycie!$A$2:$P$8,12,FALSE)=0," ",VLOOKUP($I467,Zużycie!$A$2:$P$8,12,FALSE))</f>
        <v>#N/A</v>
      </c>
      <c r="V467" s="131" t="e">
        <f>IF(VLOOKUP($I467,Zużycie!$A$2:$P$8,13,FALSE)=0," ",VLOOKUP($I467,Zużycie!$A$2:$P$2,100,FALSE))</f>
        <v>#N/A</v>
      </c>
      <c r="W467" s="131" t="e">
        <f>IF(VLOOKUP($I467,Zużycie!$A$2:$P$8,14,FALSE)=0," ",VLOOKUP($I467,Zużycie!$A$2:$P$8,14,FALSE))</f>
        <v>#N/A</v>
      </c>
      <c r="X467" s="131" t="e">
        <f>IF(VLOOKUP($I467,Zużycie!$A$2:$P$8,15,FALSE)=0," ",VLOOKUP($I467,Zużycie!$A$2:$P$8,15,FALSE))</f>
        <v>#N/A</v>
      </c>
      <c r="Y467" s="131" t="e">
        <f>IF(VLOOKUP($I467,Zużycie!$A$2:$P$8,16,FALSE)=0," ",VLOOKUP($I467,Zużycie!$A$2:$P$8,16,FALSE))</f>
        <v>#N/A</v>
      </c>
      <c r="Z467" s="131"/>
      <c r="AA467" s="131"/>
      <c r="AB467" s="131"/>
      <c r="AC467" s="131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1:48" ht="47.25" customHeight="1">
      <c r="A468" s="14"/>
      <c r="B468" s="5"/>
      <c r="C468" s="6"/>
      <c r="D468" s="6"/>
      <c r="E468" s="7"/>
      <c r="F468" s="5"/>
      <c r="G468" s="5"/>
      <c r="H468" s="5"/>
      <c r="I468" s="5" t="str">
        <f t="shared" si="20"/>
        <v/>
      </c>
      <c r="J468" s="5"/>
      <c r="K468" s="5"/>
      <c r="L468" s="5"/>
      <c r="M468" s="130"/>
      <c r="N468" s="131" t="e">
        <f>IF(VLOOKUP($I468,Zużycie!$A$2:$P$8,5,FALSE)=0," ",VLOOKUP($I468,Zużycie!$A$2:$P$8,5,FALSE))</f>
        <v>#N/A</v>
      </c>
      <c r="O468" s="131" t="e">
        <f>IF(VLOOKUP($I468,Zużycie!$A$2:$P$8,6,FALSE)=0," ",VLOOKUP($I468,Zużycie!$A$2:$P$8,6,FALSE))</f>
        <v>#N/A</v>
      </c>
      <c r="P468" s="131" t="e">
        <f>IF(VLOOKUP($I468,Zużycie!$A$2:$P$8,7,FALSE)=0," ",VLOOKUP($I468,Zużycie!$A$2:$P$8,7,FALSE))</f>
        <v>#N/A</v>
      </c>
      <c r="Q468" s="131" t="e">
        <f>IF(VLOOKUP($I468,Zużycie!$A$2:$P$8,8,FALSE)=0," ",VLOOKUP($I468,Zużycie!$A$2:$P$8,8,FALSE))</f>
        <v>#N/A</v>
      </c>
      <c r="R468" s="131" t="e">
        <f>IF(VLOOKUP($I468,Zużycie!$A$2:$P$8,9,FALSE)=0," ",VLOOKUP($I468,Zużycie!$A$2:$P$8,9,FALSE))</f>
        <v>#N/A</v>
      </c>
      <c r="S468" s="131" t="e">
        <f>IF(VLOOKUP($I468,Zużycie!$A$2:$P$8,10,FALSE)=0," ",VLOOKUP($I468,Zużycie!$A$2:$P$8,10,FALSE))</f>
        <v>#N/A</v>
      </c>
      <c r="T468" s="131" t="e">
        <f>IF(VLOOKUP($I468,Zużycie!$A$2:$P$8,11,FALSE)=0," ",VLOOKUP($I468,Zużycie!$A$2:$P$8,11,FALSE))</f>
        <v>#N/A</v>
      </c>
      <c r="U468" s="131" t="e">
        <f>IF(VLOOKUP($I468,Zużycie!$A$2:$P$8,12,FALSE)=0," ",VLOOKUP($I468,Zużycie!$A$2:$P$8,12,FALSE))</f>
        <v>#N/A</v>
      </c>
      <c r="V468" s="131" t="e">
        <f>IF(VLOOKUP($I468,Zużycie!$A$2:$P$8,13,FALSE)=0," ",VLOOKUP($I468,Zużycie!$A$2:$P$2,100,FALSE))</f>
        <v>#N/A</v>
      </c>
      <c r="W468" s="131" t="e">
        <f>IF(VLOOKUP($I468,Zużycie!$A$2:$P$8,14,FALSE)=0," ",VLOOKUP($I468,Zużycie!$A$2:$P$8,14,FALSE))</f>
        <v>#N/A</v>
      </c>
      <c r="X468" s="131" t="e">
        <f>IF(VLOOKUP($I468,Zużycie!$A$2:$P$8,15,FALSE)=0," ",VLOOKUP($I468,Zużycie!$A$2:$P$8,15,FALSE))</f>
        <v>#N/A</v>
      </c>
      <c r="Y468" s="131" t="e">
        <f>IF(VLOOKUP($I468,Zużycie!$A$2:$P$8,16,FALSE)=0," ",VLOOKUP($I468,Zużycie!$A$2:$P$8,16,FALSE))</f>
        <v>#N/A</v>
      </c>
      <c r="Z468" s="131"/>
      <c r="AA468" s="131"/>
      <c r="AB468" s="131"/>
      <c r="AC468" s="131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1:48" ht="47.25" customHeight="1">
      <c r="A469" s="14"/>
      <c r="B469" s="5"/>
      <c r="C469" s="6"/>
      <c r="D469" s="6"/>
      <c r="E469" s="7"/>
      <c r="F469" s="5"/>
      <c r="G469" s="5"/>
      <c r="H469" s="5"/>
      <c r="I469" s="5" t="str">
        <f t="shared" si="20"/>
        <v/>
      </c>
      <c r="J469" s="5"/>
      <c r="K469" s="5"/>
      <c r="L469" s="5"/>
      <c r="M469" s="130"/>
      <c r="N469" s="131" t="e">
        <f>IF(VLOOKUP($I469,Zużycie!$A$2:$P$8,5,FALSE)=0," ",VLOOKUP($I469,Zużycie!$A$2:$P$8,5,FALSE))</f>
        <v>#N/A</v>
      </c>
      <c r="O469" s="131" t="e">
        <f>IF(VLOOKUP($I469,Zużycie!$A$2:$P$8,6,FALSE)=0," ",VLOOKUP($I469,Zużycie!$A$2:$P$8,6,FALSE))</f>
        <v>#N/A</v>
      </c>
      <c r="P469" s="131" t="e">
        <f>IF(VLOOKUP($I469,Zużycie!$A$2:$P$8,7,FALSE)=0," ",VLOOKUP($I469,Zużycie!$A$2:$P$8,7,FALSE))</f>
        <v>#N/A</v>
      </c>
      <c r="Q469" s="131" t="e">
        <f>IF(VLOOKUP($I469,Zużycie!$A$2:$P$8,8,FALSE)=0," ",VLOOKUP($I469,Zużycie!$A$2:$P$8,8,FALSE))</f>
        <v>#N/A</v>
      </c>
      <c r="R469" s="131" t="e">
        <f>IF(VLOOKUP($I469,Zużycie!$A$2:$P$8,9,FALSE)=0," ",VLOOKUP($I469,Zużycie!$A$2:$P$8,9,FALSE))</f>
        <v>#N/A</v>
      </c>
      <c r="S469" s="131" t="e">
        <f>IF(VLOOKUP($I469,Zużycie!$A$2:$P$8,10,FALSE)=0," ",VLOOKUP($I469,Zużycie!$A$2:$P$8,10,FALSE))</f>
        <v>#N/A</v>
      </c>
      <c r="T469" s="131" t="e">
        <f>IF(VLOOKUP($I469,Zużycie!$A$2:$P$8,11,FALSE)=0," ",VLOOKUP($I469,Zużycie!$A$2:$P$8,11,FALSE))</f>
        <v>#N/A</v>
      </c>
      <c r="U469" s="131" t="e">
        <f>IF(VLOOKUP($I469,Zużycie!$A$2:$P$8,12,FALSE)=0," ",VLOOKUP($I469,Zużycie!$A$2:$P$8,12,FALSE))</f>
        <v>#N/A</v>
      </c>
      <c r="V469" s="131" t="e">
        <f>IF(VLOOKUP($I469,Zużycie!$A$2:$P$8,13,FALSE)=0," ",VLOOKUP($I469,Zużycie!$A$2:$P$2,100,FALSE))</f>
        <v>#N/A</v>
      </c>
      <c r="W469" s="131" t="e">
        <f>IF(VLOOKUP($I469,Zużycie!$A$2:$P$8,14,FALSE)=0," ",VLOOKUP($I469,Zużycie!$A$2:$P$8,14,FALSE))</f>
        <v>#N/A</v>
      </c>
      <c r="X469" s="131" t="e">
        <f>IF(VLOOKUP($I469,Zużycie!$A$2:$P$8,15,FALSE)=0," ",VLOOKUP($I469,Zużycie!$A$2:$P$8,15,FALSE))</f>
        <v>#N/A</v>
      </c>
      <c r="Y469" s="131" t="e">
        <f>IF(VLOOKUP($I469,Zużycie!$A$2:$P$8,16,FALSE)=0," ",VLOOKUP($I469,Zużycie!$A$2:$P$8,16,FALSE))</f>
        <v>#N/A</v>
      </c>
      <c r="Z469" s="131"/>
      <c r="AA469" s="131"/>
      <c r="AB469" s="131"/>
      <c r="AC469" s="131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1:48" ht="47.25" customHeight="1">
      <c r="A470" s="14"/>
      <c r="B470" s="5"/>
      <c r="C470" s="6"/>
      <c r="D470" s="6"/>
      <c r="E470" s="7"/>
      <c r="F470" s="5"/>
      <c r="G470" s="5"/>
      <c r="H470" s="5"/>
      <c r="I470" s="5" t="str">
        <f t="shared" si="20"/>
        <v/>
      </c>
      <c r="J470" s="5"/>
      <c r="K470" s="5"/>
      <c r="L470" s="5"/>
      <c r="M470" s="130"/>
      <c r="N470" s="131" t="e">
        <f>IF(VLOOKUP($I470,Zużycie!$A$2:$P$8,5,FALSE)=0," ",VLOOKUP($I470,Zużycie!$A$2:$P$8,5,FALSE))</f>
        <v>#N/A</v>
      </c>
      <c r="O470" s="131" t="e">
        <f>IF(VLOOKUP($I470,Zużycie!$A$2:$P$8,6,FALSE)=0," ",VLOOKUP($I470,Zużycie!$A$2:$P$8,6,FALSE))</f>
        <v>#N/A</v>
      </c>
      <c r="P470" s="131" t="e">
        <f>IF(VLOOKUP($I470,Zużycie!$A$2:$P$8,7,FALSE)=0," ",VLOOKUP($I470,Zużycie!$A$2:$P$8,7,FALSE))</f>
        <v>#N/A</v>
      </c>
      <c r="Q470" s="131" t="e">
        <f>IF(VLOOKUP($I470,Zużycie!$A$2:$P$8,8,FALSE)=0," ",VLOOKUP($I470,Zużycie!$A$2:$P$8,8,FALSE))</f>
        <v>#N/A</v>
      </c>
      <c r="R470" s="131" t="e">
        <f>IF(VLOOKUP($I470,Zużycie!$A$2:$P$8,9,FALSE)=0," ",VLOOKUP($I470,Zużycie!$A$2:$P$8,9,FALSE))</f>
        <v>#N/A</v>
      </c>
      <c r="S470" s="131" t="e">
        <f>IF(VLOOKUP($I470,Zużycie!$A$2:$P$8,10,FALSE)=0," ",VLOOKUP($I470,Zużycie!$A$2:$P$8,10,FALSE))</f>
        <v>#N/A</v>
      </c>
      <c r="T470" s="131" t="e">
        <f>IF(VLOOKUP($I470,Zużycie!$A$2:$P$8,11,FALSE)=0," ",VLOOKUP($I470,Zużycie!$A$2:$P$8,11,FALSE))</f>
        <v>#N/A</v>
      </c>
      <c r="U470" s="131" t="e">
        <f>IF(VLOOKUP($I470,Zużycie!$A$2:$P$8,12,FALSE)=0," ",VLOOKUP($I470,Zużycie!$A$2:$P$8,12,FALSE))</f>
        <v>#N/A</v>
      </c>
      <c r="V470" s="131" t="e">
        <f>IF(VLOOKUP($I470,Zużycie!$A$2:$P$8,13,FALSE)=0," ",VLOOKUP($I470,Zużycie!$A$2:$P$2,100,FALSE))</f>
        <v>#N/A</v>
      </c>
      <c r="W470" s="131" t="e">
        <f>IF(VLOOKUP($I470,Zużycie!$A$2:$P$8,14,FALSE)=0," ",VLOOKUP($I470,Zużycie!$A$2:$P$8,14,FALSE))</f>
        <v>#N/A</v>
      </c>
      <c r="X470" s="131" t="e">
        <f>IF(VLOOKUP($I470,Zużycie!$A$2:$P$8,15,FALSE)=0," ",VLOOKUP($I470,Zużycie!$A$2:$P$8,15,FALSE))</f>
        <v>#N/A</v>
      </c>
      <c r="Y470" s="131" t="e">
        <f>IF(VLOOKUP($I470,Zużycie!$A$2:$P$8,16,FALSE)=0," ",VLOOKUP($I470,Zużycie!$A$2:$P$8,16,FALSE))</f>
        <v>#N/A</v>
      </c>
      <c r="Z470" s="131"/>
      <c r="AA470" s="131"/>
      <c r="AB470" s="131"/>
      <c r="AC470" s="131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1:48" ht="47.25" customHeight="1">
      <c r="A471" s="14"/>
      <c r="B471" s="5"/>
      <c r="C471" s="6"/>
      <c r="D471" s="6"/>
      <c r="E471" s="7"/>
      <c r="F471" s="5"/>
      <c r="G471" s="5"/>
      <c r="H471" s="5"/>
      <c r="I471" s="5" t="str">
        <f t="shared" si="20"/>
        <v/>
      </c>
      <c r="J471" s="5"/>
      <c r="K471" s="5"/>
      <c r="L471" s="5"/>
      <c r="M471" s="130"/>
      <c r="N471" s="131" t="e">
        <f>IF(VLOOKUP($I471,Zużycie!$A$2:$P$8,5,FALSE)=0," ",VLOOKUP($I471,Zużycie!$A$2:$P$8,5,FALSE))</f>
        <v>#N/A</v>
      </c>
      <c r="O471" s="131" t="e">
        <f>IF(VLOOKUP($I471,Zużycie!$A$2:$P$8,6,FALSE)=0," ",VLOOKUP($I471,Zużycie!$A$2:$P$8,6,FALSE))</f>
        <v>#N/A</v>
      </c>
      <c r="P471" s="131" t="e">
        <f>IF(VLOOKUP($I471,Zużycie!$A$2:$P$8,7,FALSE)=0," ",VLOOKUP($I471,Zużycie!$A$2:$P$8,7,FALSE))</f>
        <v>#N/A</v>
      </c>
      <c r="Q471" s="131" t="e">
        <f>IF(VLOOKUP($I471,Zużycie!$A$2:$P$8,8,FALSE)=0," ",VLOOKUP($I471,Zużycie!$A$2:$P$8,8,FALSE))</f>
        <v>#N/A</v>
      </c>
      <c r="R471" s="131" t="e">
        <f>IF(VLOOKUP($I471,Zużycie!$A$2:$P$8,9,FALSE)=0," ",VLOOKUP($I471,Zużycie!$A$2:$P$8,9,FALSE))</f>
        <v>#N/A</v>
      </c>
      <c r="S471" s="131" t="e">
        <f>IF(VLOOKUP($I471,Zużycie!$A$2:$P$8,10,FALSE)=0," ",VLOOKUP($I471,Zużycie!$A$2:$P$8,10,FALSE))</f>
        <v>#N/A</v>
      </c>
      <c r="T471" s="131" t="e">
        <f>IF(VLOOKUP($I471,Zużycie!$A$2:$P$8,11,FALSE)=0," ",VLOOKUP($I471,Zużycie!$A$2:$P$8,11,FALSE))</f>
        <v>#N/A</v>
      </c>
      <c r="U471" s="131" t="e">
        <f>IF(VLOOKUP($I471,Zużycie!$A$2:$P$8,12,FALSE)=0," ",VLOOKUP($I471,Zużycie!$A$2:$P$8,12,FALSE))</f>
        <v>#N/A</v>
      </c>
      <c r="V471" s="131" t="e">
        <f>IF(VLOOKUP($I471,Zużycie!$A$2:$P$8,13,FALSE)=0," ",VLOOKUP($I471,Zużycie!$A$2:$P$2,100,FALSE))</f>
        <v>#N/A</v>
      </c>
      <c r="W471" s="131" t="e">
        <f>IF(VLOOKUP($I471,Zużycie!$A$2:$P$8,14,FALSE)=0," ",VLOOKUP($I471,Zużycie!$A$2:$P$8,14,FALSE))</f>
        <v>#N/A</v>
      </c>
      <c r="X471" s="131" t="e">
        <f>IF(VLOOKUP($I471,Zużycie!$A$2:$P$8,15,FALSE)=0," ",VLOOKUP($I471,Zużycie!$A$2:$P$8,15,FALSE))</f>
        <v>#N/A</v>
      </c>
      <c r="Y471" s="131" t="e">
        <f>IF(VLOOKUP($I471,Zużycie!$A$2:$P$8,16,FALSE)=0," ",VLOOKUP($I471,Zużycie!$A$2:$P$8,16,FALSE))</f>
        <v>#N/A</v>
      </c>
      <c r="Z471" s="131"/>
      <c r="AA471" s="131"/>
      <c r="AB471" s="131"/>
      <c r="AC471" s="131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1:48" ht="47.25" customHeight="1">
      <c r="A472" s="14"/>
      <c r="B472" s="5"/>
      <c r="C472" s="6"/>
      <c r="D472" s="6"/>
      <c r="E472" s="7"/>
      <c r="F472" s="5"/>
      <c r="G472" s="5"/>
      <c r="H472" s="5"/>
      <c r="I472" s="5" t="str">
        <f t="shared" si="20"/>
        <v/>
      </c>
      <c r="J472" s="5"/>
      <c r="K472" s="5"/>
      <c r="L472" s="5"/>
      <c r="M472" s="130"/>
      <c r="N472" s="131" t="e">
        <f>IF(VLOOKUP($I472,Zużycie!$A$2:$P$8,5,FALSE)=0," ",VLOOKUP($I472,Zużycie!$A$2:$P$8,5,FALSE))</f>
        <v>#N/A</v>
      </c>
      <c r="O472" s="131" t="e">
        <f>IF(VLOOKUP($I472,Zużycie!$A$2:$P$8,6,FALSE)=0," ",VLOOKUP($I472,Zużycie!$A$2:$P$8,6,FALSE))</f>
        <v>#N/A</v>
      </c>
      <c r="P472" s="131" t="e">
        <f>IF(VLOOKUP($I472,Zużycie!$A$2:$P$8,7,FALSE)=0," ",VLOOKUP($I472,Zużycie!$A$2:$P$8,7,FALSE))</f>
        <v>#N/A</v>
      </c>
      <c r="Q472" s="131" t="e">
        <f>IF(VLOOKUP($I472,Zużycie!$A$2:$P$8,8,FALSE)=0," ",VLOOKUP($I472,Zużycie!$A$2:$P$8,8,FALSE))</f>
        <v>#N/A</v>
      </c>
      <c r="R472" s="131" t="e">
        <f>IF(VLOOKUP($I472,Zużycie!$A$2:$P$8,9,FALSE)=0," ",VLOOKUP($I472,Zużycie!$A$2:$P$8,9,FALSE))</f>
        <v>#N/A</v>
      </c>
      <c r="S472" s="131" t="e">
        <f>IF(VLOOKUP($I472,Zużycie!$A$2:$P$8,10,FALSE)=0," ",VLOOKUP($I472,Zużycie!$A$2:$P$8,10,FALSE))</f>
        <v>#N/A</v>
      </c>
      <c r="T472" s="131" t="e">
        <f>IF(VLOOKUP($I472,Zużycie!$A$2:$P$8,11,FALSE)=0," ",VLOOKUP($I472,Zużycie!$A$2:$P$8,11,FALSE))</f>
        <v>#N/A</v>
      </c>
      <c r="U472" s="131" t="e">
        <f>IF(VLOOKUP($I472,Zużycie!$A$2:$P$8,12,FALSE)=0," ",VLOOKUP($I472,Zużycie!$A$2:$P$8,12,FALSE))</f>
        <v>#N/A</v>
      </c>
      <c r="V472" s="131" t="e">
        <f>IF(VLOOKUP($I472,Zużycie!$A$2:$P$8,13,FALSE)=0," ",VLOOKUP($I472,Zużycie!$A$2:$P$2,100,FALSE))</f>
        <v>#N/A</v>
      </c>
      <c r="W472" s="131" t="e">
        <f>IF(VLOOKUP($I472,Zużycie!$A$2:$P$8,14,FALSE)=0," ",VLOOKUP($I472,Zużycie!$A$2:$P$8,14,FALSE))</f>
        <v>#N/A</v>
      </c>
      <c r="X472" s="131" t="e">
        <f>IF(VLOOKUP($I472,Zużycie!$A$2:$P$8,15,FALSE)=0," ",VLOOKUP($I472,Zużycie!$A$2:$P$8,15,FALSE))</f>
        <v>#N/A</v>
      </c>
      <c r="Y472" s="131" t="e">
        <f>IF(VLOOKUP($I472,Zużycie!$A$2:$P$8,16,FALSE)=0," ",VLOOKUP($I472,Zużycie!$A$2:$P$8,16,FALSE))</f>
        <v>#N/A</v>
      </c>
      <c r="Z472" s="131"/>
      <c r="AA472" s="131"/>
      <c r="AB472" s="131"/>
      <c r="AC472" s="131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1:48" ht="47.25" customHeight="1">
      <c r="A473" s="14"/>
      <c r="B473" s="5"/>
      <c r="C473" s="6"/>
      <c r="D473" s="6"/>
      <c r="E473" s="7"/>
      <c r="F473" s="5"/>
      <c r="G473" s="5"/>
      <c r="H473" s="5"/>
      <c r="I473" s="5" t="str">
        <f t="shared" si="20"/>
        <v/>
      </c>
      <c r="J473" s="5"/>
      <c r="K473" s="5"/>
      <c r="L473" s="5"/>
      <c r="M473" s="130"/>
      <c r="N473" s="131" t="e">
        <f>IF(VLOOKUP($I473,Zużycie!$A$2:$P$8,5,FALSE)=0," ",VLOOKUP($I473,Zużycie!$A$2:$P$8,5,FALSE))</f>
        <v>#N/A</v>
      </c>
      <c r="O473" s="131" t="e">
        <f>IF(VLOOKUP($I473,Zużycie!$A$2:$P$8,6,FALSE)=0," ",VLOOKUP($I473,Zużycie!$A$2:$P$8,6,FALSE))</f>
        <v>#N/A</v>
      </c>
      <c r="P473" s="131" t="e">
        <f>IF(VLOOKUP($I473,Zużycie!$A$2:$P$8,7,FALSE)=0," ",VLOOKUP($I473,Zużycie!$A$2:$P$8,7,FALSE))</f>
        <v>#N/A</v>
      </c>
      <c r="Q473" s="131" t="e">
        <f>IF(VLOOKUP($I473,Zużycie!$A$2:$P$8,8,FALSE)=0," ",VLOOKUP($I473,Zużycie!$A$2:$P$8,8,FALSE))</f>
        <v>#N/A</v>
      </c>
      <c r="R473" s="131" t="e">
        <f>IF(VLOOKUP($I473,Zużycie!$A$2:$P$8,9,FALSE)=0," ",VLOOKUP($I473,Zużycie!$A$2:$P$8,9,FALSE))</f>
        <v>#N/A</v>
      </c>
      <c r="S473" s="131" t="e">
        <f>IF(VLOOKUP($I473,Zużycie!$A$2:$P$8,10,FALSE)=0," ",VLOOKUP($I473,Zużycie!$A$2:$P$8,10,FALSE))</f>
        <v>#N/A</v>
      </c>
      <c r="T473" s="131" t="e">
        <f>IF(VLOOKUP($I473,Zużycie!$A$2:$P$8,11,FALSE)=0," ",VLOOKUP($I473,Zużycie!$A$2:$P$8,11,FALSE))</f>
        <v>#N/A</v>
      </c>
      <c r="U473" s="131" t="e">
        <f>IF(VLOOKUP($I473,Zużycie!$A$2:$P$8,12,FALSE)=0," ",VLOOKUP($I473,Zużycie!$A$2:$P$8,12,FALSE))</f>
        <v>#N/A</v>
      </c>
      <c r="V473" s="131" t="e">
        <f>IF(VLOOKUP($I473,Zużycie!$A$2:$P$8,13,FALSE)=0," ",VLOOKUP($I473,Zużycie!$A$2:$P$2,100,FALSE))</f>
        <v>#N/A</v>
      </c>
      <c r="W473" s="131" t="e">
        <f>IF(VLOOKUP($I473,Zużycie!$A$2:$P$8,14,FALSE)=0," ",VLOOKUP($I473,Zużycie!$A$2:$P$8,14,FALSE))</f>
        <v>#N/A</v>
      </c>
      <c r="X473" s="131" t="e">
        <f>IF(VLOOKUP($I473,Zużycie!$A$2:$P$8,15,FALSE)=0," ",VLOOKUP($I473,Zużycie!$A$2:$P$8,15,FALSE))</f>
        <v>#N/A</v>
      </c>
      <c r="Y473" s="131" t="e">
        <f>IF(VLOOKUP($I473,Zużycie!$A$2:$P$8,16,FALSE)=0," ",VLOOKUP($I473,Zużycie!$A$2:$P$8,16,FALSE))</f>
        <v>#N/A</v>
      </c>
      <c r="Z473" s="131"/>
      <c r="AA473" s="131"/>
      <c r="AB473" s="131"/>
      <c r="AC473" s="131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1:48" ht="47.25" customHeight="1">
      <c r="A474" s="14"/>
      <c r="B474" s="5"/>
      <c r="C474" s="6"/>
      <c r="D474" s="6"/>
      <c r="E474" s="7"/>
      <c r="F474" s="5"/>
      <c r="G474" s="5"/>
      <c r="H474" s="5"/>
      <c r="I474" s="5" t="str">
        <f t="shared" si="20"/>
        <v/>
      </c>
      <c r="J474" s="5"/>
      <c r="K474" s="5"/>
      <c r="L474" s="5"/>
      <c r="M474" s="130"/>
      <c r="N474" s="131" t="e">
        <f>IF(VLOOKUP($I474,Zużycie!$A$2:$P$8,5,FALSE)=0," ",VLOOKUP($I474,Zużycie!$A$2:$P$8,5,FALSE))</f>
        <v>#N/A</v>
      </c>
      <c r="O474" s="131" t="e">
        <f>IF(VLOOKUP($I474,Zużycie!$A$2:$P$8,6,FALSE)=0," ",VLOOKUP($I474,Zużycie!$A$2:$P$8,6,FALSE))</f>
        <v>#N/A</v>
      </c>
      <c r="P474" s="131" t="e">
        <f>IF(VLOOKUP($I474,Zużycie!$A$2:$P$8,7,FALSE)=0," ",VLOOKUP($I474,Zużycie!$A$2:$P$8,7,FALSE))</f>
        <v>#N/A</v>
      </c>
      <c r="Q474" s="131" t="e">
        <f>IF(VLOOKUP($I474,Zużycie!$A$2:$P$8,8,FALSE)=0," ",VLOOKUP($I474,Zużycie!$A$2:$P$8,8,FALSE))</f>
        <v>#N/A</v>
      </c>
      <c r="R474" s="131" t="e">
        <f>IF(VLOOKUP($I474,Zużycie!$A$2:$P$8,9,FALSE)=0," ",VLOOKUP($I474,Zużycie!$A$2:$P$8,9,FALSE))</f>
        <v>#N/A</v>
      </c>
      <c r="S474" s="131" t="e">
        <f>IF(VLOOKUP($I474,Zużycie!$A$2:$P$8,10,FALSE)=0," ",VLOOKUP($I474,Zużycie!$A$2:$P$8,10,FALSE))</f>
        <v>#N/A</v>
      </c>
      <c r="T474" s="131" t="e">
        <f>IF(VLOOKUP($I474,Zużycie!$A$2:$P$8,11,FALSE)=0," ",VLOOKUP($I474,Zużycie!$A$2:$P$8,11,FALSE))</f>
        <v>#N/A</v>
      </c>
      <c r="U474" s="131" t="e">
        <f>IF(VLOOKUP($I474,Zużycie!$A$2:$P$8,12,FALSE)=0," ",VLOOKUP($I474,Zużycie!$A$2:$P$8,12,FALSE))</f>
        <v>#N/A</v>
      </c>
      <c r="V474" s="131" t="e">
        <f>IF(VLOOKUP($I474,Zużycie!$A$2:$P$8,13,FALSE)=0," ",VLOOKUP($I474,Zużycie!$A$2:$P$2,100,FALSE))</f>
        <v>#N/A</v>
      </c>
      <c r="W474" s="131" t="e">
        <f>IF(VLOOKUP($I474,Zużycie!$A$2:$P$8,14,FALSE)=0," ",VLOOKUP($I474,Zużycie!$A$2:$P$8,14,FALSE))</f>
        <v>#N/A</v>
      </c>
      <c r="X474" s="131" t="e">
        <f>IF(VLOOKUP($I474,Zużycie!$A$2:$P$8,15,FALSE)=0," ",VLOOKUP($I474,Zużycie!$A$2:$P$8,15,FALSE))</f>
        <v>#N/A</v>
      </c>
      <c r="Y474" s="131" t="e">
        <f>IF(VLOOKUP($I474,Zużycie!$A$2:$P$8,16,FALSE)=0," ",VLOOKUP($I474,Zużycie!$A$2:$P$8,16,FALSE))</f>
        <v>#N/A</v>
      </c>
      <c r="Z474" s="131"/>
      <c r="AA474" s="131"/>
      <c r="AB474" s="131"/>
      <c r="AC474" s="131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1:48" ht="47.25" customHeight="1">
      <c r="A475" s="14"/>
      <c r="B475" s="5"/>
      <c r="C475" s="6"/>
      <c r="D475" s="6"/>
      <c r="E475" s="7"/>
      <c r="F475" s="5"/>
      <c r="G475" s="5"/>
      <c r="H475" s="5"/>
      <c r="I475" s="5" t="str">
        <f t="shared" si="20"/>
        <v/>
      </c>
      <c r="J475" s="5"/>
      <c r="K475" s="5"/>
      <c r="L475" s="5"/>
      <c r="M475" s="130"/>
      <c r="N475" s="131" t="e">
        <f>IF(VLOOKUP($I475,Zużycie!$A$2:$P$8,5,FALSE)=0," ",VLOOKUP($I475,Zużycie!$A$2:$P$8,5,FALSE))</f>
        <v>#N/A</v>
      </c>
      <c r="O475" s="131" t="e">
        <f>IF(VLOOKUP($I475,Zużycie!$A$2:$P$8,6,FALSE)=0," ",VLOOKUP($I475,Zużycie!$A$2:$P$8,6,FALSE))</f>
        <v>#N/A</v>
      </c>
      <c r="P475" s="131" t="e">
        <f>IF(VLOOKUP($I475,Zużycie!$A$2:$P$8,7,FALSE)=0," ",VLOOKUP($I475,Zużycie!$A$2:$P$8,7,FALSE))</f>
        <v>#N/A</v>
      </c>
      <c r="Q475" s="131" t="e">
        <f>IF(VLOOKUP($I475,Zużycie!$A$2:$P$8,8,FALSE)=0," ",VLOOKUP($I475,Zużycie!$A$2:$P$8,8,FALSE))</f>
        <v>#N/A</v>
      </c>
      <c r="R475" s="131" t="e">
        <f>IF(VLOOKUP($I475,Zużycie!$A$2:$P$8,9,FALSE)=0," ",VLOOKUP($I475,Zużycie!$A$2:$P$8,9,FALSE))</f>
        <v>#N/A</v>
      </c>
      <c r="S475" s="131" t="e">
        <f>IF(VLOOKUP($I475,Zużycie!$A$2:$P$8,10,FALSE)=0," ",VLOOKUP($I475,Zużycie!$A$2:$P$8,10,FALSE))</f>
        <v>#N/A</v>
      </c>
      <c r="T475" s="131" t="e">
        <f>IF(VLOOKUP($I475,Zużycie!$A$2:$P$8,11,FALSE)=0," ",VLOOKUP($I475,Zużycie!$A$2:$P$8,11,FALSE))</f>
        <v>#N/A</v>
      </c>
      <c r="U475" s="131" t="e">
        <f>IF(VLOOKUP($I475,Zużycie!$A$2:$P$8,12,FALSE)=0," ",VLOOKUP($I475,Zużycie!$A$2:$P$8,12,FALSE))</f>
        <v>#N/A</v>
      </c>
      <c r="V475" s="131" t="e">
        <f>IF(VLOOKUP($I475,Zużycie!$A$2:$P$8,13,FALSE)=0," ",VLOOKUP($I475,Zużycie!$A$2:$P$2,100,FALSE))</f>
        <v>#N/A</v>
      </c>
      <c r="W475" s="131" t="e">
        <f>IF(VLOOKUP($I475,Zużycie!$A$2:$P$8,14,FALSE)=0," ",VLOOKUP($I475,Zużycie!$A$2:$P$8,14,FALSE))</f>
        <v>#N/A</v>
      </c>
      <c r="X475" s="131" t="e">
        <f>IF(VLOOKUP($I475,Zużycie!$A$2:$P$8,15,FALSE)=0," ",VLOOKUP($I475,Zużycie!$A$2:$P$8,15,FALSE))</f>
        <v>#N/A</v>
      </c>
      <c r="Y475" s="131" t="e">
        <f>IF(VLOOKUP($I475,Zużycie!$A$2:$P$8,16,FALSE)=0," ",VLOOKUP($I475,Zużycie!$A$2:$P$8,16,FALSE))</f>
        <v>#N/A</v>
      </c>
      <c r="Z475" s="131"/>
      <c r="AA475" s="131"/>
      <c r="AB475" s="131"/>
      <c r="AC475" s="131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1:48" ht="47.25" customHeight="1">
      <c r="A476" s="14"/>
      <c r="B476" s="5"/>
      <c r="C476" s="6"/>
      <c r="D476" s="6"/>
      <c r="E476" s="7"/>
      <c r="F476" s="5"/>
      <c r="G476" s="5"/>
      <c r="H476" s="5"/>
      <c r="I476" s="5" t="str">
        <f t="shared" si="20"/>
        <v/>
      </c>
      <c r="J476" s="5"/>
      <c r="K476" s="5"/>
      <c r="L476" s="5"/>
      <c r="M476" s="130"/>
      <c r="N476" s="131" t="e">
        <f>IF(VLOOKUP($I476,Zużycie!$A$2:$P$8,5,FALSE)=0," ",VLOOKUP($I476,Zużycie!$A$2:$P$8,5,FALSE))</f>
        <v>#N/A</v>
      </c>
      <c r="O476" s="131" t="e">
        <f>IF(VLOOKUP($I476,Zużycie!$A$2:$P$8,6,FALSE)=0," ",VLOOKUP($I476,Zużycie!$A$2:$P$8,6,FALSE))</f>
        <v>#N/A</v>
      </c>
      <c r="P476" s="131" t="e">
        <f>IF(VLOOKUP($I476,Zużycie!$A$2:$P$8,7,FALSE)=0," ",VLOOKUP($I476,Zużycie!$A$2:$P$8,7,FALSE))</f>
        <v>#N/A</v>
      </c>
      <c r="Q476" s="131" t="e">
        <f>IF(VLOOKUP($I476,Zużycie!$A$2:$P$8,8,FALSE)=0," ",VLOOKUP($I476,Zużycie!$A$2:$P$8,8,FALSE))</f>
        <v>#N/A</v>
      </c>
      <c r="R476" s="131" t="e">
        <f>IF(VLOOKUP($I476,Zużycie!$A$2:$P$8,9,FALSE)=0," ",VLOOKUP($I476,Zużycie!$A$2:$P$8,9,FALSE))</f>
        <v>#N/A</v>
      </c>
      <c r="S476" s="131" t="e">
        <f>IF(VLOOKUP($I476,Zużycie!$A$2:$P$8,10,FALSE)=0," ",VLOOKUP($I476,Zużycie!$A$2:$P$8,10,FALSE))</f>
        <v>#N/A</v>
      </c>
      <c r="T476" s="131" t="e">
        <f>IF(VLOOKUP($I476,Zużycie!$A$2:$P$8,11,FALSE)=0," ",VLOOKUP($I476,Zużycie!$A$2:$P$8,11,FALSE))</f>
        <v>#N/A</v>
      </c>
      <c r="U476" s="131" t="e">
        <f>IF(VLOOKUP($I476,Zużycie!$A$2:$P$8,12,FALSE)=0," ",VLOOKUP($I476,Zużycie!$A$2:$P$8,12,FALSE))</f>
        <v>#N/A</v>
      </c>
      <c r="V476" s="131" t="e">
        <f>IF(VLOOKUP($I476,Zużycie!$A$2:$P$8,13,FALSE)=0," ",VLOOKUP($I476,Zużycie!$A$2:$P$2,100,FALSE))</f>
        <v>#N/A</v>
      </c>
      <c r="W476" s="131" t="e">
        <f>IF(VLOOKUP($I476,Zużycie!$A$2:$P$8,14,FALSE)=0," ",VLOOKUP($I476,Zużycie!$A$2:$P$8,14,FALSE))</f>
        <v>#N/A</v>
      </c>
      <c r="X476" s="131" t="e">
        <f>IF(VLOOKUP($I476,Zużycie!$A$2:$P$8,15,FALSE)=0," ",VLOOKUP($I476,Zużycie!$A$2:$P$8,15,FALSE))</f>
        <v>#N/A</v>
      </c>
      <c r="Y476" s="131" t="e">
        <f>IF(VLOOKUP($I476,Zużycie!$A$2:$P$8,16,FALSE)=0," ",VLOOKUP($I476,Zużycie!$A$2:$P$8,16,FALSE))</f>
        <v>#N/A</v>
      </c>
      <c r="Z476" s="131"/>
      <c r="AA476" s="131"/>
      <c r="AB476" s="131"/>
      <c r="AC476" s="131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1:48" ht="47.25" customHeight="1">
      <c r="A477" s="14"/>
      <c r="B477" s="5"/>
      <c r="C477" s="6"/>
      <c r="D477" s="6"/>
      <c r="E477" s="7"/>
      <c r="F477" s="5"/>
      <c r="G477" s="5"/>
      <c r="H477" s="5"/>
      <c r="I477" s="5" t="str">
        <f t="shared" si="20"/>
        <v/>
      </c>
      <c r="J477" s="5"/>
      <c r="K477" s="5"/>
      <c r="L477" s="5"/>
      <c r="M477" s="130"/>
      <c r="N477" s="131" t="e">
        <f>IF(VLOOKUP($I477,Zużycie!$A$2:$P$8,5,FALSE)=0," ",VLOOKUP($I477,Zużycie!$A$2:$P$8,5,FALSE))</f>
        <v>#N/A</v>
      </c>
      <c r="O477" s="131" t="e">
        <f>IF(VLOOKUP($I477,Zużycie!$A$2:$P$8,6,FALSE)=0," ",VLOOKUP($I477,Zużycie!$A$2:$P$8,6,FALSE))</f>
        <v>#N/A</v>
      </c>
      <c r="P477" s="131" t="e">
        <f>IF(VLOOKUP($I477,Zużycie!$A$2:$P$8,7,FALSE)=0," ",VLOOKUP($I477,Zużycie!$A$2:$P$8,7,FALSE))</f>
        <v>#N/A</v>
      </c>
      <c r="Q477" s="131" t="e">
        <f>IF(VLOOKUP($I477,Zużycie!$A$2:$P$8,8,FALSE)=0," ",VLOOKUP($I477,Zużycie!$A$2:$P$8,8,FALSE))</f>
        <v>#N/A</v>
      </c>
      <c r="R477" s="131" t="e">
        <f>IF(VLOOKUP($I477,Zużycie!$A$2:$P$8,9,FALSE)=0," ",VLOOKUP($I477,Zużycie!$A$2:$P$8,9,FALSE))</f>
        <v>#N/A</v>
      </c>
      <c r="S477" s="131" t="e">
        <f>IF(VLOOKUP($I477,Zużycie!$A$2:$P$8,10,FALSE)=0," ",VLOOKUP($I477,Zużycie!$A$2:$P$8,10,FALSE))</f>
        <v>#N/A</v>
      </c>
      <c r="T477" s="131" t="e">
        <f>IF(VLOOKUP($I477,Zużycie!$A$2:$P$8,11,FALSE)=0," ",VLOOKUP($I477,Zużycie!$A$2:$P$8,11,FALSE))</f>
        <v>#N/A</v>
      </c>
      <c r="U477" s="131" t="e">
        <f>IF(VLOOKUP($I477,Zużycie!$A$2:$P$8,12,FALSE)=0," ",VLOOKUP($I477,Zużycie!$A$2:$P$8,12,FALSE))</f>
        <v>#N/A</v>
      </c>
      <c r="V477" s="131" t="e">
        <f>IF(VLOOKUP($I477,Zużycie!$A$2:$P$8,13,FALSE)=0," ",VLOOKUP($I477,Zużycie!$A$2:$P$2,100,FALSE))</f>
        <v>#N/A</v>
      </c>
      <c r="W477" s="131" t="e">
        <f>IF(VLOOKUP($I477,Zużycie!$A$2:$P$8,14,FALSE)=0," ",VLOOKUP($I477,Zużycie!$A$2:$P$8,14,FALSE))</f>
        <v>#N/A</v>
      </c>
      <c r="X477" s="131" t="e">
        <f>IF(VLOOKUP($I477,Zużycie!$A$2:$P$8,15,FALSE)=0," ",VLOOKUP($I477,Zużycie!$A$2:$P$8,15,FALSE))</f>
        <v>#N/A</v>
      </c>
      <c r="Y477" s="131" t="e">
        <f>IF(VLOOKUP($I477,Zużycie!$A$2:$P$8,16,FALSE)=0," ",VLOOKUP($I477,Zużycie!$A$2:$P$8,16,FALSE))</f>
        <v>#N/A</v>
      </c>
      <c r="Z477" s="131"/>
      <c r="AA477" s="131"/>
      <c r="AB477" s="131"/>
      <c r="AC477" s="131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1:48" ht="47.25" customHeight="1">
      <c r="A478" s="14"/>
      <c r="B478" s="5"/>
      <c r="C478" s="6"/>
      <c r="D478" s="6"/>
      <c r="E478" s="7"/>
      <c r="F478" s="5"/>
      <c r="G478" s="5"/>
      <c r="H478" s="5"/>
      <c r="I478" s="5" t="str">
        <f t="shared" si="20"/>
        <v/>
      </c>
      <c r="J478" s="5"/>
      <c r="K478" s="5"/>
      <c r="L478" s="5"/>
      <c r="M478" s="130"/>
      <c r="N478" s="131" t="e">
        <f>IF(VLOOKUP($I478,Zużycie!$A$2:$P$8,5,FALSE)=0," ",VLOOKUP($I478,Zużycie!$A$2:$P$8,5,FALSE))</f>
        <v>#N/A</v>
      </c>
      <c r="O478" s="131" t="e">
        <f>IF(VLOOKUP($I478,Zużycie!$A$2:$P$8,6,FALSE)=0," ",VLOOKUP($I478,Zużycie!$A$2:$P$8,6,FALSE))</f>
        <v>#N/A</v>
      </c>
      <c r="P478" s="131" t="e">
        <f>IF(VLOOKUP($I478,Zużycie!$A$2:$P$8,7,FALSE)=0," ",VLOOKUP($I478,Zużycie!$A$2:$P$8,7,FALSE))</f>
        <v>#N/A</v>
      </c>
      <c r="Q478" s="131" t="e">
        <f>IF(VLOOKUP($I478,Zużycie!$A$2:$P$8,8,FALSE)=0," ",VLOOKUP($I478,Zużycie!$A$2:$P$8,8,FALSE))</f>
        <v>#N/A</v>
      </c>
      <c r="R478" s="131" t="e">
        <f>IF(VLOOKUP($I478,Zużycie!$A$2:$P$8,9,FALSE)=0," ",VLOOKUP($I478,Zużycie!$A$2:$P$8,9,FALSE))</f>
        <v>#N/A</v>
      </c>
      <c r="S478" s="131" t="e">
        <f>IF(VLOOKUP($I478,Zużycie!$A$2:$P$8,10,FALSE)=0," ",VLOOKUP($I478,Zużycie!$A$2:$P$8,10,FALSE))</f>
        <v>#N/A</v>
      </c>
      <c r="T478" s="131" t="e">
        <f>IF(VLOOKUP($I478,Zużycie!$A$2:$P$8,11,FALSE)=0," ",VLOOKUP($I478,Zużycie!$A$2:$P$8,11,FALSE))</f>
        <v>#N/A</v>
      </c>
      <c r="U478" s="131" t="e">
        <f>IF(VLOOKUP($I478,Zużycie!$A$2:$P$8,12,FALSE)=0," ",VLOOKUP($I478,Zużycie!$A$2:$P$8,12,FALSE))</f>
        <v>#N/A</v>
      </c>
      <c r="V478" s="131" t="e">
        <f>IF(VLOOKUP($I478,Zużycie!$A$2:$P$8,13,FALSE)=0," ",VLOOKUP($I478,Zużycie!$A$2:$P$2,100,FALSE))</f>
        <v>#N/A</v>
      </c>
      <c r="W478" s="131" t="e">
        <f>IF(VLOOKUP($I478,Zużycie!$A$2:$P$8,14,FALSE)=0," ",VLOOKUP($I478,Zużycie!$A$2:$P$8,14,FALSE))</f>
        <v>#N/A</v>
      </c>
      <c r="X478" s="131" t="e">
        <f>IF(VLOOKUP($I478,Zużycie!$A$2:$P$8,15,FALSE)=0," ",VLOOKUP($I478,Zużycie!$A$2:$P$8,15,FALSE))</f>
        <v>#N/A</v>
      </c>
      <c r="Y478" s="131" t="e">
        <f>IF(VLOOKUP($I478,Zużycie!$A$2:$P$8,16,FALSE)=0," ",VLOOKUP($I478,Zużycie!$A$2:$P$8,16,FALSE))</f>
        <v>#N/A</v>
      </c>
      <c r="Z478" s="131"/>
      <c r="AA478" s="131"/>
      <c r="AB478" s="131"/>
      <c r="AC478" s="131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1:48" ht="47.25" customHeight="1">
      <c r="A479" s="14"/>
      <c r="B479" s="5"/>
      <c r="C479" s="6"/>
      <c r="D479" s="6"/>
      <c r="E479" s="7"/>
      <c r="F479" s="5"/>
      <c r="G479" s="5"/>
      <c r="H479" s="5"/>
      <c r="I479" s="5" t="str">
        <f t="shared" si="20"/>
        <v/>
      </c>
      <c r="J479" s="5"/>
      <c r="K479" s="5"/>
      <c r="L479" s="5"/>
      <c r="M479" s="130"/>
      <c r="N479" s="131" t="e">
        <f>IF(VLOOKUP($I479,Zużycie!$A$2:$P$8,5,FALSE)=0," ",VLOOKUP($I479,Zużycie!$A$2:$P$8,5,FALSE))</f>
        <v>#N/A</v>
      </c>
      <c r="O479" s="131" t="e">
        <f>IF(VLOOKUP($I479,Zużycie!$A$2:$P$8,6,FALSE)=0," ",VLOOKUP($I479,Zużycie!$A$2:$P$8,6,FALSE))</f>
        <v>#N/A</v>
      </c>
      <c r="P479" s="131" t="e">
        <f>IF(VLOOKUP($I479,Zużycie!$A$2:$P$8,7,FALSE)=0," ",VLOOKUP($I479,Zużycie!$A$2:$P$8,7,FALSE))</f>
        <v>#N/A</v>
      </c>
      <c r="Q479" s="131" t="e">
        <f>IF(VLOOKUP($I479,Zużycie!$A$2:$P$8,8,FALSE)=0," ",VLOOKUP($I479,Zużycie!$A$2:$P$8,8,FALSE))</f>
        <v>#N/A</v>
      </c>
      <c r="R479" s="131" t="e">
        <f>IF(VLOOKUP($I479,Zużycie!$A$2:$P$8,9,FALSE)=0," ",VLOOKUP($I479,Zużycie!$A$2:$P$8,9,FALSE))</f>
        <v>#N/A</v>
      </c>
      <c r="S479" s="131" t="e">
        <f>IF(VLOOKUP($I479,Zużycie!$A$2:$P$8,10,FALSE)=0," ",VLOOKUP($I479,Zużycie!$A$2:$P$8,10,FALSE))</f>
        <v>#N/A</v>
      </c>
      <c r="T479" s="131" t="e">
        <f>IF(VLOOKUP($I479,Zużycie!$A$2:$P$8,11,FALSE)=0," ",VLOOKUP($I479,Zużycie!$A$2:$P$8,11,FALSE))</f>
        <v>#N/A</v>
      </c>
      <c r="U479" s="131" t="e">
        <f>IF(VLOOKUP($I479,Zużycie!$A$2:$P$8,12,FALSE)=0," ",VLOOKUP($I479,Zużycie!$A$2:$P$8,12,FALSE))</f>
        <v>#N/A</v>
      </c>
      <c r="V479" s="131" t="e">
        <f>IF(VLOOKUP($I479,Zużycie!$A$2:$P$8,13,FALSE)=0," ",VLOOKUP($I479,Zużycie!$A$2:$P$2,100,FALSE))</f>
        <v>#N/A</v>
      </c>
      <c r="W479" s="131" t="e">
        <f>IF(VLOOKUP($I479,Zużycie!$A$2:$P$8,14,FALSE)=0," ",VLOOKUP($I479,Zużycie!$A$2:$P$8,14,FALSE))</f>
        <v>#N/A</v>
      </c>
      <c r="X479" s="131" t="e">
        <f>IF(VLOOKUP($I479,Zużycie!$A$2:$P$8,15,FALSE)=0," ",VLOOKUP($I479,Zużycie!$A$2:$P$8,15,FALSE))</f>
        <v>#N/A</v>
      </c>
      <c r="Y479" s="131" t="e">
        <f>IF(VLOOKUP($I479,Zużycie!$A$2:$P$8,16,FALSE)=0," ",VLOOKUP($I479,Zużycie!$A$2:$P$8,16,FALSE))</f>
        <v>#N/A</v>
      </c>
      <c r="Z479" s="131"/>
      <c r="AA479" s="131"/>
      <c r="AB479" s="131"/>
      <c r="AC479" s="131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1:48" ht="47.25" customHeight="1">
      <c r="A480" s="14"/>
      <c r="B480" s="5"/>
      <c r="C480" s="6"/>
      <c r="D480" s="6"/>
      <c r="E480" s="7"/>
      <c r="F480" s="5"/>
      <c r="G480" s="5"/>
      <c r="H480" s="5"/>
      <c r="I480" s="5" t="str">
        <f t="shared" si="20"/>
        <v/>
      </c>
      <c r="J480" s="5"/>
      <c r="K480" s="5"/>
      <c r="L480" s="5"/>
      <c r="M480" s="130"/>
      <c r="N480" s="131" t="e">
        <f>IF(VLOOKUP($I480,Zużycie!$A$2:$P$8,5,FALSE)=0," ",VLOOKUP($I480,Zużycie!$A$2:$P$8,5,FALSE))</f>
        <v>#N/A</v>
      </c>
      <c r="O480" s="131" t="e">
        <f>IF(VLOOKUP($I480,Zużycie!$A$2:$P$8,6,FALSE)=0," ",VLOOKUP($I480,Zużycie!$A$2:$P$8,6,FALSE))</f>
        <v>#N/A</v>
      </c>
      <c r="P480" s="131" t="e">
        <f>IF(VLOOKUP($I480,Zużycie!$A$2:$P$8,7,FALSE)=0," ",VLOOKUP($I480,Zużycie!$A$2:$P$8,7,FALSE))</f>
        <v>#N/A</v>
      </c>
      <c r="Q480" s="131" t="e">
        <f>IF(VLOOKUP($I480,Zużycie!$A$2:$P$8,8,FALSE)=0," ",VLOOKUP($I480,Zużycie!$A$2:$P$8,8,FALSE))</f>
        <v>#N/A</v>
      </c>
      <c r="R480" s="131" t="e">
        <f>IF(VLOOKUP($I480,Zużycie!$A$2:$P$8,9,FALSE)=0," ",VLOOKUP($I480,Zużycie!$A$2:$P$8,9,FALSE))</f>
        <v>#N/A</v>
      </c>
      <c r="S480" s="131" t="e">
        <f>IF(VLOOKUP($I480,Zużycie!$A$2:$P$8,10,FALSE)=0," ",VLOOKUP($I480,Zużycie!$A$2:$P$8,10,FALSE))</f>
        <v>#N/A</v>
      </c>
      <c r="T480" s="131" t="e">
        <f>IF(VLOOKUP($I480,Zużycie!$A$2:$P$8,11,FALSE)=0," ",VLOOKUP($I480,Zużycie!$A$2:$P$8,11,FALSE))</f>
        <v>#N/A</v>
      </c>
      <c r="U480" s="131" t="e">
        <f>IF(VLOOKUP($I480,Zużycie!$A$2:$P$8,12,FALSE)=0," ",VLOOKUP($I480,Zużycie!$A$2:$P$8,12,FALSE))</f>
        <v>#N/A</v>
      </c>
      <c r="V480" s="131" t="e">
        <f>IF(VLOOKUP($I480,Zużycie!$A$2:$P$8,13,FALSE)=0," ",VLOOKUP($I480,Zużycie!$A$2:$P$2,100,FALSE))</f>
        <v>#N/A</v>
      </c>
      <c r="W480" s="131" t="e">
        <f>IF(VLOOKUP($I480,Zużycie!$A$2:$P$8,14,FALSE)=0," ",VLOOKUP($I480,Zużycie!$A$2:$P$8,14,FALSE))</f>
        <v>#N/A</v>
      </c>
      <c r="X480" s="131" t="e">
        <f>IF(VLOOKUP($I480,Zużycie!$A$2:$P$8,15,FALSE)=0," ",VLOOKUP($I480,Zużycie!$A$2:$P$8,15,FALSE))</f>
        <v>#N/A</v>
      </c>
      <c r="Y480" s="131" t="e">
        <f>IF(VLOOKUP($I480,Zużycie!$A$2:$P$8,16,FALSE)=0," ",VLOOKUP($I480,Zużycie!$A$2:$P$8,16,FALSE))</f>
        <v>#N/A</v>
      </c>
      <c r="Z480" s="131"/>
      <c r="AA480" s="131"/>
      <c r="AB480" s="131"/>
      <c r="AC480" s="131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1:48" ht="47.25" customHeight="1">
      <c r="A481" s="14"/>
      <c r="B481" s="5"/>
      <c r="C481" s="6"/>
      <c r="D481" s="6"/>
      <c r="E481" s="7"/>
      <c r="F481" s="5"/>
      <c r="G481" s="5"/>
      <c r="H481" s="5"/>
      <c r="I481" s="5" t="str">
        <f t="shared" si="20"/>
        <v/>
      </c>
      <c r="J481" s="5"/>
      <c r="K481" s="5"/>
      <c r="L481" s="5"/>
      <c r="M481" s="130"/>
      <c r="N481" s="131" t="e">
        <f>IF(VLOOKUP($I481,Zużycie!$A$2:$P$8,5,FALSE)=0," ",VLOOKUP($I481,Zużycie!$A$2:$P$8,5,FALSE))</f>
        <v>#N/A</v>
      </c>
      <c r="O481" s="131" t="e">
        <f>IF(VLOOKUP($I481,Zużycie!$A$2:$P$8,6,FALSE)=0," ",VLOOKUP($I481,Zużycie!$A$2:$P$8,6,FALSE))</f>
        <v>#N/A</v>
      </c>
      <c r="P481" s="131" t="e">
        <f>IF(VLOOKUP($I481,Zużycie!$A$2:$P$8,7,FALSE)=0," ",VLOOKUP($I481,Zużycie!$A$2:$P$8,7,FALSE))</f>
        <v>#N/A</v>
      </c>
      <c r="Q481" s="131" t="e">
        <f>IF(VLOOKUP($I481,Zużycie!$A$2:$P$8,8,FALSE)=0," ",VLOOKUP($I481,Zużycie!$A$2:$P$8,8,FALSE))</f>
        <v>#N/A</v>
      </c>
      <c r="R481" s="131" t="e">
        <f>IF(VLOOKUP($I481,Zużycie!$A$2:$P$8,9,FALSE)=0," ",VLOOKUP($I481,Zużycie!$A$2:$P$8,9,FALSE))</f>
        <v>#N/A</v>
      </c>
      <c r="S481" s="131" t="e">
        <f>IF(VLOOKUP($I481,Zużycie!$A$2:$P$8,10,FALSE)=0," ",VLOOKUP($I481,Zużycie!$A$2:$P$8,10,FALSE))</f>
        <v>#N/A</v>
      </c>
      <c r="T481" s="131" t="e">
        <f>IF(VLOOKUP($I481,Zużycie!$A$2:$P$8,11,FALSE)=0," ",VLOOKUP($I481,Zużycie!$A$2:$P$8,11,FALSE))</f>
        <v>#N/A</v>
      </c>
      <c r="U481" s="131" t="e">
        <f>IF(VLOOKUP($I481,Zużycie!$A$2:$P$8,12,FALSE)=0," ",VLOOKUP($I481,Zużycie!$A$2:$P$8,12,FALSE))</f>
        <v>#N/A</v>
      </c>
      <c r="V481" s="131" t="e">
        <f>IF(VLOOKUP($I481,Zużycie!$A$2:$P$8,13,FALSE)=0," ",VLOOKUP($I481,Zużycie!$A$2:$P$2,100,FALSE))</f>
        <v>#N/A</v>
      </c>
      <c r="W481" s="131" t="e">
        <f>IF(VLOOKUP($I481,Zużycie!$A$2:$P$8,14,FALSE)=0," ",VLOOKUP($I481,Zużycie!$A$2:$P$8,14,FALSE))</f>
        <v>#N/A</v>
      </c>
      <c r="X481" s="131" t="e">
        <f>IF(VLOOKUP($I481,Zużycie!$A$2:$P$8,15,FALSE)=0," ",VLOOKUP($I481,Zużycie!$A$2:$P$8,15,FALSE))</f>
        <v>#N/A</v>
      </c>
      <c r="Y481" s="131" t="e">
        <f>IF(VLOOKUP($I481,Zużycie!$A$2:$P$8,16,FALSE)=0," ",VLOOKUP($I481,Zużycie!$A$2:$P$8,16,FALSE))</f>
        <v>#N/A</v>
      </c>
      <c r="Z481" s="131"/>
      <c r="AA481" s="131"/>
      <c r="AB481" s="131"/>
      <c r="AC481" s="131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1:48" ht="47.25" customHeight="1">
      <c r="A482" s="14"/>
      <c r="B482" s="5"/>
      <c r="C482" s="6"/>
      <c r="D482" s="6"/>
      <c r="E482" s="7"/>
      <c r="F482" s="5"/>
      <c r="G482" s="5"/>
      <c r="H482" s="5"/>
      <c r="I482" s="5" t="str">
        <f t="shared" si="20"/>
        <v/>
      </c>
      <c r="J482" s="5"/>
      <c r="K482" s="5"/>
      <c r="L482" s="5"/>
      <c r="M482" s="130"/>
      <c r="N482" s="131" t="e">
        <f>IF(VLOOKUP($I482,Zużycie!$A$2:$P$8,5,FALSE)=0," ",VLOOKUP($I482,Zużycie!$A$2:$P$8,5,FALSE))</f>
        <v>#N/A</v>
      </c>
      <c r="O482" s="131" t="e">
        <f>IF(VLOOKUP($I482,Zużycie!$A$2:$P$8,6,FALSE)=0," ",VLOOKUP($I482,Zużycie!$A$2:$P$8,6,FALSE))</f>
        <v>#N/A</v>
      </c>
      <c r="P482" s="131" t="e">
        <f>IF(VLOOKUP($I482,Zużycie!$A$2:$P$8,7,FALSE)=0," ",VLOOKUP($I482,Zużycie!$A$2:$P$8,7,FALSE))</f>
        <v>#N/A</v>
      </c>
      <c r="Q482" s="131" t="e">
        <f>IF(VLOOKUP($I482,Zużycie!$A$2:$P$8,8,FALSE)=0," ",VLOOKUP($I482,Zużycie!$A$2:$P$8,8,FALSE))</f>
        <v>#N/A</v>
      </c>
      <c r="R482" s="131" t="e">
        <f>IF(VLOOKUP($I482,Zużycie!$A$2:$P$8,9,FALSE)=0," ",VLOOKUP($I482,Zużycie!$A$2:$P$8,9,FALSE))</f>
        <v>#N/A</v>
      </c>
      <c r="S482" s="131" t="e">
        <f>IF(VLOOKUP($I482,Zużycie!$A$2:$P$8,10,FALSE)=0," ",VLOOKUP($I482,Zużycie!$A$2:$P$8,10,FALSE))</f>
        <v>#N/A</v>
      </c>
      <c r="T482" s="131" t="e">
        <f>IF(VLOOKUP($I482,Zużycie!$A$2:$P$8,11,FALSE)=0," ",VLOOKUP($I482,Zużycie!$A$2:$P$8,11,FALSE))</f>
        <v>#N/A</v>
      </c>
      <c r="U482" s="131" t="e">
        <f>IF(VLOOKUP($I482,Zużycie!$A$2:$P$8,12,FALSE)=0," ",VLOOKUP($I482,Zużycie!$A$2:$P$8,12,FALSE))</f>
        <v>#N/A</v>
      </c>
      <c r="V482" s="131" t="e">
        <f>IF(VLOOKUP($I482,Zużycie!$A$2:$P$8,13,FALSE)=0," ",VLOOKUP($I482,Zużycie!$A$2:$P$2,100,FALSE))</f>
        <v>#N/A</v>
      </c>
      <c r="W482" s="131" t="e">
        <f>IF(VLOOKUP($I482,Zużycie!$A$2:$P$8,14,FALSE)=0," ",VLOOKUP($I482,Zużycie!$A$2:$P$8,14,FALSE))</f>
        <v>#N/A</v>
      </c>
      <c r="X482" s="131" t="e">
        <f>IF(VLOOKUP($I482,Zużycie!$A$2:$P$8,15,FALSE)=0," ",VLOOKUP($I482,Zużycie!$A$2:$P$8,15,FALSE))</f>
        <v>#N/A</v>
      </c>
      <c r="Y482" s="131" t="e">
        <f>IF(VLOOKUP($I482,Zużycie!$A$2:$P$8,16,FALSE)=0," ",VLOOKUP($I482,Zużycie!$A$2:$P$8,16,FALSE))</f>
        <v>#N/A</v>
      </c>
      <c r="Z482" s="131"/>
      <c r="AA482" s="131"/>
      <c r="AB482" s="131"/>
      <c r="AC482" s="131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1:48" ht="47.25" customHeight="1">
      <c r="A483" s="14"/>
      <c r="B483" s="5"/>
      <c r="C483" s="6"/>
      <c r="D483" s="6"/>
      <c r="E483" s="7"/>
      <c r="F483" s="5"/>
      <c r="G483" s="5"/>
      <c r="H483" s="5"/>
      <c r="I483" s="5" t="str">
        <f t="shared" si="20"/>
        <v/>
      </c>
      <c r="J483" s="5"/>
      <c r="K483" s="5"/>
      <c r="L483" s="5"/>
      <c r="M483" s="130"/>
      <c r="N483" s="131" t="e">
        <f>IF(VLOOKUP($I483,Zużycie!$A$2:$P$8,5,FALSE)=0," ",VLOOKUP($I483,Zużycie!$A$2:$P$8,5,FALSE))</f>
        <v>#N/A</v>
      </c>
      <c r="O483" s="131" t="e">
        <f>IF(VLOOKUP($I483,Zużycie!$A$2:$P$8,6,FALSE)=0," ",VLOOKUP($I483,Zużycie!$A$2:$P$8,6,FALSE))</f>
        <v>#N/A</v>
      </c>
      <c r="P483" s="131" t="e">
        <f>IF(VLOOKUP($I483,Zużycie!$A$2:$P$8,7,FALSE)=0," ",VLOOKUP($I483,Zużycie!$A$2:$P$8,7,FALSE))</f>
        <v>#N/A</v>
      </c>
      <c r="Q483" s="131" t="e">
        <f>IF(VLOOKUP($I483,Zużycie!$A$2:$P$8,8,FALSE)=0," ",VLOOKUP($I483,Zużycie!$A$2:$P$8,8,FALSE))</f>
        <v>#N/A</v>
      </c>
      <c r="R483" s="131" t="e">
        <f>IF(VLOOKUP($I483,Zużycie!$A$2:$P$8,9,FALSE)=0," ",VLOOKUP($I483,Zużycie!$A$2:$P$8,9,FALSE))</f>
        <v>#N/A</v>
      </c>
      <c r="S483" s="131" t="e">
        <f>IF(VLOOKUP($I483,Zużycie!$A$2:$P$8,10,FALSE)=0," ",VLOOKUP($I483,Zużycie!$A$2:$P$8,10,FALSE))</f>
        <v>#N/A</v>
      </c>
      <c r="T483" s="131" t="e">
        <f>IF(VLOOKUP($I483,Zużycie!$A$2:$P$8,11,FALSE)=0," ",VLOOKUP($I483,Zużycie!$A$2:$P$8,11,FALSE))</f>
        <v>#N/A</v>
      </c>
      <c r="U483" s="131" t="e">
        <f>IF(VLOOKUP($I483,Zużycie!$A$2:$P$8,12,FALSE)=0," ",VLOOKUP($I483,Zużycie!$A$2:$P$8,12,FALSE))</f>
        <v>#N/A</v>
      </c>
      <c r="V483" s="131" t="e">
        <f>IF(VLOOKUP($I483,Zużycie!$A$2:$P$8,13,FALSE)=0," ",VLOOKUP($I483,Zużycie!$A$2:$P$2,100,FALSE))</f>
        <v>#N/A</v>
      </c>
      <c r="W483" s="131" t="e">
        <f>IF(VLOOKUP($I483,Zużycie!$A$2:$P$8,14,FALSE)=0," ",VLOOKUP($I483,Zużycie!$A$2:$P$8,14,FALSE))</f>
        <v>#N/A</v>
      </c>
      <c r="X483" s="131" t="e">
        <f>IF(VLOOKUP($I483,Zużycie!$A$2:$P$8,15,FALSE)=0," ",VLOOKUP($I483,Zużycie!$A$2:$P$8,15,FALSE))</f>
        <v>#N/A</v>
      </c>
      <c r="Y483" s="131" t="e">
        <f>IF(VLOOKUP($I483,Zużycie!$A$2:$P$8,16,FALSE)=0," ",VLOOKUP($I483,Zużycie!$A$2:$P$8,16,FALSE))</f>
        <v>#N/A</v>
      </c>
      <c r="Z483" s="131"/>
      <c r="AA483" s="131"/>
      <c r="AB483" s="131"/>
      <c r="AC483" s="131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1:48" ht="47.25" customHeight="1">
      <c r="A484" s="14"/>
      <c r="B484" s="5"/>
      <c r="C484" s="6"/>
      <c r="D484" s="6"/>
      <c r="E484" s="7"/>
      <c r="F484" s="5"/>
      <c r="G484" s="5"/>
      <c r="H484" s="5"/>
      <c r="I484" s="5" t="str">
        <f t="shared" si="20"/>
        <v/>
      </c>
      <c r="J484" s="5"/>
      <c r="K484" s="5"/>
      <c r="L484" s="5"/>
      <c r="M484" s="130"/>
      <c r="N484" s="131" t="e">
        <f>IF(VLOOKUP($I484,Zużycie!$A$2:$P$8,5,FALSE)=0," ",VLOOKUP($I484,Zużycie!$A$2:$P$8,5,FALSE))</f>
        <v>#N/A</v>
      </c>
      <c r="O484" s="131" t="e">
        <f>IF(VLOOKUP($I484,Zużycie!$A$2:$P$8,6,FALSE)=0," ",VLOOKUP($I484,Zużycie!$A$2:$P$8,6,FALSE))</f>
        <v>#N/A</v>
      </c>
      <c r="P484" s="131" t="e">
        <f>IF(VLOOKUP($I484,Zużycie!$A$2:$P$8,7,FALSE)=0," ",VLOOKUP($I484,Zużycie!$A$2:$P$8,7,FALSE))</f>
        <v>#N/A</v>
      </c>
      <c r="Q484" s="131" t="e">
        <f>IF(VLOOKUP($I484,Zużycie!$A$2:$P$8,8,FALSE)=0," ",VLOOKUP($I484,Zużycie!$A$2:$P$8,8,FALSE))</f>
        <v>#N/A</v>
      </c>
      <c r="R484" s="131" t="e">
        <f>IF(VLOOKUP($I484,Zużycie!$A$2:$P$8,9,FALSE)=0," ",VLOOKUP($I484,Zużycie!$A$2:$P$8,9,FALSE))</f>
        <v>#N/A</v>
      </c>
      <c r="S484" s="131" t="e">
        <f>IF(VLOOKUP($I484,Zużycie!$A$2:$P$8,10,FALSE)=0," ",VLOOKUP($I484,Zużycie!$A$2:$P$8,10,FALSE))</f>
        <v>#N/A</v>
      </c>
      <c r="T484" s="131" t="e">
        <f>IF(VLOOKUP($I484,Zużycie!$A$2:$P$8,11,FALSE)=0," ",VLOOKUP($I484,Zużycie!$A$2:$P$8,11,FALSE))</f>
        <v>#N/A</v>
      </c>
      <c r="U484" s="131" t="e">
        <f>IF(VLOOKUP($I484,Zużycie!$A$2:$P$8,12,FALSE)=0," ",VLOOKUP($I484,Zużycie!$A$2:$P$8,12,FALSE))</f>
        <v>#N/A</v>
      </c>
      <c r="V484" s="131" t="e">
        <f>IF(VLOOKUP($I484,Zużycie!$A$2:$P$8,13,FALSE)=0," ",VLOOKUP($I484,Zużycie!$A$2:$P$2,100,FALSE))</f>
        <v>#N/A</v>
      </c>
      <c r="W484" s="131" t="e">
        <f>IF(VLOOKUP($I484,Zużycie!$A$2:$P$8,14,FALSE)=0," ",VLOOKUP($I484,Zużycie!$A$2:$P$8,14,FALSE))</f>
        <v>#N/A</v>
      </c>
      <c r="X484" s="131" t="e">
        <f>IF(VLOOKUP($I484,Zużycie!$A$2:$P$8,15,FALSE)=0," ",VLOOKUP($I484,Zużycie!$A$2:$P$8,15,FALSE))</f>
        <v>#N/A</v>
      </c>
      <c r="Y484" s="131" t="e">
        <f>IF(VLOOKUP($I484,Zużycie!$A$2:$P$8,16,FALSE)=0," ",VLOOKUP($I484,Zużycie!$A$2:$P$8,16,FALSE))</f>
        <v>#N/A</v>
      </c>
      <c r="Z484" s="131"/>
      <c r="AA484" s="131"/>
      <c r="AB484" s="131"/>
      <c r="AC484" s="131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1:48" ht="47.25" customHeight="1">
      <c r="A485" s="14"/>
      <c r="B485" s="5"/>
      <c r="C485" s="6"/>
      <c r="D485" s="6"/>
      <c r="E485" s="7"/>
      <c r="F485" s="5"/>
      <c r="G485" s="5"/>
      <c r="H485" s="5"/>
      <c r="I485" s="5" t="str">
        <f t="shared" si="20"/>
        <v/>
      </c>
      <c r="J485" s="5"/>
      <c r="K485" s="5"/>
      <c r="L485" s="5"/>
      <c r="M485" s="130"/>
      <c r="N485" s="131" t="e">
        <f>IF(VLOOKUP($I485,Zużycie!$A$2:$P$8,5,FALSE)=0," ",VLOOKUP($I485,Zużycie!$A$2:$P$8,5,FALSE))</f>
        <v>#N/A</v>
      </c>
      <c r="O485" s="131" t="e">
        <f>IF(VLOOKUP($I485,Zużycie!$A$2:$P$8,6,FALSE)=0," ",VLOOKUP($I485,Zużycie!$A$2:$P$8,6,FALSE))</f>
        <v>#N/A</v>
      </c>
      <c r="P485" s="131" t="e">
        <f>IF(VLOOKUP($I485,Zużycie!$A$2:$P$8,7,FALSE)=0," ",VLOOKUP($I485,Zużycie!$A$2:$P$8,7,FALSE))</f>
        <v>#N/A</v>
      </c>
      <c r="Q485" s="131" t="e">
        <f>IF(VLOOKUP($I485,Zużycie!$A$2:$P$8,8,FALSE)=0," ",VLOOKUP($I485,Zużycie!$A$2:$P$8,8,FALSE))</f>
        <v>#N/A</v>
      </c>
      <c r="R485" s="131" t="e">
        <f>IF(VLOOKUP($I485,Zużycie!$A$2:$P$8,9,FALSE)=0," ",VLOOKUP($I485,Zużycie!$A$2:$P$8,9,FALSE))</f>
        <v>#N/A</v>
      </c>
      <c r="S485" s="131" t="e">
        <f>IF(VLOOKUP($I485,Zużycie!$A$2:$P$8,10,FALSE)=0," ",VLOOKUP($I485,Zużycie!$A$2:$P$8,10,FALSE))</f>
        <v>#N/A</v>
      </c>
      <c r="T485" s="131" t="e">
        <f>IF(VLOOKUP($I485,Zużycie!$A$2:$P$8,11,FALSE)=0," ",VLOOKUP($I485,Zużycie!$A$2:$P$8,11,FALSE))</f>
        <v>#N/A</v>
      </c>
      <c r="U485" s="131" t="e">
        <f>IF(VLOOKUP($I485,Zużycie!$A$2:$P$8,12,FALSE)=0," ",VLOOKUP($I485,Zużycie!$A$2:$P$8,12,FALSE))</f>
        <v>#N/A</v>
      </c>
      <c r="V485" s="131" t="e">
        <f>IF(VLOOKUP($I485,Zużycie!$A$2:$P$8,13,FALSE)=0," ",VLOOKUP($I485,Zużycie!$A$2:$P$2,100,FALSE))</f>
        <v>#N/A</v>
      </c>
      <c r="W485" s="131" t="e">
        <f>IF(VLOOKUP($I485,Zużycie!$A$2:$P$8,14,FALSE)=0," ",VLOOKUP($I485,Zużycie!$A$2:$P$8,14,FALSE))</f>
        <v>#N/A</v>
      </c>
      <c r="X485" s="131" t="e">
        <f>IF(VLOOKUP($I485,Zużycie!$A$2:$P$8,15,FALSE)=0," ",VLOOKUP($I485,Zużycie!$A$2:$P$8,15,FALSE))</f>
        <v>#N/A</v>
      </c>
      <c r="Y485" s="131" t="e">
        <f>IF(VLOOKUP($I485,Zużycie!$A$2:$P$8,16,FALSE)=0," ",VLOOKUP($I485,Zużycie!$A$2:$P$8,16,FALSE))</f>
        <v>#N/A</v>
      </c>
      <c r="Z485" s="131"/>
      <c r="AA485" s="131"/>
      <c r="AB485" s="131"/>
      <c r="AC485" s="131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1:48" ht="47.25" customHeight="1">
      <c r="A486" s="14"/>
      <c r="B486" s="5"/>
      <c r="C486" s="6"/>
      <c r="D486" s="6"/>
      <c r="E486" s="7"/>
      <c r="F486" s="5"/>
      <c r="G486" s="5"/>
      <c r="H486" s="5"/>
      <c r="I486" s="5" t="str">
        <f t="shared" si="20"/>
        <v/>
      </c>
      <c r="J486" s="5"/>
      <c r="K486" s="5"/>
      <c r="L486" s="5"/>
      <c r="M486" s="130"/>
      <c r="N486" s="131" t="e">
        <f>IF(VLOOKUP($I486,Zużycie!$A$2:$P$8,5,FALSE)=0," ",VLOOKUP($I486,Zużycie!$A$2:$P$8,5,FALSE))</f>
        <v>#N/A</v>
      </c>
      <c r="O486" s="131" t="e">
        <f>IF(VLOOKUP($I486,Zużycie!$A$2:$P$8,6,FALSE)=0," ",VLOOKUP($I486,Zużycie!$A$2:$P$8,6,FALSE))</f>
        <v>#N/A</v>
      </c>
      <c r="P486" s="131" t="e">
        <f>IF(VLOOKUP($I486,Zużycie!$A$2:$P$8,7,FALSE)=0," ",VLOOKUP($I486,Zużycie!$A$2:$P$8,7,FALSE))</f>
        <v>#N/A</v>
      </c>
      <c r="Q486" s="131" t="e">
        <f>IF(VLOOKUP($I486,Zużycie!$A$2:$P$8,8,FALSE)=0," ",VLOOKUP($I486,Zużycie!$A$2:$P$8,8,FALSE))</f>
        <v>#N/A</v>
      </c>
      <c r="R486" s="131" t="e">
        <f>IF(VLOOKUP($I486,Zużycie!$A$2:$P$8,9,FALSE)=0," ",VLOOKUP($I486,Zużycie!$A$2:$P$8,9,FALSE))</f>
        <v>#N/A</v>
      </c>
      <c r="S486" s="131" t="e">
        <f>IF(VLOOKUP($I486,Zużycie!$A$2:$P$8,10,FALSE)=0," ",VLOOKUP($I486,Zużycie!$A$2:$P$8,10,FALSE))</f>
        <v>#N/A</v>
      </c>
      <c r="T486" s="131" t="e">
        <f>IF(VLOOKUP($I486,Zużycie!$A$2:$P$8,11,FALSE)=0," ",VLOOKUP($I486,Zużycie!$A$2:$P$8,11,FALSE))</f>
        <v>#N/A</v>
      </c>
      <c r="U486" s="131" t="e">
        <f>IF(VLOOKUP($I486,Zużycie!$A$2:$P$8,12,FALSE)=0," ",VLOOKUP($I486,Zużycie!$A$2:$P$8,12,FALSE))</f>
        <v>#N/A</v>
      </c>
      <c r="V486" s="131" t="e">
        <f>IF(VLOOKUP($I486,Zużycie!$A$2:$P$8,13,FALSE)=0," ",VLOOKUP($I486,Zużycie!$A$2:$P$2,100,FALSE))</f>
        <v>#N/A</v>
      </c>
      <c r="W486" s="131" t="e">
        <f>IF(VLOOKUP($I486,Zużycie!$A$2:$P$8,14,FALSE)=0," ",VLOOKUP($I486,Zużycie!$A$2:$P$8,14,FALSE))</f>
        <v>#N/A</v>
      </c>
      <c r="X486" s="131" t="e">
        <f>IF(VLOOKUP($I486,Zużycie!$A$2:$P$8,15,FALSE)=0," ",VLOOKUP($I486,Zużycie!$A$2:$P$8,15,FALSE))</f>
        <v>#N/A</v>
      </c>
      <c r="Y486" s="131" t="e">
        <f>IF(VLOOKUP($I486,Zużycie!$A$2:$P$8,16,FALSE)=0," ",VLOOKUP($I486,Zużycie!$A$2:$P$8,16,FALSE))</f>
        <v>#N/A</v>
      </c>
      <c r="Z486" s="131"/>
      <c r="AA486" s="131"/>
      <c r="AB486" s="131"/>
      <c r="AC486" s="131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1:48" ht="47.25" customHeight="1">
      <c r="A487" s="14"/>
      <c r="B487" s="5"/>
      <c r="C487" s="6"/>
      <c r="D487" s="6"/>
      <c r="E487" s="7"/>
      <c r="F487" s="5"/>
      <c r="G487" s="5"/>
      <c r="H487" s="5"/>
      <c r="I487" s="5" t="str">
        <f t="shared" si="20"/>
        <v/>
      </c>
      <c r="J487" s="5"/>
      <c r="K487" s="5"/>
      <c r="L487" s="5"/>
      <c r="M487" s="130"/>
      <c r="N487" s="131" t="e">
        <f>IF(VLOOKUP($I487,Zużycie!$A$2:$P$8,5,FALSE)=0," ",VLOOKUP($I487,Zużycie!$A$2:$P$8,5,FALSE))</f>
        <v>#N/A</v>
      </c>
      <c r="O487" s="131" t="e">
        <f>IF(VLOOKUP($I487,Zużycie!$A$2:$P$8,6,FALSE)=0," ",VLOOKUP($I487,Zużycie!$A$2:$P$8,6,FALSE))</f>
        <v>#N/A</v>
      </c>
      <c r="P487" s="131" t="e">
        <f>IF(VLOOKUP($I487,Zużycie!$A$2:$P$8,7,FALSE)=0," ",VLOOKUP($I487,Zużycie!$A$2:$P$8,7,FALSE))</f>
        <v>#N/A</v>
      </c>
      <c r="Q487" s="131" t="e">
        <f>IF(VLOOKUP($I487,Zużycie!$A$2:$P$8,8,FALSE)=0," ",VLOOKUP($I487,Zużycie!$A$2:$P$8,8,FALSE))</f>
        <v>#N/A</v>
      </c>
      <c r="R487" s="131" t="e">
        <f>IF(VLOOKUP($I487,Zużycie!$A$2:$P$8,9,FALSE)=0," ",VLOOKUP($I487,Zużycie!$A$2:$P$8,9,FALSE))</f>
        <v>#N/A</v>
      </c>
      <c r="S487" s="131" t="e">
        <f>IF(VLOOKUP($I487,Zużycie!$A$2:$P$8,10,FALSE)=0," ",VLOOKUP($I487,Zużycie!$A$2:$P$8,10,FALSE))</f>
        <v>#N/A</v>
      </c>
      <c r="T487" s="131" t="e">
        <f>IF(VLOOKUP($I487,Zużycie!$A$2:$P$8,11,FALSE)=0," ",VLOOKUP($I487,Zużycie!$A$2:$P$8,11,FALSE))</f>
        <v>#N/A</v>
      </c>
      <c r="U487" s="131" t="e">
        <f>IF(VLOOKUP($I487,Zużycie!$A$2:$P$8,12,FALSE)=0," ",VLOOKUP($I487,Zużycie!$A$2:$P$8,12,FALSE))</f>
        <v>#N/A</v>
      </c>
      <c r="V487" s="131" t="e">
        <f>IF(VLOOKUP($I487,Zużycie!$A$2:$P$8,13,FALSE)=0," ",VLOOKUP($I487,Zużycie!$A$2:$P$2,100,FALSE))</f>
        <v>#N/A</v>
      </c>
      <c r="W487" s="131" t="e">
        <f>IF(VLOOKUP($I487,Zużycie!$A$2:$P$8,14,FALSE)=0," ",VLOOKUP($I487,Zużycie!$A$2:$P$8,14,FALSE))</f>
        <v>#N/A</v>
      </c>
      <c r="X487" s="131" t="e">
        <f>IF(VLOOKUP($I487,Zużycie!$A$2:$P$8,15,FALSE)=0," ",VLOOKUP($I487,Zużycie!$A$2:$P$8,15,FALSE))</f>
        <v>#N/A</v>
      </c>
      <c r="Y487" s="131" t="e">
        <f>IF(VLOOKUP($I487,Zużycie!$A$2:$P$8,16,FALSE)=0," ",VLOOKUP($I487,Zużycie!$A$2:$P$8,16,FALSE))</f>
        <v>#N/A</v>
      </c>
      <c r="Z487" s="131"/>
      <c r="AA487" s="131"/>
      <c r="AB487" s="131"/>
      <c r="AC487" s="131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1:48" ht="47.25" customHeight="1">
      <c r="A488" s="14"/>
      <c r="B488" s="5"/>
      <c r="C488" s="6"/>
      <c r="D488" s="6"/>
      <c r="E488" s="7"/>
      <c r="F488" s="5"/>
      <c r="G488" s="5"/>
      <c r="H488" s="5"/>
      <c r="I488" s="5" t="str">
        <f t="shared" si="20"/>
        <v/>
      </c>
      <c r="J488" s="5"/>
      <c r="K488" s="5"/>
      <c r="L488" s="5"/>
      <c r="M488" s="130"/>
      <c r="N488" s="131" t="e">
        <f>IF(VLOOKUP($I488,Zużycie!$A$2:$P$8,5,FALSE)=0," ",VLOOKUP($I488,Zużycie!$A$2:$P$8,5,FALSE))</f>
        <v>#N/A</v>
      </c>
      <c r="O488" s="131" t="e">
        <f>IF(VLOOKUP($I488,Zużycie!$A$2:$P$8,6,FALSE)=0," ",VLOOKUP($I488,Zużycie!$A$2:$P$8,6,FALSE))</f>
        <v>#N/A</v>
      </c>
      <c r="P488" s="131" t="e">
        <f>IF(VLOOKUP($I488,Zużycie!$A$2:$P$8,7,FALSE)=0," ",VLOOKUP($I488,Zużycie!$A$2:$P$8,7,FALSE))</f>
        <v>#N/A</v>
      </c>
      <c r="Q488" s="131" t="e">
        <f>IF(VLOOKUP($I488,Zużycie!$A$2:$P$8,8,FALSE)=0," ",VLOOKUP($I488,Zużycie!$A$2:$P$8,8,FALSE))</f>
        <v>#N/A</v>
      </c>
      <c r="R488" s="131" t="e">
        <f>IF(VLOOKUP($I488,Zużycie!$A$2:$P$8,9,FALSE)=0," ",VLOOKUP($I488,Zużycie!$A$2:$P$8,9,FALSE))</f>
        <v>#N/A</v>
      </c>
      <c r="S488" s="131" t="e">
        <f>IF(VLOOKUP($I488,Zużycie!$A$2:$P$8,10,FALSE)=0," ",VLOOKUP($I488,Zużycie!$A$2:$P$8,10,FALSE))</f>
        <v>#N/A</v>
      </c>
      <c r="T488" s="131" t="e">
        <f>IF(VLOOKUP($I488,Zużycie!$A$2:$P$8,11,FALSE)=0," ",VLOOKUP($I488,Zużycie!$A$2:$P$8,11,FALSE))</f>
        <v>#N/A</v>
      </c>
      <c r="U488" s="131" t="e">
        <f>IF(VLOOKUP($I488,Zużycie!$A$2:$P$8,12,FALSE)=0," ",VLOOKUP($I488,Zużycie!$A$2:$P$8,12,FALSE))</f>
        <v>#N/A</v>
      </c>
      <c r="V488" s="131" t="e">
        <f>IF(VLOOKUP($I488,Zużycie!$A$2:$P$8,13,FALSE)=0," ",VLOOKUP($I488,Zużycie!$A$2:$P$2,100,FALSE))</f>
        <v>#N/A</v>
      </c>
      <c r="W488" s="131" t="e">
        <f>IF(VLOOKUP($I488,Zużycie!$A$2:$P$8,14,FALSE)=0," ",VLOOKUP($I488,Zużycie!$A$2:$P$8,14,FALSE))</f>
        <v>#N/A</v>
      </c>
      <c r="X488" s="131" t="e">
        <f>IF(VLOOKUP($I488,Zużycie!$A$2:$P$8,15,FALSE)=0," ",VLOOKUP($I488,Zużycie!$A$2:$P$8,15,FALSE))</f>
        <v>#N/A</v>
      </c>
      <c r="Y488" s="131" t="e">
        <f>IF(VLOOKUP($I488,Zużycie!$A$2:$P$8,16,FALSE)=0," ",VLOOKUP($I488,Zużycie!$A$2:$P$8,16,FALSE))</f>
        <v>#N/A</v>
      </c>
      <c r="Z488" s="131"/>
      <c r="AA488" s="131"/>
      <c r="AB488" s="131"/>
      <c r="AC488" s="131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1:48" ht="47.25" customHeight="1">
      <c r="A489" s="14"/>
      <c r="B489" s="5"/>
      <c r="C489" s="6"/>
      <c r="D489" s="6"/>
      <c r="E489" s="7"/>
      <c r="F489" s="5"/>
      <c r="G489" s="5"/>
      <c r="H489" s="5"/>
      <c r="I489" s="5" t="str">
        <f t="shared" si="20"/>
        <v/>
      </c>
      <c r="J489" s="5"/>
      <c r="K489" s="5"/>
      <c r="L489" s="5"/>
      <c r="M489" s="130"/>
      <c r="N489" s="131" t="e">
        <f>IF(VLOOKUP($I489,Zużycie!$A$2:$P$8,5,FALSE)=0," ",VLOOKUP($I489,Zużycie!$A$2:$P$8,5,FALSE))</f>
        <v>#N/A</v>
      </c>
      <c r="O489" s="131" t="e">
        <f>IF(VLOOKUP($I489,Zużycie!$A$2:$P$8,6,FALSE)=0," ",VLOOKUP($I489,Zużycie!$A$2:$P$8,6,FALSE))</f>
        <v>#N/A</v>
      </c>
      <c r="P489" s="131" t="e">
        <f>IF(VLOOKUP($I489,Zużycie!$A$2:$P$8,7,FALSE)=0," ",VLOOKUP($I489,Zużycie!$A$2:$P$8,7,FALSE))</f>
        <v>#N/A</v>
      </c>
      <c r="Q489" s="131" t="e">
        <f>IF(VLOOKUP($I489,Zużycie!$A$2:$P$8,8,FALSE)=0," ",VLOOKUP($I489,Zużycie!$A$2:$P$8,8,FALSE))</f>
        <v>#N/A</v>
      </c>
      <c r="R489" s="131" t="e">
        <f>IF(VLOOKUP($I489,Zużycie!$A$2:$P$8,9,FALSE)=0," ",VLOOKUP($I489,Zużycie!$A$2:$P$8,9,FALSE))</f>
        <v>#N/A</v>
      </c>
      <c r="S489" s="131" t="e">
        <f>IF(VLOOKUP($I489,Zużycie!$A$2:$P$8,10,FALSE)=0," ",VLOOKUP($I489,Zużycie!$A$2:$P$8,10,FALSE))</f>
        <v>#N/A</v>
      </c>
      <c r="T489" s="131" t="e">
        <f>IF(VLOOKUP($I489,Zużycie!$A$2:$P$8,11,FALSE)=0," ",VLOOKUP($I489,Zużycie!$A$2:$P$8,11,FALSE))</f>
        <v>#N/A</v>
      </c>
      <c r="U489" s="131" t="e">
        <f>IF(VLOOKUP($I489,Zużycie!$A$2:$P$8,12,FALSE)=0," ",VLOOKUP($I489,Zużycie!$A$2:$P$8,12,FALSE))</f>
        <v>#N/A</v>
      </c>
      <c r="V489" s="131" t="e">
        <f>IF(VLOOKUP($I489,Zużycie!$A$2:$P$8,13,FALSE)=0," ",VLOOKUP($I489,Zużycie!$A$2:$P$2,100,FALSE))</f>
        <v>#N/A</v>
      </c>
      <c r="W489" s="131" t="e">
        <f>IF(VLOOKUP($I489,Zużycie!$A$2:$P$8,14,FALSE)=0," ",VLOOKUP($I489,Zużycie!$A$2:$P$8,14,FALSE))</f>
        <v>#N/A</v>
      </c>
      <c r="X489" s="131" t="e">
        <f>IF(VLOOKUP($I489,Zużycie!$A$2:$P$8,15,FALSE)=0," ",VLOOKUP($I489,Zużycie!$A$2:$P$8,15,FALSE))</f>
        <v>#N/A</v>
      </c>
      <c r="Y489" s="131" t="e">
        <f>IF(VLOOKUP($I489,Zużycie!$A$2:$P$8,16,FALSE)=0," ",VLOOKUP($I489,Zużycie!$A$2:$P$8,16,FALSE))</f>
        <v>#N/A</v>
      </c>
      <c r="Z489" s="131"/>
      <c r="AA489" s="131"/>
      <c r="AB489" s="131"/>
      <c r="AC489" s="131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1:48" ht="47.25" customHeight="1">
      <c r="A490" s="14"/>
      <c r="B490" s="5"/>
      <c r="C490" s="6"/>
      <c r="D490" s="6"/>
      <c r="E490" s="7"/>
      <c r="F490" s="5"/>
      <c r="G490" s="5"/>
      <c r="H490" s="5"/>
      <c r="I490" s="5" t="str">
        <f t="shared" si="20"/>
        <v/>
      </c>
      <c r="J490" s="5"/>
      <c r="K490" s="5"/>
      <c r="L490" s="5"/>
      <c r="M490" s="130"/>
      <c r="N490" s="131" t="e">
        <f>IF(VLOOKUP($I490,Zużycie!$A$2:$P$8,5,FALSE)=0," ",VLOOKUP($I490,Zużycie!$A$2:$P$8,5,FALSE))</f>
        <v>#N/A</v>
      </c>
      <c r="O490" s="131" t="e">
        <f>IF(VLOOKUP($I490,Zużycie!$A$2:$P$8,6,FALSE)=0," ",VLOOKUP($I490,Zużycie!$A$2:$P$8,6,FALSE))</f>
        <v>#N/A</v>
      </c>
      <c r="P490" s="131" t="e">
        <f>IF(VLOOKUP($I490,Zużycie!$A$2:$P$8,7,FALSE)=0," ",VLOOKUP($I490,Zużycie!$A$2:$P$8,7,FALSE))</f>
        <v>#N/A</v>
      </c>
      <c r="Q490" s="131" t="e">
        <f>IF(VLOOKUP($I490,Zużycie!$A$2:$P$8,8,FALSE)=0," ",VLOOKUP($I490,Zużycie!$A$2:$P$8,8,FALSE))</f>
        <v>#N/A</v>
      </c>
      <c r="R490" s="131" t="e">
        <f>IF(VLOOKUP($I490,Zużycie!$A$2:$P$8,9,FALSE)=0," ",VLOOKUP($I490,Zużycie!$A$2:$P$8,9,FALSE))</f>
        <v>#N/A</v>
      </c>
      <c r="S490" s="131" t="e">
        <f>IF(VLOOKUP($I490,Zużycie!$A$2:$P$8,10,FALSE)=0," ",VLOOKUP($I490,Zużycie!$A$2:$P$8,10,FALSE))</f>
        <v>#N/A</v>
      </c>
      <c r="T490" s="131" t="e">
        <f>IF(VLOOKUP($I490,Zużycie!$A$2:$P$8,11,FALSE)=0," ",VLOOKUP($I490,Zużycie!$A$2:$P$8,11,FALSE))</f>
        <v>#N/A</v>
      </c>
      <c r="U490" s="131" t="e">
        <f>IF(VLOOKUP($I490,Zużycie!$A$2:$P$8,12,FALSE)=0," ",VLOOKUP($I490,Zużycie!$A$2:$P$8,12,FALSE))</f>
        <v>#N/A</v>
      </c>
      <c r="V490" s="131" t="e">
        <f>IF(VLOOKUP($I490,Zużycie!$A$2:$P$8,13,FALSE)=0," ",VLOOKUP($I490,Zużycie!$A$2:$P$2,100,FALSE))</f>
        <v>#N/A</v>
      </c>
      <c r="W490" s="131" t="e">
        <f>IF(VLOOKUP($I490,Zużycie!$A$2:$P$8,14,FALSE)=0," ",VLOOKUP($I490,Zużycie!$A$2:$P$8,14,FALSE))</f>
        <v>#N/A</v>
      </c>
      <c r="X490" s="131" t="e">
        <f>IF(VLOOKUP($I490,Zużycie!$A$2:$P$8,15,FALSE)=0," ",VLOOKUP($I490,Zużycie!$A$2:$P$8,15,FALSE))</f>
        <v>#N/A</v>
      </c>
      <c r="Y490" s="131" t="e">
        <f>IF(VLOOKUP($I490,Zużycie!$A$2:$P$8,16,FALSE)=0," ",VLOOKUP($I490,Zużycie!$A$2:$P$8,16,FALSE))</f>
        <v>#N/A</v>
      </c>
      <c r="Z490" s="131"/>
      <c r="AA490" s="131"/>
      <c r="AB490" s="131"/>
      <c r="AC490" s="131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1:48" ht="47.25" customHeight="1">
      <c r="A491" s="14"/>
      <c r="B491" s="5"/>
      <c r="C491" s="6"/>
      <c r="D491" s="6"/>
      <c r="E491" s="7"/>
      <c r="F491" s="5"/>
      <c r="G491" s="5"/>
      <c r="H491" s="5"/>
      <c r="I491" s="5" t="str">
        <f t="shared" si="20"/>
        <v/>
      </c>
      <c r="J491" s="5"/>
      <c r="K491" s="5"/>
      <c r="L491" s="5"/>
      <c r="M491" s="130"/>
      <c r="N491" s="131" t="e">
        <f>IF(VLOOKUP($I491,Zużycie!$A$2:$P$8,5,FALSE)=0," ",VLOOKUP($I491,Zużycie!$A$2:$P$8,5,FALSE))</f>
        <v>#N/A</v>
      </c>
      <c r="O491" s="131" t="e">
        <f>IF(VLOOKUP($I491,Zużycie!$A$2:$P$8,6,FALSE)=0," ",VLOOKUP($I491,Zużycie!$A$2:$P$8,6,FALSE))</f>
        <v>#N/A</v>
      </c>
      <c r="P491" s="131" t="e">
        <f>IF(VLOOKUP($I491,Zużycie!$A$2:$P$8,7,FALSE)=0," ",VLOOKUP($I491,Zużycie!$A$2:$P$8,7,FALSE))</f>
        <v>#N/A</v>
      </c>
      <c r="Q491" s="131" t="e">
        <f>IF(VLOOKUP($I491,Zużycie!$A$2:$P$8,8,FALSE)=0," ",VLOOKUP($I491,Zużycie!$A$2:$P$8,8,FALSE))</f>
        <v>#N/A</v>
      </c>
      <c r="R491" s="131" t="e">
        <f>IF(VLOOKUP($I491,Zużycie!$A$2:$P$8,9,FALSE)=0," ",VLOOKUP($I491,Zużycie!$A$2:$P$8,9,FALSE))</f>
        <v>#N/A</v>
      </c>
      <c r="S491" s="131" t="e">
        <f>IF(VLOOKUP($I491,Zużycie!$A$2:$P$8,10,FALSE)=0," ",VLOOKUP($I491,Zużycie!$A$2:$P$8,10,FALSE))</f>
        <v>#N/A</v>
      </c>
      <c r="T491" s="131" t="e">
        <f>IF(VLOOKUP($I491,Zużycie!$A$2:$P$8,11,FALSE)=0," ",VLOOKUP($I491,Zużycie!$A$2:$P$8,11,FALSE))</f>
        <v>#N/A</v>
      </c>
      <c r="U491" s="131" t="e">
        <f>IF(VLOOKUP($I491,Zużycie!$A$2:$P$8,12,FALSE)=0," ",VLOOKUP($I491,Zużycie!$A$2:$P$8,12,FALSE))</f>
        <v>#N/A</v>
      </c>
      <c r="V491" s="131" t="e">
        <f>IF(VLOOKUP($I491,Zużycie!$A$2:$P$8,13,FALSE)=0," ",VLOOKUP($I491,Zużycie!$A$2:$P$2,100,FALSE))</f>
        <v>#N/A</v>
      </c>
      <c r="W491" s="131" t="e">
        <f>IF(VLOOKUP($I491,Zużycie!$A$2:$P$8,14,FALSE)=0," ",VLOOKUP($I491,Zużycie!$A$2:$P$8,14,FALSE))</f>
        <v>#N/A</v>
      </c>
      <c r="X491" s="131" t="e">
        <f>IF(VLOOKUP($I491,Zużycie!$A$2:$P$8,15,FALSE)=0," ",VLOOKUP($I491,Zużycie!$A$2:$P$8,15,FALSE))</f>
        <v>#N/A</v>
      </c>
      <c r="Y491" s="131" t="e">
        <f>IF(VLOOKUP($I491,Zużycie!$A$2:$P$8,16,FALSE)=0," ",VLOOKUP($I491,Zużycie!$A$2:$P$8,16,FALSE))</f>
        <v>#N/A</v>
      </c>
      <c r="Z491" s="131"/>
      <c r="AA491" s="131"/>
      <c r="AB491" s="131"/>
      <c r="AC491" s="131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1:48" ht="47.25" customHeight="1">
      <c r="A492" s="14"/>
      <c r="B492" s="5"/>
      <c r="C492" s="6"/>
      <c r="D492" s="6"/>
      <c r="E492" s="7"/>
      <c r="F492" s="5"/>
      <c r="G492" s="5"/>
      <c r="H492" s="5"/>
      <c r="I492" s="5" t="str">
        <f t="shared" si="20"/>
        <v/>
      </c>
      <c r="J492" s="5"/>
      <c r="K492" s="5"/>
      <c r="L492" s="5"/>
      <c r="M492" s="130"/>
      <c r="N492" s="131" t="e">
        <f>IF(VLOOKUP($I492,Zużycie!$A$2:$P$8,5,FALSE)=0," ",VLOOKUP($I492,Zużycie!$A$2:$P$8,5,FALSE))</f>
        <v>#N/A</v>
      </c>
      <c r="O492" s="131" t="e">
        <f>IF(VLOOKUP($I492,Zużycie!$A$2:$P$8,6,FALSE)=0," ",VLOOKUP($I492,Zużycie!$A$2:$P$8,6,FALSE))</f>
        <v>#N/A</v>
      </c>
      <c r="P492" s="131" t="e">
        <f>IF(VLOOKUP($I492,Zużycie!$A$2:$P$8,7,FALSE)=0," ",VLOOKUP($I492,Zużycie!$A$2:$P$8,7,FALSE))</f>
        <v>#N/A</v>
      </c>
      <c r="Q492" s="131" t="e">
        <f>IF(VLOOKUP($I492,Zużycie!$A$2:$P$8,8,FALSE)=0," ",VLOOKUP($I492,Zużycie!$A$2:$P$8,8,FALSE))</f>
        <v>#N/A</v>
      </c>
      <c r="R492" s="131" t="e">
        <f>IF(VLOOKUP($I492,Zużycie!$A$2:$P$8,9,FALSE)=0," ",VLOOKUP($I492,Zużycie!$A$2:$P$8,9,FALSE))</f>
        <v>#N/A</v>
      </c>
      <c r="S492" s="131" t="e">
        <f>IF(VLOOKUP($I492,Zużycie!$A$2:$P$8,10,FALSE)=0," ",VLOOKUP($I492,Zużycie!$A$2:$P$8,10,FALSE))</f>
        <v>#N/A</v>
      </c>
      <c r="T492" s="131" t="e">
        <f>IF(VLOOKUP($I492,Zużycie!$A$2:$P$8,11,FALSE)=0," ",VLOOKUP($I492,Zużycie!$A$2:$P$8,11,FALSE))</f>
        <v>#N/A</v>
      </c>
      <c r="U492" s="131" t="e">
        <f>IF(VLOOKUP($I492,Zużycie!$A$2:$P$8,12,FALSE)=0," ",VLOOKUP($I492,Zużycie!$A$2:$P$8,12,FALSE))</f>
        <v>#N/A</v>
      </c>
      <c r="V492" s="131" t="e">
        <f>IF(VLOOKUP($I492,Zużycie!$A$2:$P$8,13,FALSE)=0," ",VLOOKUP($I492,Zużycie!$A$2:$P$2,100,FALSE))</f>
        <v>#N/A</v>
      </c>
      <c r="W492" s="131" t="e">
        <f>IF(VLOOKUP($I492,Zużycie!$A$2:$P$8,14,FALSE)=0," ",VLOOKUP($I492,Zużycie!$A$2:$P$8,14,FALSE))</f>
        <v>#N/A</v>
      </c>
      <c r="X492" s="131" t="e">
        <f>IF(VLOOKUP($I492,Zużycie!$A$2:$P$8,15,FALSE)=0," ",VLOOKUP($I492,Zużycie!$A$2:$P$8,15,FALSE))</f>
        <v>#N/A</v>
      </c>
      <c r="Y492" s="131" t="e">
        <f>IF(VLOOKUP($I492,Zużycie!$A$2:$P$8,16,FALSE)=0," ",VLOOKUP($I492,Zużycie!$A$2:$P$8,16,FALSE))</f>
        <v>#N/A</v>
      </c>
      <c r="Z492" s="131"/>
      <c r="AA492" s="131"/>
      <c r="AB492" s="131"/>
      <c r="AC492" s="131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1:48" ht="47.25" customHeight="1">
      <c r="A493" s="14"/>
      <c r="B493" s="5"/>
      <c r="C493" s="6"/>
      <c r="D493" s="6"/>
      <c r="E493" s="7"/>
      <c r="F493" s="5"/>
      <c r="G493" s="5"/>
      <c r="H493" s="5"/>
      <c r="I493" s="5" t="str">
        <f t="shared" si="20"/>
        <v/>
      </c>
      <c r="J493" s="5"/>
      <c r="K493" s="5"/>
      <c r="L493" s="5"/>
      <c r="M493" s="130"/>
      <c r="N493" s="131" t="e">
        <f>IF(VLOOKUP($I493,Zużycie!$A$2:$P$8,5,FALSE)=0," ",VLOOKUP($I493,Zużycie!$A$2:$P$8,5,FALSE))</f>
        <v>#N/A</v>
      </c>
      <c r="O493" s="131" t="e">
        <f>IF(VLOOKUP($I493,Zużycie!$A$2:$P$8,6,FALSE)=0," ",VLOOKUP($I493,Zużycie!$A$2:$P$8,6,FALSE))</f>
        <v>#N/A</v>
      </c>
      <c r="P493" s="131" t="e">
        <f>IF(VLOOKUP($I493,Zużycie!$A$2:$P$8,7,FALSE)=0," ",VLOOKUP($I493,Zużycie!$A$2:$P$8,7,FALSE))</f>
        <v>#N/A</v>
      </c>
      <c r="Q493" s="131" t="e">
        <f>IF(VLOOKUP($I493,Zużycie!$A$2:$P$8,8,FALSE)=0," ",VLOOKUP($I493,Zużycie!$A$2:$P$8,8,FALSE))</f>
        <v>#N/A</v>
      </c>
      <c r="R493" s="131" t="e">
        <f>IF(VLOOKUP($I493,Zużycie!$A$2:$P$8,9,FALSE)=0," ",VLOOKUP($I493,Zużycie!$A$2:$P$8,9,FALSE))</f>
        <v>#N/A</v>
      </c>
      <c r="S493" s="131" t="e">
        <f>IF(VLOOKUP($I493,Zużycie!$A$2:$P$8,10,FALSE)=0," ",VLOOKUP($I493,Zużycie!$A$2:$P$8,10,FALSE))</f>
        <v>#N/A</v>
      </c>
      <c r="T493" s="131" t="e">
        <f>IF(VLOOKUP($I493,Zużycie!$A$2:$P$8,11,FALSE)=0," ",VLOOKUP($I493,Zużycie!$A$2:$P$8,11,FALSE))</f>
        <v>#N/A</v>
      </c>
      <c r="U493" s="131" t="e">
        <f>IF(VLOOKUP($I493,Zużycie!$A$2:$P$8,12,FALSE)=0," ",VLOOKUP($I493,Zużycie!$A$2:$P$8,12,FALSE))</f>
        <v>#N/A</v>
      </c>
      <c r="V493" s="131" t="e">
        <f>IF(VLOOKUP($I493,Zużycie!$A$2:$P$8,13,FALSE)=0," ",VLOOKUP($I493,Zużycie!$A$2:$P$2,100,FALSE))</f>
        <v>#N/A</v>
      </c>
      <c r="W493" s="131" t="e">
        <f>IF(VLOOKUP($I493,Zużycie!$A$2:$P$8,14,FALSE)=0," ",VLOOKUP($I493,Zużycie!$A$2:$P$8,14,FALSE))</f>
        <v>#N/A</v>
      </c>
      <c r="X493" s="131" t="e">
        <f>IF(VLOOKUP($I493,Zużycie!$A$2:$P$8,15,FALSE)=0," ",VLOOKUP($I493,Zużycie!$A$2:$P$8,15,FALSE))</f>
        <v>#N/A</v>
      </c>
      <c r="Y493" s="131" t="e">
        <f>IF(VLOOKUP($I493,Zużycie!$A$2:$P$8,16,FALSE)=0," ",VLOOKUP($I493,Zużycie!$A$2:$P$8,16,FALSE))</f>
        <v>#N/A</v>
      </c>
      <c r="Z493" s="131"/>
      <c r="AA493" s="131"/>
      <c r="AB493" s="131"/>
      <c r="AC493" s="131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1:48" ht="47.25" customHeight="1">
      <c r="A494" s="14"/>
      <c r="B494" s="5"/>
      <c r="C494" s="6"/>
      <c r="D494" s="6"/>
      <c r="E494" s="7"/>
      <c r="F494" s="5"/>
      <c r="G494" s="5"/>
      <c r="H494" s="5"/>
      <c r="I494" s="5" t="str">
        <f t="shared" si="20"/>
        <v/>
      </c>
      <c r="J494" s="5"/>
      <c r="K494" s="5"/>
      <c r="L494" s="5"/>
      <c r="M494" s="130"/>
      <c r="N494" s="131" t="e">
        <f>IF(VLOOKUP($I494,Zużycie!$A$2:$P$8,5,FALSE)=0," ",VLOOKUP($I494,Zużycie!$A$2:$P$8,5,FALSE))</f>
        <v>#N/A</v>
      </c>
      <c r="O494" s="131" t="e">
        <f>IF(VLOOKUP($I494,Zużycie!$A$2:$P$8,6,FALSE)=0," ",VLOOKUP($I494,Zużycie!$A$2:$P$8,6,FALSE))</f>
        <v>#N/A</v>
      </c>
      <c r="P494" s="131" t="e">
        <f>IF(VLOOKUP($I494,Zużycie!$A$2:$P$8,7,FALSE)=0," ",VLOOKUP($I494,Zużycie!$A$2:$P$8,7,FALSE))</f>
        <v>#N/A</v>
      </c>
      <c r="Q494" s="131" t="e">
        <f>IF(VLOOKUP($I494,Zużycie!$A$2:$P$8,8,FALSE)=0," ",VLOOKUP($I494,Zużycie!$A$2:$P$8,8,FALSE))</f>
        <v>#N/A</v>
      </c>
      <c r="R494" s="131" t="e">
        <f>IF(VLOOKUP($I494,Zużycie!$A$2:$P$8,9,FALSE)=0," ",VLOOKUP($I494,Zużycie!$A$2:$P$8,9,FALSE))</f>
        <v>#N/A</v>
      </c>
      <c r="S494" s="131" t="e">
        <f>IF(VLOOKUP($I494,Zużycie!$A$2:$P$8,10,FALSE)=0," ",VLOOKUP($I494,Zużycie!$A$2:$P$8,10,FALSE))</f>
        <v>#N/A</v>
      </c>
      <c r="T494" s="131" t="e">
        <f>IF(VLOOKUP($I494,Zużycie!$A$2:$P$8,11,FALSE)=0," ",VLOOKUP($I494,Zużycie!$A$2:$P$8,11,FALSE))</f>
        <v>#N/A</v>
      </c>
      <c r="U494" s="131" t="e">
        <f>IF(VLOOKUP($I494,Zużycie!$A$2:$P$8,12,FALSE)=0," ",VLOOKUP($I494,Zużycie!$A$2:$P$8,12,FALSE))</f>
        <v>#N/A</v>
      </c>
      <c r="V494" s="131" t="e">
        <f>IF(VLOOKUP($I494,Zużycie!$A$2:$P$8,13,FALSE)=0," ",VLOOKUP($I494,Zużycie!$A$2:$P$2,100,FALSE))</f>
        <v>#N/A</v>
      </c>
      <c r="W494" s="131" t="e">
        <f>IF(VLOOKUP($I494,Zużycie!$A$2:$P$8,14,FALSE)=0," ",VLOOKUP($I494,Zużycie!$A$2:$P$8,14,FALSE))</f>
        <v>#N/A</v>
      </c>
      <c r="X494" s="131" t="e">
        <f>IF(VLOOKUP($I494,Zużycie!$A$2:$P$8,15,FALSE)=0," ",VLOOKUP($I494,Zużycie!$A$2:$P$8,15,FALSE))</f>
        <v>#N/A</v>
      </c>
      <c r="Y494" s="131" t="e">
        <f>IF(VLOOKUP($I494,Zużycie!$A$2:$P$8,16,FALSE)=0," ",VLOOKUP($I494,Zużycie!$A$2:$P$8,16,FALSE))</f>
        <v>#N/A</v>
      </c>
      <c r="Z494" s="131"/>
      <c r="AA494" s="131"/>
      <c r="AB494" s="131"/>
      <c r="AC494" s="131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1:48" ht="47.25" customHeight="1">
      <c r="A495" s="14"/>
      <c r="B495" s="5"/>
      <c r="C495" s="6"/>
      <c r="D495" s="6"/>
      <c r="E495" s="7"/>
      <c r="F495" s="5"/>
      <c r="G495" s="5"/>
      <c r="H495" s="5"/>
      <c r="I495" s="5" t="str">
        <f t="shared" si="20"/>
        <v/>
      </c>
      <c r="J495" s="5"/>
      <c r="K495" s="5"/>
      <c r="L495" s="5"/>
      <c r="M495" s="130"/>
      <c r="N495" s="131" t="e">
        <f>IF(VLOOKUP($I495,Zużycie!$A$2:$P$8,5,FALSE)=0," ",VLOOKUP($I495,Zużycie!$A$2:$P$8,5,FALSE))</f>
        <v>#N/A</v>
      </c>
      <c r="O495" s="131" t="e">
        <f>IF(VLOOKUP($I495,Zużycie!$A$2:$P$8,6,FALSE)=0," ",VLOOKUP($I495,Zużycie!$A$2:$P$8,6,FALSE))</f>
        <v>#N/A</v>
      </c>
      <c r="P495" s="131" t="e">
        <f>IF(VLOOKUP($I495,Zużycie!$A$2:$P$8,7,FALSE)=0," ",VLOOKUP($I495,Zużycie!$A$2:$P$8,7,FALSE))</f>
        <v>#N/A</v>
      </c>
      <c r="Q495" s="131" t="e">
        <f>IF(VLOOKUP($I495,Zużycie!$A$2:$P$8,8,FALSE)=0," ",VLOOKUP($I495,Zużycie!$A$2:$P$8,8,FALSE))</f>
        <v>#N/A</v>
      </c>
      <c r="R495" s="131" t="e">
        <f>IF(VLOOKUP($I495,Zużycie!$A$2:$P$8,9,FALSE)=0," ",VLOOKUP($I495,Zużycie!$A$2:$P$8,9,FALSE))</f>
        <v>#N/A</v>
      </c>
      <c r="S495" s="131" t="e">
        <f>IF(VLOOKUP($I495,Zużycie!$A$2:$P$8,10,FALSE)=0," ",VLOOKUP($I495,Zużycie!$A$2:$P$8,10,FALSE))</f>
        <v>#N/A</v>
      </c>
      <c r="T495" s="131" t="e">
        <f>IF(VLOOKUP($I495,Zużycie!$A$2:$P$8,11,FALSE)=0," ",VLOOKUP($I495,Zużycie!$A$2:$P$8,11,FALSE))</f>
        <v>#N/A</v>
      </c>
      <c r="U495" s="131" t="e">
        <f>IF(VLOOKUP($I495,Zużycie!$A$2:$P$8,12,FALSE)=0," ",VLOOKUP($I495,Zużycie!$A$2:$P$8,12,FALSE))</f>
        <v>#N/A</v>
      </c>
      <c r="V495" s="131" t="e">
        <f>IF(VLOOKUP($I495,Zużycie!$A$2:$P$8,13,FALSE)=0," ",VLOOKUP($I495,Zużycie!$A$2:$P$2,100,FALSE))</f>
        <v>#N/A</v>
      </c>
      <c r="W495" s="131" t="e">
        <f>IF(VLOOKUP($I495,Zużycie!$A$2:$P$8,14,FALSE)=0," ",VLOOKUP($I495,Zużycie!$A$2:$P$8,14,FALSE))</f>
        <v>#N/A</v>
      </c>
      <c r="X495" s="131" t="e">
        <f>IF(VLOOKUP($I495,Zużycie!$A$2:$P$8,15,FALSE)=0," ",VLOOKUP($I495,Zużycie!$A$2:$P$8,15,FALSE))</f>
        <v>#N/A</v>
      </c>
      <c r="Y495" s="131" t="e">
        <f>IF(VLOOKUP($I495,Zużycie!$A$2:$P$8,16,FALSE)=0," ",VLOOKUP($I495,Zużycie!$A$2:$P$8,16,FALSE))</f>
        <v>#N/A</v>
      </c>
      <c r="Z495" s="131"/>
      <c r="AA495" s="131"/>
      <c r="AB495" s="131"/>
      <c r="AC495" s="131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1:48" ht="47.25" customHeight="1">
      <c r="A496" s="14"/>
      <c r="B496" s="5"/>
      <c r="C496" s="6"/>
      <c r="D496" s="6"/>
      <c r="E496" s="7"/>
      <c r="F496" s="5"/>
      <c r="G496" s="5"/>
      <c r="H496" s="5"/>
      <c r="I496" s="5" t="str">
        <f t="shared" si="20"/>
        <v/>
      </c>
      <c r="J496" s="5"/>
      <c r="K496" s="5"/>
      <c r="L496" s="5"/>
      <c r="M496" s="130"/>
      <c r="N496" s="131" t="e">
        <f>IF(VLOOKUP($I496,Zużycie!$A$2:$P$8,5,FALSE)=0," ",VLOOKUP($I496,Zużycie!$A$2:$P$8,5,FALSE))</f>
        <v>#N/A</v>
      </c>
      <c r="O496" s="131" t="e">
        <f>IF(VLOOKUP($I496,Zużycie!$A$2:$P$8,6,FALSE)=0," ",VLOOKUP($I496,Zużycie!$A$2:$P$8,6,FALSE))</f>
        <v>#N/A</v>
      </c>
      <c r="P496" s="131" t="e">
        <f>IF(VLOOKUP($I496,Zużycie!$A$2:$P$8,7,FALSE)=0," ",VLOOKUP($I496,Zużycie!$A$2:$P$8,7,FALSE))</f>
        <v>#N/A</v>
      </c>
      <c r="Q496" s="131" t="e">
        <f>IF(VLOOKUP($I496,Zużycie!$A$2:$P$8,8,FALSE)=0," ",VLOOKUP($I496,Zużycie!$A$2:$P$8,8,FALSE))</f>
        <v>#N/A</v>
      </c>
      <c r="R496" s="131" t="e">
        <f>IF(VLOOKUP($I496,Zużycie!$A$2:$P$8,9,FALSE)=0," ",VLOOKUP($I496,Zużycie!$A$2:$P$8,9,FALSE))</f>
        <v>#N/A</v>
      </c>
      <c r="S496" s="131" t="e">
        <f>IF(VLOOKUP($I496,Zużycie!$A$2:$P$8,10,FALSE)=0," ",VLOOKUP($I496,Zużycie!$A$2:$P$8,10,FALSE))</f>
        <v>#N/A</v>
      </c>
      <c r="T496" s="131" t="e">
        <f>IF(VLOOKUP($I496,Zużycie!$A$2:$P$8,11,FALSE)=0," ",VLOOKUP($I496,Zużycie!$A$2:$P$8,11,FALSE))</f>
        <v>#N/A</v>
      </c>
      <c r="U496" s="131" t="e">
        <f>IF(VLOOKUP($I496,Zużycie!$A$2:$P$8,12,FALSE)=0," ",VLOOKUP($I496,Zużycie!$A$2:$P$8,12,FALSE))</f>
        <v>#N/A</v>
      </c>
      <c r="V496" s="131" t="e">
        <f>IF(VLOOKUP($I496,Zużycie!$A$2:$P$8,13,FALSE)=0," ",VLOOKUP($I496,Zużycie!$A$2:$P$2,100,FALSE))</f>
        <v>#N/A</v>
      </c>
      <c r="W496" s="131" t="e">
        <f>IF(VLOOKUP($I496,Zużycie!$A$2:$P$8,14,FALSE)=0," ",VLOOKUP($I496,Zużycie!$A$2:$P$8,14,FALSE))</f>
        <v>#N/A</v>
      </c>
      <c r="X496" s="131" t="e">
        <f>IF(VLOOKUP($I496,Zużycie!$A$2:$P$8,15,FALSE)=0," ",VLOOKUP($I496,Zużycie!$A$2:$P$8,15,FALSE))</f>
        <v>#N/A</v>
      </c>
      <c r="Y496" s="131" t="e">
        <f>IF(VLOOKUP($I496,Zużycie!$A$2:$P$8,16,FALSE)=0," ",VLOOKUP($I496,Zużycie!$A$2:$P$8,16,FALSE))</f>
        <v>#N/A</v>
      </c>
      <c r="Z496" s="131"/>
      <c r="AA496" s="131"/>
      <c r="AB496" s="131"/>
      <c r="AC496" s="131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1:48" ht="47.25" customHeight="1">
      <c r="A497" s="14"/>
      <c r="B497" s="5"/>
      <c r="C497" s="6"/>
      <c r="D497" s="6"/>
      <c r="E497" s="7"/>
      <c r="F497" s="5"/>
      <c r="G497" s="5"/>
      <c r="H497" s="5"/>
      <c r="I497" s="5" t="str">
        <f t="shared" si="20"/>
        <v/>
      </c>
      <c r="J497" s="5"/>
      <c r="K497" s="5"/>
      <c r="L497" s="5"/>
      <c r="M497" s="130"/>
      <c r="N497" s="131" t="e">
        <f>IF(VLOOKUP($I497,Zużycie!$A$2:$P$8,5,FALSE)=0," ",VLOOKUP($I497,Zużycie!$A$2:$P$8,5,FALSE))</f>
        <v>#N/A</v>
      </c>
      <c r="O497" s="131" t="e">
        <f>IF(VLOOKUP($I497,Zużycie!$A$2:$P$8,6,FALSE)=0," ",VLOOKUP($I497,Zużycie!$A$2:$P$8,6,FALSE))</f>
        <v>#N/A</v>
      </c>
      <c r="P497" s="131" t="e">
        <f>IF(VLOOKUP($I497,Zużycie!$A$2:$P$8,7,FALSE)=0," ",VLOOKUP($I497,Zużycie!$A$2:$P$8,7,FALSE))</f>
        <v>#N/A</v>
      </c>
      <c r="Q497" s="131" t="e">
        <f>IF(VLOOKUP($I497,Zużycie!$A$2:$P$8,8,FALSE)=0," ",VLOOKUP($I497,Zużycie!$A$2:$P$8,8,FALSE))</f>
        <v>#N/A</v>
      </c>
      <c r="R497" s="131" t="e">
        <f>IF(VLOOKUP($I497,Zużycie!$A$2:$P$8,9,FALSE)=0," ",VLOOKUP($I497,Zużycie!$A$2:$P$8,9,FALSE))</f>
        <v>#N/A</v>
      </c>
      <c r="S497" s="131" t="e">
        <f>IF(VLOOKUP($I497,Zużycie!$A$2:$P$8,10,FALSE)=0," ",VLOOKUP($I497,Zużycie!$A$2:$P$8,10,FALSE))</f>
        <v>#N/A</v>
      </c>
      <c r="T497" s="131" t="e">
        <f>IF(VLOOKUP($I497,Zużycie!$A$2:$P$8,11,FALSE)=0," ",VLOOKUP($I497,Zużycie!$A$2:$P$8,11,FALSE))</f>
        <v>#N/A</v>
      </c>
      <c r="U497" s="131" t="e">
        <f>IF(VLOOKUP($I497,Zużycie!$A$2:$P$8,12,FALSE)=0," ",VLOOKUP($I497,Zużycie!$A$2:$P$8,12,FALSE))</f>
        <v>#N/A</v>
      </c>
      <c r="V497" s="131" t="e">
        <f>IF(VLOOKUP($I497,Zużycie!$A$2:$P$8,13,FALSE)=0," ",VLOOKUP($I497,Zużycie!$A$2:$P$2,100,FALSE))</f>
        <v>#N/A</v>
      </c>
      <c r="W497" s="131" t="e">
        <f>IF(VLOOKUP($I497,Zużycie!$A$2:$P$8,14,FALSE)=0," ",VLOOKUP($I497,Zużycie!$A$2:$P$8,14,FALSE))</f>
        <v>#N/A</v>
      </c>
      <c r="X497" s="131" t="e">
        <f>IF(VLOOKUP($I497,Zużycie!$A$2:$P$8,15,FALSE)=0," ",VLOOKUP($I497,Zużycie!$A$2:$P$8,15,FALSE))</f>
        <v>#N/A</v>
      </c>
      <c r="Y497" s="131" t="e">
        <f>IF(VLOOKUP($I497,Zużycie!$A$2:$P$8,16,FALSE)=0," ",VLOOKUP($I497,Zużycie!$A$2:$P$8,16,FALSE))</f>
        <v>#N/A</v>
      </c>
      <c r="Z497" s="131"/>
      <c r="AA497" s="131"/>
      <c r="AB497" s="131"/>
      <c r="AC497" s="131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1:48" ht="47.25" customHeight="1">
      <c r="A498" s="14"/>
      <c r="B498" s="5"/>
      <c r="C498" s="6"/>
      <c r="D498" s="6"/>
      <c r="E498" s="7"/>
      <c r="F498" s="5"/>
      <c r="G498" s="5"/>
      <c r="H498" s="5"/>
      <c r="I498" s="5" t="str">
        <f t="shared" si="20"/>
        <v/>
      </c>
      <c r="J498" s="5"/>
      <c r="K498" s="5"/>
      <c r="L498" s="5"/>
      <c r="M498" s="130"/>
      <c r="N498" s="131" t="e">
        <f>IF(VLOOKUP($I498,Zużycie!$A$2:$P$8,5,FALSE)=0," ",VLOOKUP($I498,Zużycie!$A$2:$P$8,5,FALSE))</f>
        <v>#N/A</v>
      </c>
      <c r="O498" s="131" t="e">
        <f>IF(VLOOKUP($I498,Zużycie!$A$2:$P$8,6,FALSE)=0," ",VLOOKUP($I498,Zużycie!$A$2:$P$8,6,FALSE))</f>
        <v>#N/A</v>
      </c>
      <c r="P498" s="131" t="e">
        <f>IF(VLOOKUP($I498,Zużycie!$A$2:$P$8,7,FALSE)=0," ",VLOOKUP($I498,Zużycie!$A$2:$P$8,7,FALSE))</f>
        <v>#N/A</v>
      </c>
      <c r="Q498" s="131" t="e">
        <f>IF(VLOOKUP($I498,Zużycie!$A$2:$P$8,8,FALSE)=0," ",VLOOKUP($I498,Zużycie!$A$2:$P$8,8,FALSE))</f>
        <v>#N/A</v>
      </c>
      <c r="R498" s="131" t="e">
        <f>IF(VLOOKUP($I498,Zużycie!$A$2:$P$8,9,FALSE)=0," ",VLOOKUP($I498,Zużycie!$A$2:$P$8,9,FALSE))</f>
        <v>#N/A</v>
      </c>
      <c r="S498" s="131" t="e">
        <f>IF(VLOOKUP($I498,Zużycie!$A$2:$P$8,10,FALSE)=0," ",VLOOKUP($I498,Zużycie!$A$2:$P$8,10,FALSE))</f>
        <v>#N/A</v>
      </c>
      <c r="T498" s="131" t="e">
        <f>IF(VLOOKUP($I498,Zużycie!$A$2:$P$8,11,FALSE)=0," ",VLOOKUP($I498,Zużycie!$A$2:$P$8,11,FALSE))</f>
        <v>#N/A</v>
      </c>
      <c r="U498" s="131" t="e">
        <f>IF(VLOOKUP($I498,Zużycie!$A$2:$P$8,12,FALSE)=0," ",VLOOKUP($I498,Zużycie!$A$2:$P$8,12,FALSE))</f>
        <v>#N/A</v>
      </c>
      <c r="V498" s="131" t="e">
        <f>IF(VLOOKUP($I498,Zużycie!$A$2:$P$8,13,FALSE)=0," ",VLOOKUP($I498,Zużycie!$A$2:$P$2,100,FALSE))</f>
        <v>#N/A</v>
      </c>
      <c r="W498" s="131" t="e">
        <f>IF(VLOOKUP($I498,Zużycie!$A$2:$P$8,14,FALSE)=0," ",VLOOKUP($I498,Zużycie!$A$2:$P$8,14,FALSE))</f>
        <v>#N/A</v>
      </c>
      <c r="X498" s="131" t="e">
        <f>IF(VLOOKUP($I498,Zużycie!$A$2:$P$8,15,FALSE)=0," ",VLOOKUP($I498,Zużycie!$A$2:$P$8,15,FALSE))</f>
        <v>#N/A</v>
      </c>
      <c r="Y498" s="131" t="e">
        <f>IF(VLOOKUP($I498,Zużycie!$A$2:$P$8,16,FALSE)=0," ",VLOOKUP($I498,Zużycie!$A$2:$P$8,16,FALSE))</f>
        <v>#N/A</v>
      </c>
      <c r="Z498" s="131"/>
      <c r="AA498" s="131"/>
      <c r="AB498" s="131"/>
      <c r="AC498" s="131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1:48" ht="47.25" customHeight="1">
      <c r="A499" s="14"/>
      <c r="B499" s="5"/>
      <c r="C499" s="6"/>
      <c r="D499" s="6"/>
      <c r="E499" s="7"/>
      <c r="F499" s="5"/>
      <c r="G499" s="5"/>
      <c r="H499" s="5"/>
      <c r="I499" s="5" t="str">
        <f t="shared" si="20"/>
        <v/>
      </c>
      <c r="J499" s="5"/>
      <c r="K499" s="5"/>
      <c r="L499" s="5"/>
      <c r="M499" s="130"/>
      <c r="N499" s="131" t="e">
        <f>IF(VLOOKUP($I499,Zużycie!$A$2:$P$8,5,FALSE)=0," ",VLOOKUP($I499,Zużycie!$A$2:$P$8,5,FALSE))</f>
        <v>#N/A</v>
      </c>
      <c r="O499" s="131" t="e">
        <f>IF(VLOOKUP($I499,Zużycie!$A$2:$P$8,6,FALSE)=0," ",VLOOKUP($I499,Zużycie!$A$2:$P$8,6,FALSE))</f>
        <v>#N/A</v>
      </c>
      <c r="P499" s="131" t="e">
        <f>IF(VLOOKUP($I499,Zużycie!$A$2:$P$8,7,FALSE)=0," ",VLOOKUP($I499,Zużycie!$A$2:$P$8,7,FALSE))</f>
        <v>#N/A</v>
      </c>
      <c r="Q499" s="131" t="e">
        <f>IF(VLOOKUP($I499,Zużycie!$A$2:$P$8,8,FALSE)=0," ",VLOOKUP($I499,Zużycie!$A$2:$P$8,8,FALSE))</f>
        <v>#N/A</v>
      </c>
      <c r="R499" s="131" t="e">
        <f>IF(VLOOKUP($I499,Zużycie!$A$2:$P$8,9,FALSE)=0," ",VLOOKUP($I499,Zużycie!$A$2:$P$8,9,FALSE))</f>
        <v>#N/A</v>
      </c>
      <c r="S499" s="131" t="e">
        <f>IF(VLOOKUP($I499,Zużycie!$A$2:$P$8,10,FALSE)=0," ",VLOOKUP($I499,Zużycie!$A$2:$P$8,10,FALSE))</f>
        <v>#N/A</v>
      </c>
      <c r="T499" s="131" t="e">
        <f>IF(VLOOKUP($I499,Zużycie!$A$2:$P$8,11,FALSE)=0," ",VLOOKUP($I499,Zużycie!$A$2:$P$8,11,FALSE))</f>
        <v>#N/A</v>
      </c>
      <c r="U499" s="131" t="e">
        <f>IF(VLOOKUP($I499,Zużycie!$A$2:$P$8,12,FALSE)=0," ",VLOOKUP($I499,Zużycie!$A$2:$P$8,12,FALSE))</f>
        <v>#N/A</v>
      </c>
      <c r="V499" s="131" t="e">
        <f>IF(VLOOKUP($I499,Zużycie!$A$2:$P$8,13,FALSE)=0," ",VLOOKUP($I499,Zużycie!$A$2:$P$2,100,FALSE))</f>
        <v>#N/A</v>
      </c>
      <c r="W499" s="131" t="e">
        <f>IF(VLOOKUP($I499,Zużycie!$A$2:$P$8,14,FALSE)=0," ",VLOOKUP($I499,Zużycie!$A$2:$P$8,14,FALSE))</f>
        <v>#N/A</v>
      </c>
      <c r="X499" s="131" t="e">
        <f>IF(VLOOKUP($I499,Zużycie!$A$2:$P$8,15,FALSE)=0," ",VLOOKUP($I499,Zużycie!$A$2:$P$8,15,FALSE))</f>
        <v>#N/A</v>
      </c>
      <c r="Y499" s="131" t="e">
        <f>IF(VLOOKUP($I499,Zużycie!$A$2:$P$8,16,FALSE)=0," ",VLOOKUP($I499,Zużycie!$A$2:$P$8,16,FALSE))</f>
        <v>#N/A</v>
      </c>
      <c r="Z499" s="131"/>
      <c r="AA499" s="131"/>
      <c r="AB499" s="131"/>
      <c r="AC499" s="131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1:48" ht="47.25" customHeight="1">
      <c r="A500" s="14"/>
      <c r="B500" s="5"/>
      <c r="C500" s="6"/>
      <c r="D500" s="6"/>
      <c r="E500" s="7"/>
      <c r="F500" s="5"/>
      <c r="G500" s="5"/>
      <c r="H500" s="5"/>
      <c r="I500" s="5" t="str">
        <f t="shared" si="20"/>
        <v/>
      </c>
      <c r="J500" s="5"/>
      <c r="K500" s="5"/>
      <c r="L500" s="5"/>
      <c r="M500" s="130"/>
      <c r="N500" s="131" t="e">
        <f>IF(VLOOKUP($I500,Zużycie!$A$2:$P$8,5,FALSE)=0," ",VLOOKUP($I500,Zużycie!$A$2:$P$8,5,FALSE))</f>
        <v>#N/A</v>
      </c>
      <c r="O500" s="131" t="e">
        <f>IF(VLOOKUP($I500,Zużycie!$A$2:$P$8,6,FALSE)=0," ",VLOOKUP($I500,Zużycie!$A$2:$P$8,6,FALSE))</f>
        <v>#N/A</v>
      </c>
      <c r="P500" s="131" t="e">
        <f>IF(VLOOKUP($I500,Zużycie!$A$2:$P$8,7,FALSE)=0," ",VLOOKUP($I500,Zużycie!$A$2:$P$8,7,FALSE))</f>
        <v>#N/A</v>
      </c>
      <c r="Q500" s="131" t="e">
        <f>IF(VLOOKUP($I500,Zużycie!$A$2:$P$8,8,FALSE)=0," ",VLOOKUP($I500,Zużycie!$A$2:$P$8,8,FALSE))</f>
        <v>#N/A</v>
      </c>
      <c r="R500" s="131" t="e">
        <f>IF(VLOOKUP($I500,Zużycie!$A$2:$P$8,9,FALSE)=0," ",VLOOKUP($I500,Zużycie!$A$2:$P$8,9,FALSE))</f>
        <v>#N/A</v>
      </c>
      <c r="S500" s="131" t="e">
        <f>IF(VLOOKUP($I500,Zużycie!$A$2:$P$8,10,FALSE)=0," ",VLOOKUP($I500,Zużycie!$A$2:$P$8,10,FALSE))</f>
        <v>#N/A</v>
      </c>
      <c r="T500" s="131" t="e">
        <f>IF(VLOOKUP($I500,Zużycie!$A$2:$P$8,11,FALSE)=0," ",VLOOKUP($I500,Zużycie!$A$2:$P$8,11,FALSE))</f>
        <v>#N/A</v>
      </c>
      <c r="U500" s="131" t="e">
        <f>IF(VLOOKUP($I500,Zużycie!$A$2:$P$8,12,FALSE)=0," ",VLOOKUP($I500,Zużycie!$A$2:$P$8,12,FALSE))</f>
        <v>#N/A</v>
      </c>
      <c r="V500" s="131" t="e">
        <f>IF(VLOOKUP($I500,Zużycie!$A$2:$P$8,13,FALSE)=0," ",VLOOKUP($I500,Zużycie!$A$2:$P$2,100,FALSE))</f>
        <v>#N/A</v>
      </c>
      <c r="W500" s="131" t="e">
        <f>IF(VLOOKUP($I500,Zużycie!$A$2:$P$8,14,FALSE)=0," ",VLOOKUP($I500,Zużycie!$A$2:$P$8,14,FALSE))</f>
        <v>#N/A</v>
      </c>
      <c r="X500" s="131" t="e">
        <f>IF(VLOOKUP($I500,Zużycie!$A$2:$P$8,15,FALSE)=0," ",VLOOKUP($I500,Zużycie!$A$2:$P$8,15,FALSE))</f>
        <v>#N/A</v>
      </c>
      <c r="Y500" s="131" t="e">
        <f>IF(VLOOKUP($I500,Zużycie!$A$2:$P$8,16,FALSE)=0," ",VLOOKUP($I500,Zużycie!$A$2:$P$8,16,FALSE))</f>
        <v>#N/A</v>
      </c>
      <c r="Z500" s="131"/>
      <c r="AA500" s="131"/>
      <c r="AB500" s="131"/>
      <c r="AC500" s="131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1:48" ht="47.25" customHeight="1">
      <c r="A501" s="14"/>
      <c r="B501" s="5"/>
      <c r="C501" s="6"/>
      <c r="D501" s="6"/>
      <c r="E501" s="7"/>
      <c r="F501" s="5"/>
      <c r="G501" s="5"/>
      <c r="H501" s="5"/>
      <c r="I501" s="5" t="str">
        <f t="shared" si="20"/>
        <v/>
      </c>
      <c r="J501" s="5"/>
      <c r="K501" s="5"/>
      <c r="L501" s="5"/>
      <c r="M501" s="130"/>
      <c r="N501" s="131" t="e">
        <f>IF(VLOOKUP($I501,Zużycie!$A$2:$P$8,5,FALSE)=0," ",VLOOKUP($I501,Zużycie!$A$2:$P$8,5,FALSE))</f>
        <v>#N/A</v>
      </c>
      <c r="O501" s="131" t="e">
        <f>IF(VLOOKUP($I501,Zużycie!$A$2:$P$8,6,FALSE)=0," ",VLOOKUP($I501,Zużycie!$A$2:$P$8,6,FALSE))</f>
        <v>#N/A</v>
      </c>
      <c r="P501" s="131" t="e">
        <f>IF(VLOOKUP($I501,Zużycie!$A$2:$P$8,7,FALSE)=0," ",VLOOKUP($I501,Zużycie!$A$2:$P$8,7,FALSE))</f>
        <v>#N/A</v>
      </c>
      <c r="Q501" s="131" t="e">
        <f>IF(VLOOKUP($I501,Zużycie!$A$2:$P$8,8,FALSE)=0," ",VLOOKUP($I501,Zużycie!$A$2:$P$8,8,FALSE))</f>
        <v>#N/A</v>
      </c>
      <c r="R501" s="131" t="e">
        <f>IF(VLOOKUP($I501,Zużycie!$A$2:$P$8,9,FALSE)=0," ",VLOOKUP($I501,Zużycie!$A$2:$P$8,9,FALSE))</f>
        <v>#N/A</v>
      </c>
      <c r="S501" s="131" t="e">
        <f>IF(VLOOKUP($I501,Zużycie!$A$2:$P$8,10,FALSE)=0," ",VLOOKUP($I501,Zużycie!$A$2:$P$8,10,FALSE))</f>
        <v>#N/A</v>
      </c>
      <c r="T501" s="131" t="e">
        <f>IF(VLOOKUP($I501,Zużycie!$A$2:$P$8,11,FALSE)=0," ",VLOOKUP($I501,Zużycie!$A$2:$P$8,11,FALSE))</f>
        <v>#N/A</v>
      </c>
      <c r="U501" s="131" t="e">
        <f>IF(VLOOKUP($I501,Zużycie!$A$2:$P$8,12,FALSE)=0," ",VLOOKUP($I501,Zużycie!$A$2:$P$8,12,FALSE))</f>
        <v>#N/A</v>
      </c>
      <c r="V501" s="131" t="e">
        <f>IF(VLOOKUP($I501,Zużycie!$A$2:$P$8,13,FALSE)=0," ",VLOOKUP($I501,Zużycie!$A$2:$P$2,100,FALSE))</f>
        <v>#N/A</v>
      </c>
      <c r="W501" s="131" t="e">
        <f>IF(VLOOKUP($I501,Zużycie!$A$2:$P$8,14,FALSE)=0," ",VLOOKUP($I501,Zużycie!$A$2:$P$8,14,FALSE))</f>
        <v>#N/A</v>
      </c>
      <c r="X501" s="131" t="e">
        <f>IF(VLOOKUP($I501,Zużycie!$A$2:$P$8,15,FALSE)=0," ",VLOOKUP($I501,Zużycie!$A$2:$P$8,15,FALSE))</f>
        <v>#N/A</v>
      </c>
      <c r="Y501" s="131" t="e">
        <f>IF(VLOOKUP($I501,Zużycie!$A$2:$P$8,16,FALSE)=0," ",VLOOKUP($I501,Zużycie!$A$2:$P$8,16,FALSE))</f>
        <v>#N/A</v>
      </c>
      <c r="Z501" s="131"/>
      <c r="AA501" s="131"/>
      <c r="AB501" s="131"/>
      <c r="AC501" s="131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1:48" ht="47.25" customHeight="1">
      <c r="A502" s="14"/>
      <c r="B502" s="5"/>
      <c r="C502" s="6"/>
      <c r="D502" s="6"/>
      <c r="E502" s="7"/>
      <c r="F502" s="5"/>
      <c r="G502" s="5"/>
      <c r="H502" s="5"/>
      <c r="I502" s="5" t="str">
        <f t="shared" si="20"/>
        <v/>
      </c>
      <c r="J502" s="5"/>
      <c r="K502" s="5"/>
      <c r="L502" s="5"/>
      <c r="M502" s="130"/>
      <c r="N502" s="131" t="e">
        <f>IF(VLOOKUP($I502,Zużycie!$A$2:$P$8,5,FALSE)=0," ",VLOOKUP($I502,Zużycie!$A$2:$P$8,5,FALSE))</f>
        <v>#N/A</v>
      </c>
      <c r="O502" s="131" t="e">
        <f>IF(VLOOKUP($I502,Zużycie!$A$2:$P$8,6,FALSE)=0," ",VLOOKUP($I502,Zużycie!$A$2:$P$8,6,FALSE))</f>
        <v>#N/A</v>
      </c>
      <c r="P502" s="131" t="e">
        <f>IF(VLOOKUP($I502,Zużycie!$A$2:$P$8,7,FALSE)=0," ",VLOOKUP($I502,Zużycie!$A$2:$P$8,7,FALSE))</f>
        <v>#N/A</v>
      </c>
      <c r="Q502" s="131" t="e">
        <f>IF(VLOOKUP($I502,Zużycie!$A$2:$P$8,8,FALSE)=0," ",VLOOKUP($I502,Zużycie!$A$2:$P$8,8,FALSE))</f>
        <v>#N/A</v>
      </c>
      <c r="R502" s="131" t="e">
        <f>IF(VLOOKUP($I502,Zużycie!$A$2:$P$8,9,FALSE)=0," ",VLOOKUP($I502,Zużycie!$A$2:$P$8,9,FALSE))</f>
        <v>#N/A</v>
      </c>
      <c r="S502" s="131" t="e">
        <f>IF(VLOOKUP($I502,Zużycie!$A$2:$P$8,10,FALSE)=0," ",VLOOKUP($I502,Zużycie!$A$2:$P$8,10,FALSE))</f>
        <v>#N/A</v>
      </c>
      <c r="T502" s="131" t="e">
        <f>IF(VLOOKUP($I502,Zużycie!$A$2:$P$8,11,FALSE)=0," ",VLOOKUP($I502,Zużycie!$A$2:$P$8,11,FALSE))</f>
        <v>#N/A</v>
      </c>
      <c r="U502" s="131" t="e">
        <f>IF(VLOOKUP($I502,Zużycie!$A$2:$P$8,12,FALSE)=0," ",VLOOKUP($I502,Zużycie!$A$2:$P$8,12,FALSE))</f>
        <v>#N/A</v>
      </c>
      <c r="V502" s="131" t="e">
        <f>IF(VLOOKUP($I502,Zużycie!$A$2:$P$8,13,FALSE)=0," ",VLOOKUP($I502,Zużycie!$A$2:$P$2,100,FALSE))</f>
        <v>#N/A</v>
      </c>
      <c r="W502" s="131" t="e">
        <f>IF(VLOOKUP($I502,Zużycie!$A$2:$P$8,14,FALSE)=0," ",VLOOKUP($I502,Zużycie!$A$2:$P$8,14,FALSE))</f>
        <v>#N/A</v>
      </c>
      <c r="X502" s="131" t="e">
        <f>IF(VLOOKUP($I502,Zużycie!$A$2:$P$8,15,FALSE)=0," ",VLOOKUP($I502,Zużycie!$A$2:$P$8,15,FALSE))</f>
        <v>#N/A</v>
      </c>
      <c r="Y502" s="131" t="e">
        <f>IF(VLOOKUP($I502,Zużycie!$A$2:$P$8,16,FALSE)=0," ",VLOOKUP($I502,Zużycie!$A$2:$P$8,16,FALSE))</f>
        <v>#N/A</v>
      </c>
      <c r="Z502" s="131"/>
      <c r="AA502" s="131"/>
      <c r="AB502" s="131"/>
      <c r="AC502" s="131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1:48" ht="47.25" customHeight="1">
      <c r="A503" s="14"/>
      <c r="B503" s="5"/>
      <c r="C503" s="6"/>
      <c r="D503" s="6"/>
      <c r="E503" s="7"/>
      <c r="F503" s="5"/>
      <c r="G503" s="5"/>
      <c r="H503" s="5"/>
      <c r="I503" s="5" t="str">
        <f t="shared" si="20"/>
        <v/>
      </c>
      <c r="J503" s="5"/>
      <c r="K503" s="5"/>
      <c r="L503" s="5"/>
      <c r="M503" s="130"/>
      <c r="N503" s="131" t="e">
        <f>IF(VLOOKUP($I503,Zużycie!$A$2:$P$8,5,FALSE)=0," ",VLOOKUP($I503,Zużycie!$A$2:$P$8,5,FALSE))</f>
        <v>#N/A</v>
      </c>
      <c r="O503" s="131" t="e">
        <f>IF(VLOOKUP($I503,Zużycie!$A$2:$P$8,6,FALSE)=0," ",VLOOKUP($I503,Zużycie!$A$2:$P$8,6,FALSE))</f>
        <v>#N/A</v>
      </c>
      <c r="P503" s="131" t="e">
        <f>IF(VLOOKUP($I503,Zużycie!$A$2:$P$8,7,FALSE)=0," ",VLOOKUP($I503,Zużycie!$A$2:$P$8,7,FALSE))</f>
        <v>#N/A</v>
      </c>
      <c r="Q503" s="131" t="e">
        <f>IF(VLOOKUP($I503,Zużycie!$A$2:$P$8,8,FALSE)=0," ",VLOOKUP($I503,Zużycie!$A$2:$P$8,8,FALSE))</f>
        <v>#N/A</v>
      </c>
      <c r="R503" s="131" t="e">
        <f>IF(VLOOKUP($I503,Zużycie!$A$2:$P$8,9,FALSE)=0," ",VLOOKUP($I503,Zużycie!$A$2:$P$8,9,FALSE))</f>
        <v>#N/A</v>
      </c>
      <c r="S503" s="131" t="e">
        <f>IF(VLOOKUP($I503,Zużycie!$A$2:$P$8,10,FALSE)=0," ",VLOOKUP($I503,Zużycie!$A$2:$P$8,10,FALSE))</f>
        <v>#N/A</v>
      </c>
      <c r="T503" s="131" t="e">
        <f>IF(VLOOKUP($I503,Zużycie!$A$2:$P$8,11,FALSE)=0," ",VLOOKUP($I503,Zużycie!$A$2:$P$8,11,FALSE))</f>
        <v>#N/A</v>
      </c>
      <c r="U503" s="131" t="e">
        <f>IF(VLOOKUP($I503,Zużycie!$A$2:$P$8,12,FALSE)=0," ",VLOOKUP($I503,Zużycie!$A$2:$P$8,12,FALSE))</f>
        <v>#N/A</v>
      </c>
      <c r="V503" s="131" t="e">
        <f>IF(VLOOKUP($I503,Zużycie!$A$2:$P$8,13,FALSE)=0," ",VLOOKUP($I503,Zużycie!$A$2:$P$2,100,FALSE))</f>
        <v>#N/A</v>
      </c>
      <c r="W503" s="131" t="e">
        <f>IF(VLOOKUP($I503,Zużycie!$A$2:$P$8,14,FALSE)=0," ",VLOOKUP($I503,Zużycie!$A$2:$P$8,14,FALSE))</f>
        <v>#N/A</v>
      </c>
      <c r="X503" s="131" t="e">
        <f>IF(VLOOKUP($I503,Zużycie!$A$2:$P$8,15,FALSE)=0," ",VLOOKUP($I503,Zużycie!$A$2:$P$8,15,FALSE))</f>
        <v>#N/A</v>
      </c>
      <c r="Y503" s="131" t="e">
        <f>IF(VLOOKUP($I503,Zużycie!$A$2:$P$8,16,FALSE)=0," ",VLOOKUP($I503,Zużycie!$A$2:$P$8,16,FALSE))</f>
        <v>#N/A</v>
      </c>
      <c r="Z503" s="131"/>
      <c r="AA503" s="131"/>
      <c r="AB503" s="131"/>
      <c r="AC503" s="131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1:48" ht="47.25" customHeight="1">
      <c r="A504" s="14"/>
      <c r="B504" s="5"/>
      <c r="C504" s="6"/>
      <c r="D504" s="6"/>
      <c r="E504" s="7"/>
      <c r="F504" s="5"/>
      <c r="G504" s="5"/>
      <c r="H504" s="5"/>
      <c r="I504" s="5" t="str">
        <f t="shared" si="20"/>
        <v/>
      </c>
      <c r="J504" s="5"/>
      <c r="K504" s="5"/>
      <c r="L504" s="5"/>
      <c r="M504" s="130"/>
      <c r="N504" s="131" t="e">
        <f>IF(VLOOKUP($I504,Zużycie!$A$2:$P$8,5,FALSE)=0," ",VLOOKUP($I504,Zużycie!$A$2:$P$8,5,FALSE))</f>
        <v>#N/A</v>
      </c>
      <c r="O504" s="131" t="e">
        <f>IF(VLOOKUP($I504,Zużycie!$A$2:$P$8,6,FALSE)=0," ",VLOOKUP($I504,Zużycie!$A$2:$P$8,6,FALSE))</f>
        <v>#N/A</v>
      </c>
      <c r="P504" s="131" t="e">
        <f>IF(VLOOKUP($I504,Zużycie!$A$2:$P$8,7,FALSE)=0," ",VLOOKUP($I504,Zużycie!$A$2:$P$8,7,FALSE))</f>
        <v>#N/A</v>
      </c>
      <c r="Q504" s="131" t="e">
        <f>IF(VLOOKUP($I504,Zużycie!$A$2:$P$8,8,FALSE)=0," ",VLOOKUP($I504,Zużycie!$A$2:$P$8,8,FALSE))</f>
        <v>#N/A</v>
      </c>
      <c r="R504" s="131" t="e">
        <f>IF(VLOOKUP($I504,Zużycie!$A$2:$P$8,9,FALSE)=0," ",VLOOKUP($I504,Zużycie!$A$2:$P$8,9,FALSE))</f>
        <v>#N/A</v>
      </c>
      <c r="S504" s="131" t="e">
        <f>IF(VLOOKUP($I504,Zużycie!$A$2:$P$8,10,FALSE)=0," ",VLOOKUP($I504,Zużycie!$A$2:$P$8,10,FALSE))</f>
        <v>#N/A</v>
      </c>
      <c r="T504" s="131" t="e">
        <f>IF(VLOOKUP($I504,Zużycie!$A$2:$P$8,11,FALSE)=0," ",VLOOKUP($I504,Zużycie!$A$2:$P$8,11,FALSE))</f>
        <v>#N/A</v>
      </c>
      <c r="U504" s="131" t="e">
        <f>IF(VLOOKUP($I504,Zużycie!$A$2:$P$8,12,FALSE)=0," ",VLOOKUP($I504,Zużycie!$A$2:$P$8,12,FALSE))</f>
        <v>#N/A</v>
      </c>
      <c r="V504" s="131" t="e">
        <f>IF(VLOOKUP($I504,Zużycie!$A$2:$P$8,13,FALSE)=0," ",VLOOKUP($I504,Zużycie!$A$2:$P$2,100,FALSE))</f>
        <v>#N/A</v>
      </c>
      <c r="W504" s="131" t="e">
        <f>IF(VLOOKUP($I504,Zużycie!$A$2:$P$8,14,FALSE)=0," ",VLOOKUP($I504,Zużycie!$A$2:$P$8,14,FALSE))</f>
        <v>#N/A</v>
      </c>
      <c r="X504" s="131" t="e">
        <f>IF(VLOOKUP($I504,Zużycie!$A$2:$P$8,15,FALSE)=0," ",VLOOKUP($I504,Zużycie!$A$2:$P$8,15,FALSE))</f>
        <v>#N/A</v>
      </c>
      <c r="Y504" s="131" t="e">
        <f>IF(VLOOKUP($I504,Zużycie!$A$2:$P$8,16,FALSE)=0," ",VLOOKUP($I504,Zużycie!$A$2:$P$8,16,FALSE))</f>
        <v>#N/A</v>
      </c>
      <c r="Z504" s="131"/>
      <c r="AA504" s="131"/>
      <c r="AB504" s="131"/>
      <c r="AC504" s="131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1:48" ht="47.25" customHeight="1">
      <c r="A505" s="14"/>
      <c r="B505" s="5"/>
      <c r="C505" s="6"/>
      <c r="D505" s="6"/>
      <c r="E505" s="7"/>
      <c r="F505" s="5"/>
      <c r="G505" s="5"/>
      <c r="H505" s="5"/>
      <c r="I505" s="5" t="str">
        <f t="shared" si="20"/>
        <v/>
      </c>
      <c r="J505" s="5"/>
      <c r="K505" s="5"/>
      <c r="L505" s="5"/>
      <c r="M505" s="130"/>
      <c r="N505" s="131" t="e">
        <f>IF(VLOOKUP($I505,Zużycie!$A$2:$P$8,5,FALSE)=0," ",VLOOKUP($I505,Zużycie!$A$2:$P$8,5,FALSE))</f>
        <v>#N/A</v>
      </c>
      <c r="O505" s="131" t="e">
        <f>IF(VLOOKUP($I505,Zużycie!$A$2:$P$8,6,FALSE)=0," ",VLOOKUP($I505,Zużycie!$A$2:$P$8,6,FALSE))</f>
        <v>#N/A</v>
      </c>
      <c r="P505" s="131" t="e">
        <f>IF(VLOOKUP($I505,Zużycie!$A$2:$P$8,7,FALSE)=0," ",VLOOKUP($I505,Zużycie!$A$2:$P$8,7,FALSE))</f>
        <v>#N/A</v>
      </c>
      <c r="Q505" s="131" t="e">
        <f>IF(VLOOKUP($I505,Zużycie!$A$2:$P$8,8,FALSE)=0," ",VLOOKUP($I505,Zużycie!$A$2:$P$8,8,FALSE))</f>
        <v>#N/A</v>
      </c>
      <c r="R505" s="131" t="e">
        <f>IF(VLOOKUP($I505,Zużycie!$A$2:$P$8,9,FALSE)=0," ",VLOOKUP($I505,Zużycie!$A$2:$P$8,9,FALSE))</f>
        <v>#N/A</v>
      </c>
      <c r="S505" s="131" t="e">
        <f>IF(VLOOKUP($I505,Zużycie!$A$2:$P$8,10,FALSE)=0," ",VLOOKUP($I505,Zużycie!$A$2:$P$8,10,FALSE))</f>
        <v>#N/A</v>
      </c>
      <c r="T505" s="131" t="e">
        <f>IF(VLOOKUP($I505,Zużycie!$A$2:$P$8,11,FALSE)=0," ",VLOOKUP($I505,Zużycie!$A$2:$P$8,11,FALSE))</f>
        <v>#N/A</v>
      </c>
      <c r="U505" s="131" t="e">
        <f>IF(VLOOKUP($I505,Zużycie!$A$2:$P$8,12,FALSE)=0," ",VLOOKUP($I505,Zużycie!$A$2:$P$8,12,FALSE))</f>
        <v>#N/A</v>
      </c>
      <c r="V505" s="131" t="e">
        <f>IF(VLOOKUP($I505,Zużycie!$A$2:$P$8,13,FALSE)=0," ",VLOOKUP($I505,Zużycie!$A$2:$P$2,100,FALSE))</f>
        <v>#N/A</v>
      </c>
      <c r="W505" s="131" t="e">
        <f>IF(VLOOKUP($I505,Zużycie!$A$2:$P$8,14,FALSE)=0," ",VLOOKUP($I505,Zużycie!$A$2:$P$8,14,FALSE))</f>
        <v>#N/A</v>
      </c>
      <c r="X505" s="131" t="e">
        <f>IF(VLOOKUP($I505,Zużycie!$A$2:$P$8,15,FALSE)=0," ",VLOOKUP($I505,Zużycie!$A$2:$P$8,15,FALSE))</f>
        <v>#N/A</v>
      </c>
      <c r="Y505" s="131" t="e">
        <f>IF(VLOOKUP($I505,Zużycie!$A$2:$P$8,16,FALSE)=0," ",VLOOKUP($I505,Zużycie!$A$2:$P$8,16,FALSE))</f>
        <v>#N/A</v>
      </c>
      <c r="Z505" s="131"/>
      <c r="AA505" s="131"/>
      <c r="AB505" s="131"/>
      <c r="AC505" s="131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1:48" ht="47.25" customHeight="1">
      <c r="A506" s="14"/>
      <c r="B506" s="5"/>
      <c r="C506" s="6"/>
      <c r="D506" s="6"/>
      <c r="E506" s="7"/>
      <c r="F506" s="5"/>
      <c r="G506" s="5"/>
      <c r="H506" s="5"/>
      <c r="I506" s="5" t="str">
        <f t="shared" si="20"/>
        <v/>
      </c>
      <c r="J506" s="5"/>
      <c r="K506" s="5"/>
      <c r="L506" s="5"/>
      <c r="M506" s="130"/>
      <c r="N506" s="131" t="e">
        <f>IF(VLOOKUP($I506,Zużycie!$A$2:$P$8,5,FALSE)=0," ",VLOOKUP($I506,Zużycie!$A$2:$P$8,5,FALSE))</f>
        <v>#N/A</v>
      </c>
      <c r="O506" s="131" t="e">
        <f>IF(VLOOKUP($I506,Zużycie!$A$2:$P$8,6,FALSE)=0," ",VLOOKUP($I506,Zużycie!$A$2:$P$8,6,FALSE))</f>
        <v>#N/A</v>
      </c>
      <c r="P506" s="131" t="e">
        <f>IF(VLOOKUP($I506,Zużycie!$A$2:$P$8,7,FALSE)=0," ",VLOOKUP($I506,Zużycie!$A$2:$P$8,7,FALSE))</f>
        <v>#N/A</v>
      </c>
      <c r="Q506" s="131" t="e">
        <f>IF(VLOOKUP($I506,Zużycie!$A$2:$P$8,8,FALSE)=0," ",VLOOKUP($I506,Zużycie!$A$2:$P$8,8,FALSE))</f>
        <v>#N/A</v>
      </c>
      <c r="R506" s="131" t="e">
        <f>IF(VLOOKUP($I506,Zużycie!$A$2:$P$8,9,FALSE)=0," ",VLOOKUP($I506,Zużycie!$A$2:$P$8,9,FALSE))</f>
        <v>#N/A</v>
      </c>
      <c r="S506" s="131" t="e">
        <f>IF(VLOOKUP($I506,Zużycie!$A$2:$P$8,10,FALSE)=0," ",VLOOKUP($I506,Zużycie!$A$2:$P$8,10,FALSE))</f>
        <v>#N/A</v>
      </c>
      <c r="T506" s="131" t="e">
        <f>IF(VLOOKUP($I506,Zużycie!$A$2:$P$8,11,FALSE)=0," ",VLOOKUP($I506,Zużycie!$A$2:$P$8,11,FALSE))</f>
        <v>#N/A</v>
      </c>
      <c r="U506" s="131" t="e">
        <f>IF(VLOOKUP($I506,Zużycie!$A$2:$P$8,12,FALSE)=0," ",VLOOKUP($I506,Zużycie!$A$2:$P$8,12,FALSE))</f>
        <v>#N/A</v>
      </c>
      <c r="V506" s="131" t="e">
        <f>IF(VLOOKUP($I506,Zużycie!$A$2:$P$8,13,FALSE)=0," ",VLOOKUP($I506,Zużycie!$A$2:$P$2,100,FALSE))</f>
        <v>#N/A</v>
      </c>
      <c r="W506" s="131" t="e">
        <f>IF(VLOOKUP($I506,Zużycie!$A$2:$P$8,14,FALSE)=0," ",VLOOKUP($I506,Zużycie!$A$2:$P$8,14,FALSE))</f>
        <v>#N/A</v>
      </c>
      <c r="X506" s="131" t="e">
        <f>IF(VLOOKUP($I506,Zużycie!$A$2:$P$8,15,FALSE)=0," ",VLOOKUP($I506,Zużycie!$A$2:$P$8,15,FALSE))</f>
        <v>#N/A</v>
      </c>
      <c r="Y506" s="131" t="e">
        <f>IF(VLOOKUP($I506,Zużycie!$A$2:$P$8,16,FALSE)=0," ",VLOOKUP($I506,Zużycie!$A$2:$P$8,16,FALSE))</f>
        <v>#N/A</v>
      </c>
      <c r="Z506" s="131"/>
      <c r="AA506" s="131"/>
      <c r="AB506" s="131"/>
      <c r="AC506" s="131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1:48" ht="47.25" customHeight="1">
      <c r="A507" s="14"/>
      <c r="B507" s="5"/>
      <c r="C507" s="6"/>
      <c r="D507" s="6"/>
      <c r="E507" s="7"/>
      <c r="F507" s="5"/>
      <c r="G507" s="5"/>
      <c r="H507" s="5"/>
      <c r="I507" s="5" t="str">
        <f t="shared" si="20"/>
        <v/>
      </c>
      <c r="J507" s="5"/>
      <c r="K507" s="5"/>
      <c r="L507" s="5"/>
      <c r="M507" s="130"/>
      <c r="N507" s="131" t="e">
        <f>IF(VLOOKUP($I507,Zużycie!$A$2:$P$8,5,FALSE)=0," ",VLOOKUP($I507,Zużycie!$A$2:$P$8,5,FALSE))</f>
        <v>#N/A</v>
      </c>
      <c r="O507" s="131" t="e">
        <f>IF(VLOOKUP($I507,Zużycie!$A$2:$P$8,6,FALSE)=0," ",VLOOKUP($I507,Zużycie!$A$2:$P$8,6,FALSE))</f>
        <v>#N/A</v>
      </c>
      <c r="P507" s="131" t="e">
        <f>IF(VLOOKUP($I507,Zużycie!$A$2:$P$8,7,FALSE)=0," ",VLOOKUP($I507,Zużycie!$A$2:$P$8,7,FALSE))</f>
        <v>#N/A</v>
      </c>
      <c r="Q507" s="131" t="e">
        <f>IF(VLOOKUP($I507,Zużycie!$A$2:$P$8,8,FALSE)=0," ",VLOOKUP($I507,Zużycie!$A$2:$P$8,8,FALSE))</f>
        <v>#N/A</v>
      </c>
      <c r="R507" s="131" t="e">
        <f>IF(VLOOKUP($I507,Zużycie!$A$2:$P$8,9,FALSE)=0," ",VLOOKUP($I507,Zużycie!$A$2:$P$8,9,FALSE))</f>
        <v>#N/A</v>
      </c>
      <c r="S507" s="131" t="e">
        <f>IF(VLOOKUP($I507,Zużycie!$A$2:$P$8,10,FALSE)=0," ",VLOOKUP($I507,Zużycie!$A$2:$P$8,10,FALSE))</f>
        <v>#N/A</v>
      </c>
      <c r="T507" s="131" t="e">
        <f>IF(VLOOKUP($I507,Zużycie!$A$2:$P$8,11,FALSE)=0," ",VLOOKUP($I507,Zużycie!$A$2:$P$8,11,FALSE))</f>
        <v>#N/A</v>
      </c>
      <c r="U507" s="131" t="e">
        <f>IF(VLOOKUP($I507,Zużycie!$A$2:$P$8,12,FALSE)=0," ",VLOOKUP($I507,Zużycie!$A$2:$P$8,12,FALSE))</f>
        <v>#N/A</v>
      </c>
      <c r="V507" s="131" t="e">
        <f>IF(VLOOKUP($I507,Zużycie!$A$2:$P$8,13,FALSE)=0," ",VLOOKUP($I507,Zużycie!$A$2:$P$2,100,FALSE))</f>
        <v>#N/A</v>
      </c>
      <c r="W507" s="131" t="e">
        <f>IF(VLOOKUP($I507,Zużycie!$A$2:$P$8,14,FALSE)=0," ",VLOOKUP($I507,Zużycie!$A$2:$P$8,14,FALSE))</f>
        <v>#N/A</v>
      </c>
      <c r="X507" s="131" t="e">
        <f>IF(VLOOKUP($I507,Zużycie!$A$2:$P$8,15,FALSE)=0," ",VLOOKUP($I507,Zużycie!$A$2:$P$8,15,FALSE))</f>
        <v>#N/A</v>
      </c>
      <c r="Y507" s="131" t="e">
        <f>IF(VLOOKUP($I507,Zużycie!$A$2:$P$8,16,FALSE)=0," ",VLOOKUP($I507,Zużycie!$A$2:$P$8,16,FALSE))</f>
        <v>#N/A</v>
      </c>
      <c r="Z507" s="131"/>
      <c r="AA507" s="131"/>
      <c r="AB507" s="131"/>
      <c r="AC507" s="131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1:48" ht="47.25" customHeight="1">
      <c r="A508" s="14"/>
      <c r="B508" s="5"/>
      <c r="C508" s="6"/>
      <c r="D508" s="6"/>
      <c r="E508" s="7"/>
      <c r="F508" s="5"/>
      <c r="G508" s="5"/>
      <c r="H508" s="5"/>
      <c r="I508" s="5" t="str">
        <f t="shared" si="20"/>
        <v/>
      </c>
      <c r="J508" s="5"/>
      <c r="K508" s="5"/>
      <c r="L508" s="5"/>
      <c r="M508" s="130"/>
      <c r="N508" s="131" t="e">
        <f>IF(VLOOKUP($I508,Zużycie!$A$2:$P$8,5,FALSE)=0," ",VLOOKUP($I508,Zużycie!$A$2:$P$8,5,FALSE))</f>
        <v>#N/A</v>
      </c>
      <c r="O508" s="131" t="e">
        <f>IF(VLOOKUP($I508,Zużycie!$A$2:$P$8,6,FALSE)=0," ",VLOOKUP($I508,Zużycie!$A$2:$P$8,6,FALSE))</f>
        <v>#N/A</v>
      </c>
      <c r="P508" s="131" t="e">
        <f>IF(VLOOKUP($I508,Zużycie!$A$2:$P$8,7,FALSE)=0," ",VLOOKUP($I508,Zużycie!$A$2:$P$8,7,FALSE))</f>
        <v>#N/A</v>
      </c>
      <c r="Q508" s="131" t="e">
        <f>IF(VLOOKUP($I508,Zużycie!$A$2:$P$8,8,FALSE)=0," ",VLOOKUP($I508,Zużycie!$A$2:$P$8,8,FALSE))</f>
        <v>#N/A</v>
      </c>
      <c r="R508" s="131" t="e">
        <f>IF(VLOOKUP($I508,Zużycie!$A$2:$P$8,9,FALSE)=0," ",VLOOKUP($I508,Zużycie!$A$2:$P$8,9,FALSE))</f>
        <v>#N/A</v>
      </c>
      <c r="S508" s="131" t="e">
        <f>IF(VLOOKUP($I508,Zużycie!$A$2:$P$8,10,FALSE)=0," ",VLOOKUP($I508,Zużycie!$A$2:$P$8,10,FALSE))</f>
        <v>#N/A</v>
      </c>
      <c r="T508" s="131" t="e">
        <f>IF(VLOOKUP($I508,Zużycie!$A$2:$P$8,11,FALSE)=0," ",VLOOKUP($I508,Zużycie!$A$2:$P$8,11,FALSE))</f>
        <v>#N/A</v>
      </c>
      <c r="U508" s="131" t="e">
        <f>IF(VLOOKUP($I508,Zużycie!$A$2:$P$8,12,FALSE)=0," ",VLOOKUP($I508,Zużycie!$A$2:$P$8,12,FALSE))</f>
        <v>#N/A</v>
      </c>
      <c r="V508" s="131" t="e">
        <f>IF(VLOOKUP($I508,Zużycie!$A$2:$P$8,13,FALSE)=0," ",VLOOKUP($I508,Zużycie!$A$2:$P$2,100,FALSE))</f>
        <v>#N/A</v>
      </c>
      <c r="W508" s="131" t="e">
        <f>IF(VLOOKUP($I508,Zużycie!$A$2:$P$8,14,FALSE)=0," ",VLOOKUP($I508,Zużycie!$A$2:$P$8,14,FALSE))</f>
        <v>#N/A</v>
      </c>
      <c r="X508" s="131" t="e">
        <f>IF(VLOOKUP($I508,Zużycie!$A$2:$P$8,15,FALSE)=0," ",VLOOKUP($I508,Zużycie!$A$2:$P$8,15,FALSE))</f>
        <v>#N/A</v>
      </c>
      <c r="Y508" s="131" t="e">
        <f>IF(VLOOKUP($I508,Zużycie!$A$2:$P$8,16,FALSE)=0," ",VLOOKUP($I508,Zużycie!$A$2:$P$8,16,FALSE))</f>
        <v>#N/A</v>
      </c>
      <c r="Z508" s="131"/>
      <c r="AA508" s="131"/>
      <c r="AB508" s="131"/>
      <c r="AC508" s="131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1:48" ht="47.25" customHeight="1">
      <c r="A509" s="14"/>
      <c r="B509" s="5"/>
      <c r="C509" s="6"/>
      <c r="D509" s="6"/>
      <c r="E509" s="7"/>
      <c r="F509" s="5"/>
      <c r="G509" s="5"/>
      <c r="H509" s="5"/>
      <c r="I509" s="5" t="str">
        <f t="shared" si="20"/>
        <v/>
      </c>
      <c r="J509" s="5"/>
      <c r="K509" s="5"/>
      <c r="L509" s="5"/>
      <c r="M509" s="130"/>
      <c r="N509" s="131" t="e">
        <f>IF(VLOOKUP($I509,Zużycie!$A$2:$P$8,5,FALSE)=0," ",VLOOKUP($I509,Zużycie!$A$2:$P$8,5,FALSE))</f>
        <v>#N/A</v>
      </c>
      <c r="O509" s="131" t="e">
        <f>IF(VLOOKUP($I509,Zużycie!$A$2:$P$8,6,FALSE)=0," ",VLOOKUP($I509,Zużycie!$A$2:$P$8,6,FALSE))</f>
        <v>#N/A</v>
      </c>
      <c r="P509" s="131" t="e">
        <f>IF(VLOOKUP($I509,Zużycie!$A$2:$P$8,7,FALSE)=0," ",VLOOKUP($I509,Zużycie!$A$2:$P$8,7,FALSE))</f>
        <v>#N/A</v>
      </c>
      <c r="Q509" s="131" t="e">
        <f>IF(VLOOKUP($I509,Zużycie!$A$2:$P$8,8,FALSE)=0," ",VLOOKUP($I509,Zużycie!$A$2:$P$8,8,FALSE))</f>
        <v>#N/A</v>
      </c>
      <c r="R509" s="131" t="e">
        <f>IF(VLOOKUP($I509,Zużycie!$A$2:$P$8,9,FALSE)=0," ",VLOOKUP($I509,Zużycie!$A$2:$P$8,9,FALSE))</f>
        <v>#N/A</v>
      </c>
      <c r="S509" s="131" t="e">
        <f>IF(VLOOKUP($I509,Zużycie!$A$2:$P$8,10,FALSE)=0," ",VLOOKUP($I509,Zużycie!$A$2:$P$8,10,FALSE))</f>
        <v>#N/A</v>
      </c>
      <c r="T509" s="131" t="e">
        <f>IF(VLOOKUP($I509,Zużycie!$A$2:$P$8,11,FALSE)=0," ",VLOOKUP($I509,Zużycie!$A$2:$P$8,11,FALSE))</f>
        <v>#N/A</v>
      </c>
      <c r="U509" s="131" t="e">
        <f>IF(VLOOKUP($I509,Zużycie!$A$2:$P$8,12,FALSE)=0," ",VLOOKUP($I509,Zużycie!$A$2:$P$8,12,FALSE))</f>
        <v>#N/A</v>
      </c>
      <c r="V509" s="131" t="e">
        <f>IF(VLOOKUP($I509,Zużycie!$A$2:$P$8,13,FALSE)=0," ",VLOOKUP($I509,Zużycie!$A$2:$P$2,100,FALSE))</f>
        <v>#N/A</v>
      </c>
      <c r="W509" s="131" t="e">
        <f>IF(VLOOKUP($I509,Zużycie!$A$2:$P$8,14,FALSE)=0," ",VLOOKUP($I509,Zużycie!$A$2:$P$8,14,FALSE))</f>
        <v>#N/A</v>
      </c>
      <c r="X509" s="131" t="e">
        <f>IF(VLOOKUP($I509,Zużycie!$A$2:$P$8,15,FALSE)=0," ",VLOOKUP($I509,Zużycie!$A$2:$P$8,15,FALSE))</f>
        <v>#N/A</v>
      </c>
      <c r="Y509" s="131" t="e">
        <f>IF(VLOOKUP($I509,Zużycie!$A$2:$P$8,16,FALSE)=0," ",VLOOKUP($I509,Zużycie!$A$2:$P$8,16,FALSE))</f>
        <v>#N/A</v>
      </c>
      <c r="Z509" s="131"/>
      <c r="AA509" s="131"/>
      <c r="AB509" s="131"/>
      <c r="AC509" s="131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1:48" ht="47.25" customHeight="1">
      <c r="A510" s="14"/>
      <c r="B510" s="5"/>
      <c r="C510" s="6"/>
      <c r="D510" s="6"/>
      <c r="E510" s="7"/>
      <c r="F510" s="5"/>
      <c r="G510" s="5"/>
      <c r="H510" s="5"/>
      <c r="I510" s="5" t="str">
        <f t="shared" si="20"/>
        <v/>
      </c>
      <c r="J510" s="5"/>
      <c r="K510" s="5"/>
      <c r="L510" s="5"/>
      <c r="M510" s="130"/>
      <c r="N510" s="131" t="e">
        <f>IF(VLOOKUP($I510,Zużycie!$A$2:$P$8,5,FALSE)=0," ",VLOOKUP($I510,Zużycie!$A$2:$P$8,5,FALSE))</f>
        <v>#N/A</v>
      </c>
      <c r="O510" s="131" t="e">
        <f>IF(VLOOKUP($I510,Zużycie!$A$2:$P$8,6,FALSE)=0," ",VLOOKUP($I510,Zużycie!$A$2:$P$8,6,FALSE))</f>
        <v>#N/A</v>
      </c>
      <c r="P510" s="131" t="e">
        <f>IF(VLOOKUP($I510,Zużycie!$A$2:$P$8,7,FALSE)=0," ",VLOOKUP($I510,Zużycie!$A$2:$P$8,7,FALSE))</f>
        <v>#N/A</v>
      </c>
      <c r="Q510" s="131" t="e">
        <f>IF(VLOOKUP($I510,Zużycie!$A$2:$P$8,8,FALSE)=0," ",VLOOKUP($I510,Zużycie!$A$2:$P$8,8,FALSE))</f>
        <v>#N/A</v>
      </c>
      <c r="R510" s="131" t="e">
        <f>IF(VLOOKUP($I510,Zużycie!$A$2:$P$8,9,FALSE)=0," ",VLOOKUP($I510,Zużycie!$A$2:$P$8,9,FALSE))</f>
        <v>#N/A</v>
      </c>
      <c r="S510" s="131" t="e">
        <f>IF(VLOOKUP($I510,Zużycie!$A$2:$P$8,10,FALSE)=0," ",VLOOKUP($I510,Zużycie!$A$2:$P$8,10,FALSE))</f>
        <v>#N/A</v>
      </c>
      <c r="T510" s="131" t="e">
        <f>IF(VLOOKUP($I510,Zużycie!$A$2:$P$8,11,FALSE)=0," ",VLOOKUP($I510,Zużycie!$A$2:$P$8,11,FALSE))</f>
        <v>#N/A</v>
      </c>
      <c r="U510" s="131" t="e">
        <f>IF(VLOOKUP($I510,Zużycie!$A$2:$P$8,12,FALSE)=0," ",VLOOKUP($I510,Zużycie!$A$2:$P$8,12,FALSE))</f>
        <v>#N/A</v>
      </c>
      <c r="V510" s="131" t="e">
        <f>IF(VLOOKUP($I510,Zużycie!$A$2:$P$8,13,FALSE)=0," ",VLOOKUP($I510,Zużycie!$A$2:$P$2,100,FALSE))</f>
        <v>#N/A</v>
      </c>
      <c r="W510" s="131" t="e">
        <f>IF(VLOOKUP($I510,Zużycie!$A$2:$P$8,14,FALSE)=0," ",VLOOKUP($I510,Zużycie!$A$2:$P$8,14,FALSE))</f>
        <v>#N/A</v>
      </c>
      <c r="X510" s="131" t="e">
        <f>IF(VLOOKUP($I510,Zużycie!$A$2:$P$8,15,FALSE)=0," ",VLOOKUP($I510,Zużycie!$A$2:$P$8,15,FALSE))</f>
        <v>#N/A</v>
      </c>
      <c r="Y510" s="131" t="e">
        <f>IF(VLOOKUP($I510,Zużycie!$A$2:$P$8,16,FALSE)=0," ",VLOOKUP($I510,Zużycie!$A$2:$P$8,16,FALSE))</f>
        <v>#N/A</v>
      </c>
      <c r="Z510" s="131"/>
      <c r="AA510" s="131"/>
      <c r="AB510" s="131"/>
      <c r="AC510" s="131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1:48" ht="47.25" customHeight="1">
      <c r="A511" s="14"/>
      <c r="B511" s="5"/>
      <c r="C511" s="6"/>
      <c r="D511" s="6"/>
      <c r="E511" s="7"/>
      <c r="F511" s="5"/>
      <c r="G511" s="5"/>
      <c r="H511" s="5"/>
      <c r="I511" s="5" t="str">
        <f t="shared" si="20"/>
        <v/>
      </c>
      <c r="J511" s="5"/>
      <c r="K511" s="5"/>
      <c r="L511" s="5"/>
      <c r="M511" s="130"/>
      <c r="N511" s="131" t="e">
        <f>IF(VLOOKUP($I511,Zużycie!$A$2:$P$8,5,FALSE)=0," ",VLOOKUP($I511,Zużycie!$A$2:$P$8,5,FALSE))</f>
        <v>#N/A</v>
      </c>
      <c r="O511" s="131" t="e">
        <f>IF(VLOOKUP($I511,Zużycie!$A$2:$P$8,6,FALSE)=0," ",VLOOKUP($I511,Zużycie!$A$2:$P$8,6,FALSE))</f>
        <v>#N/A</v>
      </c>
      <c r="P511" s="131" t="e">
        <f>IF(VLOOKUP($I511,Zużycie!$A$2:$P$8,7,FALSE)=0," ",VLOOKUP($I511,Zużycie!$A$2:$P$8,7,FALSE))</f>
        <v>#N/A</v>
      </c>
      <c r="Q511" s="131" t="e">
        <f>IF(VLOOKUP($I511,Zużycie!$A$2:$P$8,8,FALSE)=0," ",VLOOKUP($I511,Zużycie!$A$2:$P$8,8,FALSE))</f>
        <v>#N/A</v>
      </c>
      <c r="R511" s="131" t="e">
        <f>IF(VLOOKUP($I511,Zużycie!$A$2:$P$8,9,FALSE)=0," ",VLOOKUP($I511,Zużycie!$A$2:$P$8,9,FALSE))</f>
        <v>#N/A</v>
      </c>
      <c r="S511" s="131" t="e">
        <f>IF(VLOOKUP($I511,Zużycie!$A$2:$P$8,10,FALSE)=0," ",VLOOKUP($I511,Zużycie!$A$2:$P$8,10,FALSE))</f>
        <v>#N/A</v>
      </c>
      <c r="T511" s="131" t="e">
        <f>IF(VLOOKUP($I511,Zużycie!$A$2:$P$8,11,FALSE)=0," ",VLOOKUP($I511,Zużycie!$A$2:$P$8,11,FALSE))</f>
        <v>#N/A</v>
      </c>
      <c r="U511" s="131" t="e">
        <f>IF(VLOOKUP($I511,Zużycie!$A$2:$P$8,12,FALSE)=0," ",VLOOKUP($I511,Zużycie!$A$2:$P$8,12,FALSE))</f>
        <v>#N/A</v>
      </c>
      <c r="V511" s="131" t="e">
        <f>IF(VLOOKUP($I511,Zużycie!$A$2:$P$8,13,FALSE)=0," ",VLOOKUP($I511,Zużycie!$A$2:$P$2,100,FALSE))</f>
        <v>#N/A</v>
      </c>
      <c r="W511" s="131" t="e">
        <f>IF(VLOOKUP($I511,Zużycie!$A$2:$P$8,14,FALSE)=0," ",VLOOKUP($I511,Zużycie!$A$2:$P$8,14,FALSE))</f>
        <v>#N/A</v>
      </c>
      <c r="X511" s="131" t="e">
        <f>IF(VLOOKUP($I511,Zużycie!$A$2:$P$8,15,FALSE)=0," ",VLOOKUP($I511,Zużycie!$A$2:$P$8,15,FALSE))</f>
        <v>#N/A</v>
      </c>
      <c r="Y511" s="131" t="e">
        <f>IF(VLOOKUP($I511,Zużycie!$A$2:$P$8,16,FALSE)=0," ",VLOOKUP($I511,Zużycie!$A$2:$P$8,16,FALSE))</f>
        <v>#N/A</v>
      </c>
      <c r="Z511" s="131"/>
      <c r="AA511" s="131"/>
      <c r="AB511" s="131"/>
      <c r="AC511" s="131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1:48" ht="47.25" customHeight="1">
      <c r="A512" s="14"/>
      <c r="B512" s="5"/>
      <c r="C512" s="6"/>
      <c r="D512" s="6"/>
      <c r="E512" s="7"/>
      <c r="F512" s="5"/>
      <c r="G512" s="5"/>
      <c r="H512" s="5"/>
      <c r="I512" s="5" t="str">
        <f t="shared" si="20"/>
        <v/>
      </c>
      <c r="J512" s="5"/>
      <c r="K512" s="5"/>
      <c r="L512" s="5"/>
      <c r="M512" s="130"/>
      <c r="N512" s="131" t="e">
        <f>IF(VLOOKUP($I512,Zużycie!$A$2:$P$8,5,FALSE)=0," ",VLOOKUP($I512,Zużycie!$A$2:$P$8,5,FALSE))</f>
        <v>#N/A</v>
      </c>
      <c r="O512" s="131" t="e">
        <f>IF(VLOOKUP($I512,Zużycie!$A$2:$P$8,6,FALSE)=0," ",VLOOKUP($I512,Zużycie!$A$2:$P$8,6,FALSE))</f>
        <v>#N/A</v>
      </c>
      <c r="P512" s="131" t="e">
        <f>IF(VLOOKUP($I512,Zużycie!$A$2:$P$8,7,FALSE)=0," ",VLOOKUP($I512,Zużycie!$A$2:$P$8,7,FALSE))</f>
        <v>#N/A</v>
      </c>
      <c r="Q512" s="131" t="e">
        <f>IF(VLOOKUP($I512,Zużycie!$A$2:$P$8,8,FALSE)=0," ",VLOOKUP($I512,Zużycie!$A$2:$P$8,8,FALSE))</f>
        <v>#N/A</v>
      </c>
      <c r="R512" s="131" t="e">
        <f>IF(VLOOKUP($I512,Zużycie!$A$2:$P$8,9,FALSE)=0," ",VLOOKUP($I512,Zużycie!$A$2:$P$8,9,FALSE))</f>
        <v>#N/A</v>
      </c>
      <c r="S512" s="131" t="e">
        <f>IF(VLOOKUP($I512,Zużycie!$A$2:$P$8,10,FALSE)=0," ",VLOOKUP($I512,Zużycie!$A$2:$P$8,10,FALSE))</f>
        <v>#N/A</v>
      </c>
      <c r="T512" s="131" t="e">
        <f>IF(VLOOKUP($I512,Zużycie!$A$2:$P$8,11,FALSE)=0," ",VLOOKUP($I512,Zużycie!$A$2:$P$8,11,FALSE))</f>
        <v>#N/A</v>
      </c>
      <c r="U512" s="131" t="e">
        <f>IF(VLOOKUP($I512,Zużycie!$A$2:$P$8,12,FALSE)=0," ",VLOOKUP($I512,Zużycie!$A$2:$P$8,12,FALSE))</f>
        <v>#N/A</v>
      </c>
      <c r="V512" s="131" t="e">
        <f>IF(VLOOKUP($I512,Zużycie!$A$2:$P$8,13,FALSE)=0," ",VLOOKUP($I512,Zużycie!$A$2:$P$2,100,FALSE))</f>
        <v>#N/A</v>
      </c>
      <c r="W512" s="131" t="e">
        <f>IF(VLOOKUP($I512,Zużycie!$A$2:$P$8,14,FALSE)=0," ",VLOOKUP($I512,Zużycie!$A$2:$P$8,14,FALSE))</f>
        <v>#N/A</v>
      </c>
      <c r="X512" s="131" t="e">
        <f>IF(VLOOKUP($I512,Zużycie!$A$2:$P$8,15,FALSE)=0," ",VLOOKUP($I512,Zużycie!$A$2:$P$8,15,FALSE))</f>
        <v>#N/A</v>
      </c>
      <c r="Y512" s="131" t="e">
        <f>IF(VLOOKUP($I512,Zużycie!$A$2:$P$8,16,FALSE)=0," ",VLOOKUP($I512,Zużycie!$A$2:$P$8,16,FALSE))</f>
        <v>#N/A</v>
      </c>
      <c r="Z512" s="131"/>
      <c r="AA512" s="131"/>
      <c r="AB512" s="131"/>
      <c r="AC512" s="131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1:48" ht="47.25" customHeight="1">
      <c r="A513" s="14"/>
      <c r="B513" s="5"/>
      <c r="C513" s="6"/>
      <c r="D513" s="6"/>
      <c r="E513" s="7"/>
      <c r="F513" s="5"/>
      <c r="G513" s="5"/>
      <c r="H513" s="5"/>
      <c r="I513" s="5" t="str">
        <f t="shared" si="20"/>
        <v/>
      </c>
      <c r="J513" s="5"/>
      <c r="K513" s="5"/>
      <c r="L513" s="5"/>
      <c r="M513" s="130"/>
      <c r="N513" s="131" t="e">
        <f>IF(VLOOKUP($I513,Zużycie!$A$2:$P$8,5,FALSE)=0," ",VLOOKUP($I513,Zużycie!$A$2:$P$8,5,FALSE))</f>
        <v>#N/A</v>
      </c>
      <c r="O513" s="131" t="e">
        <f>IF(VLOOKUP($I513,Zużycie!$A$2:$P$8,6,FALSE)=0," ",VLOOKUP($I513,Zużycie!$A$2:$P$8,6,FALSE))</f>
        <v>#N/A</v>
      </c>
      <c r="P513" s="131" t="e">
        <f>IF(VLOOKUP($I513,Zużycie!$A$2:$P$8,7,FALSE)=0," ",VLOOKUP($I513,Zużycie!$A$2:$P$8,7,FALSE))</f>
        <v>#N/A</v>
      </c>
      <c r="Q513" s="131" t="e">
        <f>IF(VLOOKUP($I513,Zużycie!$A$2:$P$8,8,FALSE)=0," ",VLOOKUP($I513,Zużycie!$A$2:$P$8,8,FALSE))</f>
        <v>#N/A</v>
      </c>
      <c r="R513" s="131" t="e">
        <f>IF(VLOOKUP($I513,Zużycie!$A$2:$P$8,9,FALSE)=0," ",VLOOKUP($I513,Zużycie!$A$2:$P$8,9,FALSE))</f>
        <v>#N/A</v>
      </c>
      <c r="S513" s="131" t="e">
        <f>IF(VLOOKUP($I513,Zużycie!$A$2:$P$8,10,FALSE)=0," ",VLOOKUP($I513,Zużycie!$A$2:$P$8,10,FALSE))</f>
        <v>#N/A</v>
      </c>
      <c r="T513" s="131" t="e">
        <f>IF(VLOOKUP($I513,Zużycie!$A$2:$P$8,11,FALSE)=0," ",VLOOKUP($I513,Zużycie!$A$2:$P$8,11,FALSE))</f>
        <v>#N/A</v>
      </c>
      <c r="U513" s="131" t="e">
        <f>IF(VLOOKUP($I513,Zużycie!$A$2:$P$8,12,FALSE)=0," ",VLOOKUP($I513,Zużycie!$A$2:$P$8,12,FALSE))</f>
        <v>#N/A</v>
      </c>
      <c r="V513" s="131" t="e">
        <f>IF(VLOOKUP($I513,Zużycie!$A$2:$P$8,13,FALSE)=0," ",VLOOKUP($I513,Zużycie!$A$2:$P$2,100,FALSE))</f>
        <v>#N/A</v>
      </c>
      <c r="W513" s="131" t="e">
        <f>IF(VLOOKUP($I513,Zużycie!$A$2:$P$8,14,FALSE)=0," ",VLOOKUP($I513,Zużycie!$A$2:$P$8,14,FALSE))</f>
        <v>#N/A</v>
      </c>
      <c r="X513" s="131" t="e">
        <f>IF(VLOOKUP($I513,Zużycie!$A$2:$P$8,15,FALSE)=0," ",VLOOKUP($I513,Zużycie!$A$2:$P$8,15,FALSE))</f>
        <v>#N/A</v>
      </c>
      <c r="Y513" s="131" t="e">
        <f>IF(VLOOKUP($I513,Zużycie!$A$2:$P$8,16,FALSE)=0," ",VLOOKUP($I513,Zużycie!$A$2:$P$8,16,FALSE))</f>
        <v>#N/A</v>
      </c>
      <c r="Z513" s="131"/>
      <c r="AA513" s="131"/>
      <c r="AB513" s="131"/>
      <c r="AC513" s="131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1:48" ht="47.25" customHeight="1">
      <c r="A514" s="14"/>
      <c r="B514" s="5"/>
      <c r="C514" s="6"/>
      <c r="D514" s="6"/>
      <c r="E514" s="7"/>
      <c r="F514" s="5"/>
      <c r="G514" s="5"/>
      <c r="H514" s="5"/>
      <c r="I514" s="5" t="str">
        <f t="shared" si="20"/>
        <v/>
      </c>
      <c r="J514" s="5"/>
      <c r="K514" s="5"/>
      <c r="L514" s="5"/>
      <c r="M514" s="130"/>
      <c r="N514" s="131" t="e">
        <f>IF(VLOOKUP($I514,Zużycie!$A$2:$P$8,5,FALSE)=0," ",VLOOKUP($I514,Zużycie!$A$2:$P$8,5,FALSE))</f>
        <v>#N/A</v>
      </c>
      <c r="O514" s="131" t="e">
        <f>IF(VLOOKUP($I514,Zużycie!$A$2:$P$8,6,FALSE)=0," ",VLOOKUP($I514,Zużycie!$A$2:$P$8,6,FALSE))</f>
        <v>#N/A</v>
      </c>
      <c r="P514" s="131" t="e">
        <f>IF(VLOOKUP($I514,Zużycie!$A$2:$P$8,7,FALSE)=0," ",VLOOKUP($I514,Zużycie!$A$2:$P$8,7,FALSE))</f>
        <v>#N/A</v>
      </c>
      <c r="Q514" s="131" t="e">
        <f>IF(VLOOKUP($I514,Zużycie!$A$2:$P$8,8,FALSE)=0," ",VLOOKUP($I514,Zużycie!$A$2:$P$8,8,FALSE))</f>
        <v>#N/A</v>
      </c>
      <c r="R514" s="131" t="e">
        <f>IF(VLOOKUP($I514,Zużycie!$A$2:$P$8,9,FALSE)=0," ",VLOOKUP($I514,Zużycie!$A$2:$P$8,9,FALSE))</f>
        <v>#N/A</v>
      </c>
      <c r="S514" s="131" t="e">
        <f>IF(VLOOKUP($I514,Zużycie!$A$2:$P$8,10,FALSE)=0," ",VLOOKUP($I514,Zużycie!$A$2:$P$8,10,FALSE))</f>
        <v>#N/A</v>
      </c>
      <c r="T514" s="131" t="e">
        <f>IF(VLOOKUP($I514,Zużycie!$A$2:$P$8,11,FALSE)=0," ",VLOOKUP($I514,Zużycie!$A$2:$P$8,11,FALSE))</f>
        <v>#N/A</v>
      </c>
      <c r="U514" s="131" t="e">
        <f>IF(VLOOKUP($I514,Zużycie!$A$2:$P$8,12,FALSE)=0," ",VLOOKUP($I514,Zużycie!$A$2:$P$8,12,FALSE))</f>
        <v>#N/A</v>
      </c>
      <c r="V514" s="131" t="e">
        <f>IF(VLOOKUP($I514,Zużycie!$A$2:$P$8,13,FALSE)=0," ",VLOOKUP($I514,Zużycie!$A$2:$P$2,100,FALSE))</f>
        <v>#N/A</v>
      </c>
      <c r="W514" s="131" t="e">
        <f>IF(VLOOKUP($I514,Zużycie!$A$2:$P$8,14,FALSE)=0," ",VLOOKUP($I514,Zużycie!$A$2:$P$8,14,FALSE))</f>
        <v>#N/A</v>
      </c>
      <c r="X514" s="131" t="e">
        <f>IF(VLOOKUP($I514,Zużycie!$A$2:$P$8,15,FALSE)=0," ",VLOOKUP($I514,Zużycie!$A$2:$P$8,15,FALSE))</f>
        <v>#N/A</v>
      </c>
      <c r="Y514" s="131" t="e">
        <f>IF(VLOOKUP($I514,Zużycie!$A$2:$P$8,16,FALSE)=0," ",VLOOKUP($I514,Zużycie!$A$2:$P$8,16,FALSE))</f>
        <v>#N/A</v>
      </c>
      <c r="Z514" s="131"/>
      <c r="AA514" s="131"/>
      <c r="AB514" s="131"/>
      <c r="AC514" s="131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1:48" ht="47.25" customHeight="1">
      <c r="A515" s="14"/>
      <c r="B515" s="5"/>
      <c r="C515" s="6"/>
      <c r="D515" s="6"/>
      <c r="E515" s="7"/>
      <c r="F515" s="5"/>
      <c r="G515" s="5"/>
      <c r="H515" s="5"/>
      <c r="I515" s="5" t="str">
        <f t="shared" si="20"/>
        <v/>
      </c>
      <c r="J515" s="5"/>
      <c r="K515" s="5"/>
      <c r="L515" s="5"/>
      <c r="M515" s="130"/>
      <c r="N515" s="131" t="e">
        <f>IF(VLOOKUP($I515,Zużycie!$A$2:$P$8,5,FALSE)=0," ",VLOOKUP($I515,Zużycie!$A$2:$P$8,5,FALSE))</f>
        <v>#N/A</v>
      </c>
      <c r="O515" s="131" t="e">
        <f>IF(VLOOKUP($I515,Zużycie!$A$2:$P$8,6,FALSE)=0," ",VLOOKUP($I515,Zużycie!$A$2:$P$8,6,FALSE))</f>
        <v>#N/A</v>
      </c>
      <c r="P515" s="131" t="e">
        <f>IF(VLOOKUP($I515,Zużycie!$A$2:$P$8,7,FALSE)=0," ",VLOOKUP($I515,Zużycie!$A$2:$P$8,7,FALSE))</f>
        <v>#N/A</v>
      </c>
      <c r="Q515" s="131" t="e">
        <f>IF(VLOOKUP($I515,Zużycie!$A$2:$P$8,8,FALSE)=0," ",VLOOKUP($I515,Zużycie!$A$2:$P$8,8,FALSE))</f>
        <v>#N/A</v>
      </c>
      <c r="R515" s="131" t="e">
        <f>IF(VLOOKUP($I515,Zużycie!$A$2:$P$8,9,FALSE)=0," ",VLOOKUP($I515,Zużycie!$A$2:$P$8,9,FALSE))</f>
        <v>#N/A</v>
      </c>
      <c r="S515" s="131" t="e">
        <f>IF(VLOOKUP($I515,Zużycie!$A$2:$P$8,10,FALSE)=0," ",VLOOKUP($I515,Zużycie!$A$2:$P$8,10,FALSE))</f>
        <v>#N/A</v>
      </c>
      <c r="T515" s="131" t="e">
        <f>IF(VLOOKUP($I515,Zużycie!$A$2:$P$8,11,FALSE)=0," ",VLOOKUP($I515,Zużycie!$A$2:$P$8,11,FALSE))</f>
        <v>#N/A</v>
      </c>
      <c r="U515" s="131" t="e">
        <f>IF(VLOOKUP($I515,Zużycie!$A$2:$P$8,12,FALSE)=0," ",VLOOKUP($I515,Zużycie!$A$2:$P$8,12,FALSE))</f>
        <v>#N/A</v>
      </c>
      <c r="V515" s="131" t="e">
        <f>IF(VLOOKUP($I515,Zużycie!$A$2:$P$8,13,FALSE)=0," ",VLOOKUP($I515,Zużycie!$A$2:$P$2,100,FALSE))</f>
        <v>#N/A</v>
      </c>
      <c r="W515" s="131" t="e">
        <f>IF(VLOOKUP($I515,Zużycie!$A$2:$P$8,14,FALSE)=0," ",VLOOKUP($I515,Zużycie!$A$2:$P$8,14,FALSE))</f>
        <v>#N/A</v>
      </c>
      <c r="X515" s="131" t="e">
        <f>IF(VLOOKUP($I515,Zużycie!$A$2:$P$8,15,FALSE)=0," ",VLOOKUP($I515,Zużycie!$A$2:$P$8,15,FALSE))</f>
        <v>#N/A</v>
      </c>
      <c r="Y515" s="131" t="e">
        <f>IF(VLOOKUP($I515,Zużycie!$A$2:$P$8,16,FALSE)=0," ",VLOOKUP($I515,Zużycie!$A$2:$P$8,16,FALSE))</f>
        <v>#N/A</v>
      </c>
      <c r="Z515" s="131"/>
      <c r="AA515" s="131"/>
      <c r="AB515" s="131"/>
      <c r="AC515" s="131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1:48" ht="47.25" customHeight="1">
      <c r="A516" s="14"/>
      <c r="B516" s="5"/>
      <c r="C516" s="6"/>
      <c r="D516" s="6"/>
      <c r="E516" s="7"/>
      <c r="F516" s="5"/>
      <c r="G516" s="5"/>
      <c r="H516" s="5"/>
      <c r="I516" s="5" t="str">
        <f t="shared" si="20"/>
        <v/>
      </c>
      <c r="J516" s="5"/>
      <c r="K516" s="5"/>
      <c r="L516" s="5"/>
      <c r="M516" s="130"/>
      <c r="N516" s="131" t="e">
        <f>IF(VLOOKUP($I516,Zużycie!$A$2:$P$8,5,FALSE)=0," ",VLOOKUP($I516,Zużycie!$A$2:$P$8,5,FALSE))</f>
        <v>#N/A</v>
      </c>
      <c r="O516" s="131" t="e">
        <f>IF(VLOOKUP($I516,Zużycie!$A$2:$P$8,6,FALSE)=0," ",VLOOKUP($I516,Zużycie!$A$2:$P$8,6,FALSE))</f>
        <v>#N/A</v>
      </c>
      <c r="P516" s="131" t="e">
        <f>IF(VLOOKUP($I516,Zużycie!$A$2:$P$8,7,FALSE)=0," ",VLOOKUP($I516,Zużycie!$A$2:$P$8,7,FALSE))</f>
        <v>#N/A</v>
      </c>
      <c r="Q516" s="131" t="e">
        <f>IF(VLOOKUP($I516,Zużycie!$A$2:$P$8,8,FALSE)=0," ",VLOOKUP($I516,Zużycie!$A$2:$P$8,8,FALSE))</f>
        <v>#N/A</v>
      </c>
      <c r="R516" s="131" t="e">
        <f>IF(VLOOKUP($I516,Zużycie!$A$2:$P$8,9,FALSE)=0," ",VLOOKUP($I516,Zużycie!$A$2:$P$8,9,FALSE))</f>
        <v>#N/A</v>
      </c>
      <c r="S516" s="131" t="e">
        <f>IF(VLOOKUP($I516,Zużycie!$A$2:$P$8,10,FALSE)=0," ",VLOOKUP($I516,Zużycie!$A$2:$P$8,10,FALSE))</f>
        <v>#N/A</v>
      </c>
      <c r="T516" s="131" t="e">
        <f>IF(VLOOKUP($I516,Zużycie!$A$2:$P$8,11,FALSE)=0," ",VLOOKUP($I516,Zużycie!$A$2:$P$8,11,FALSE))</f>
        <v>#N/A</v>
      </c>
      <c r="U516" s="131" t="e">
        <f>IF(VLOOKUP($I516,Zużycie!$A$2:$P$8,12,FALSE)=0," ",VLOOKUP($I516,Zużycie!$A$2:$P$8,12,FALSE))</f>
        <v>#N/A</v>
      </c>
      <c r="V516" s="131" t="e">
        <f>IF(VLOOKUP($I516,Zużycie!$A$2:$P$8,13,FALSE)=0," ",VLOOKUP($I516,Zużycie!$A$2:$P$2,100,FALSE))</f>
        <v>#N/A</v>
      </c>
      <c r="W516" s="131" t="e">
        <f>IF(VLOOKUP($I516,Zużycie!$A$2:$P$8,14,FALSE)=0," ",VLOOKUP($I516,Zużycie!$A$2:$P$8,14,FALSE))</f>
        <v>#N/A</v>
      </c>
      <c r="X516" s="131" t="e">
        <f>IF(VLOOKUP($I516,Zużycie!$A$2:$P$8,15,FALSE)=0," ",VLOOKUP($I516,Zużycie!$A$2:$P$8,15,FALSE))</f>
        <v>#N/A</v>
      </c>
      <c r="Y516" s="131" t="e">
        <f>IF(VLOOKUP($I516,Zużycie!$A$2:$P$8,16,FALSE)=0," ",VLOOKUP($I516,Zużycie!$A$2:$P$8,16,FALSE))</f>
        <v>#N/A</v>
      </c>
      <c r="Z516" s="131"/>
      <c r="AA516" s="131"/>
      <c r="AB516" s="131"/>
      <c r="AC516" s="131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1:48" ht="47.25" customHeight="1">
      <c r="A517" s="14"/>
      <c r="B517" s="5"/>
      <c r="C517" s="6"/>
      <c r="D517" s="6"/>
      <c r="E517" s="7"/>
      <c r="F517" s="5"/>
      <c r="G517" s="5"/>
      <c r="H517" s="5"/>
      <c r="I517" s="5" t="str">
        <f t="shared" si="20"/>
        <v/>
      </c>
      <c r="J517" s="5"/>
      <c r="K517" s="5"/>
      <c r="L517" s="5"/>
      <c r="M517" s="130"/>
      <c r="N517" s="131" t="e">
        <f>IF(VLOOKUP($I517,Zużycie!$A$2:$P$8,5,FALSE)=0," ",VLOOKUP($I517,Zużycie!$A$2:$P$8,5,FALSE))</f>
        <v>#N/A</v>
      </c>
      <c r="O517" s="131" t="e">
        <f>IF(VLOOKUP($I517,Zużycie!$A$2:$P$8,6,FALSE)=0," ",VLOOKUP($I517,Zużycie!$A$2:$P$8,6,FALSE))</f>
        <v>#N/A</v>
      </c>
      <c r="P517" s="131" t="e">
        <f>IF(VLOOKUP($I517,Zużycie!$A$2:$P$8,7,FALSE)=0," ",VLOOKUP($I517,Zużycie!$A$2:$P$8,7,FALSE))</f>
        <v>#N/A</v>
      </c>
      <c r="Q517" s="131" t="e">
        <f>IF(VLOOKUP($I517,Zużycie!$A$2:$P$8,8,FALSE)=0," ",VLOOKUP($I517,Zużycie!$A$2:$P$8,8,FALSE))</f>
        <v>#N/A</v>
      </c>
      <c r="R517" s="131" t="e">
        <f>IF(VLOOKUP($I517,Zużycie!$A$2:$P$8,9,FALSE)=0," ",VLOOKUP($I517,Zużycie!$A$2:$P$8,9,FALSE))</f>
        <v>#N/A</v>
      </c>
      <c r="S517" s="131" t="e">
        <f>IF(VLOOKUP($I517,Zużycie!$A$2:$P$8,10,FALSE)=0," ",VLOOKUP($I517,Zużycie!$A$2:$P$8,10,FALSE))</f>
        <v>#N/A</v>
      </c>
      <c r="T517" s="131" t="e">
        <f>IF(VLOOKUP($I517,Zużycie!$A$2:$P$8,11,FALSE)=0," ",VLOOKUP($I517,Zużycie!$A$2:$P$8,11,FALSE))</f>
        <v>#N/A</v>
      </c>
      <c r="U517" s="131" t="e">
        <f>IF(VLOOKUP($I517,Zużycie!$A$2:$P$8,12,FALSE)=0," ",VLOOKUP($I517,Zużycie!$A$2:$P$8,12,FALSE))</f>
        <v>#N/A</v>
      </c>
      <c r="V517" s="131" t="e">
        <f>IF(VLOOKUP($I517,Zużycie!$A$2:$P$8,13,FALSE)=0," ",VLOOKUP($I517,Zużycie!$A$2:$P$2,100,FALSE))</f>
        <v>#N/A</v>
      </c>
      <c r="W517" s="131" t="e">
        <f>IF(VLOOKUP($I517,Zużycie!$A$2:$P$8,14,FALSE)=0," ",VLOOKUP($I517,Zużycie!$A$2:$P$8,14,FALSE))</f>
        <v>#N/A</v>
      </c>
      <c r="X517" s="131" t="e">
        <f>IF(VLOOKUP($I517,Zużycie!$A$2:$P$8,15,FALSE)=0," ",VLOOKUP($I517,Zużycie!$A$2:$P$8,15,FALSE))</f>
        <v>#N/A</v>
      </c>
      <c r="Y517" s="131" t="e">
        <f>IF(VLOOKUP($I517,Zużycie!$A$2:$P$8,16,FALSE)=0," ",VLOOKUP($I517,Zużycie!$A$2:$P$8,16,FALSE))</f>
        <v>#N/A</v>
      </c>
      <c r="Z517" s="131"/>
      <c r="AA517" s="131"/>
      <c r="AB517" s="131"/>
      <c r="AC517" s="131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1:48" ht="47.25" customHeight="1">
      <c r="A518" s="14"/>
      <c r="B518" s="5"/>
      <c r="C518" s="6"/>
      <c r="D518" s="6"/>
      <c r="E518" s="7"/>
      <c r="F518" s="5"/>
      <c r="G518" s="5"/>
      <c r="H518" s="5"/>
      <c r="I518" s="5" t="str">
        <f t="shared" si="20"/>
        <v/>
      </c>
      <c r="J518" s="5"/>
      <c r="K518" s="5"/>
      <c r="L518" s="5"/>
      <c r="M518" s="130"/>
      <c r="N518" s="131" t="e">
        <f>IF(VLOOKUP($I518,Zużycie!$A$2:$P$8,5,FALSE)=0," ",VLOOKUP($I518,Zużycie!$A$2:$P$8,5,FALSE))</f>
        <v>#N/A</v>
      </c>
      <c r="O518" s="131" t="e">
        <f>IF(VLOOKUP($I518,Zużycie!$A$2:$P$8,6,FALSE)=0," ",VLOOKUP($I518,Zużycie!$A$2:$P$8,6,FALSE))</f>
        <v>#N/A</v>
      </c>
      <c r="P518" s="131" t="e">
        <f>IF(VLOOKUP($I518,Zużycie!$A$2:$P$8,7,FALSE)=0," ",VLOOKUP($I518,Zużycie!$A$2:$P$8,7,FALSE))</f>
        <v>#N/A</v>
      </c>
      <c r="Q518" s="131" t="e">
        <f>IF(VLOOKUP($I518,Zużycie!$A$2:$P$8,8,FALSE)=0," ",VLOOKUP($I518,Zużycie!$A$2:$P$8,8,FALSE))</f>
        <v>#N/A</v>
      </c>
      <c r="R518" s="131" t="e">
        <f>IF(VLOOKUP($I518,Zużycie!$A$2:$P$8,9,FALSE)=0," ",VLOOKUP($I518,Zużycie!$A$2:$P$8,9,FALSE))</f>
        <v>#N/A</v>
      </c>
      <c r="S518" s="131" t="e">
        <f>IF(VLOOKUP($I518,Zużycie!$A$2:$P$8,10,FALSE)=0," ",VLOOKUP($I518,Zużycie!$A$2:$P$8,10,FALSE))</f>
        <v>#N/A</v>
      </c>
      <c r="T518" s="131" t="e">
        <f>IF(VLOOKUP($I518,Zużycie!$A$2:$P$8,11,FALSE)=0," ",VLOOKUP($I518,Zużycie!$A$2:$P$8,11,FALSE))</f>
        <v>#N/A</v>
      </c>
      <c r="U518" s="131" t="e">
        <f>IF(VLOOKUP($I518,Zużycie!$A$2:$P$8,12,FALSE)=0," ",VLOOKUP($I518,Zużycie!$A$2:$P$8,12,FALSE))</f>
        <v>#N/A</v>
      </c>
      <c r="V518" s="131" t="e">
        <f>IF(VLOOKUP($I518,Zużycie!$A$2:$P$8,13,FALSE)=0," ",VLOOKUP($I518,Zużycie!$A$2:$P$2,100,FALSE))</f>
        <v>#N/A</v>
      </c>
      <c r="W518" s="131" t="e">
        <f>IF(VLOOKUP($I518,Zużycie!$A$2:$P$8,14,FALSE)=0," ",VLOOKUP($I518,Zużycie!$A$2:$P$8,14,FALSE))</f>
        <v>#N/A</v>
      </c>
      <c r="X518" s="131" t="e">
        <f>IF(VLOOKUP($I518,Zużycie!$A$2:$P$8,15,FALSE)=0," ",VLOOKUP($I518,Zużycie!$A$2:$P$8,15,FALSE))</f>
        <v>#N/A</v>
      </c>
      <c r="Y518" s="131" t="e">
        <f>IF(VLOOKUP($I518,Zużycie!$A$2:$P$8,16,FALSE)=0," ",VLOOKUP($I518,Zużycie!$A$2:$P$8,16,FALSE))</f>
        <v>#N/A</v>
      </c>
      <c r="Z518" s="131"/>
      <c r="AA518" s="131"/>
      <c r="AB518" s="131"/>
      <c r="AC518" s="131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1:48" ht="47.25" customHeight="1">
      <c r="A519" s="14"/>
      <c r="B519" s="5"/>
      <c r="C519" s="6"/>
      <c r="D519" s="6"/>
      <c r="E519" s="7"/>
      <c r="F519" s="5"/>
      <c r="G519" s="5"/>
      <c r="H519" s="5"/>
      <c r="I519" s="5" t="str">
        <f t="shared" si="20"/>
        <v/>
      </c>
      <c r="J519" s="5"/>
      <c r="K519" s="5"/>
      <c r="L519" s="5"/>
      <c r="M519" s="130"/>
      <c r="N519" s="131" t="e">
        <f>IF(VLOOKUP($I519,Zużycie!$A$2:$P$8,5,FALSE)=0," ",VLOOKUP($I519,Zużycie!$A$2:$P$8,5,FALSE))</f>
        <v>#N/A</v>
      </c>
      <c r="O519" s="131" t="e">
        <f>IF(VLOOKUP($I519,Zużycie!$A$2:$P$8,6,FALSE)=0," ",VLOOKUP($I519,Zużycie!$A$2:$P$8,6,FALSE))</f>
        <v>#N/A</v>
      </c>
      <c r="P519" s="131" t="e">
        <f>IF(VLOOKUP($I519,Zużycie!$A$2:$P$8,7,FALSE)=0," ",VLOOKUP($I519,Zużycie!$A$2:$P$8,7,FALSE))</f>
        <v>#N/A</v>
      </c>
      <c r="Q519" s="131" t="e">
        <f>IF(VLOOKUP($I519,Zużycie!$A$2:$P$8,8,FALSE)=0," ",VLOOKUP($I519,Zużycie!$A$2:$P$8,8,FALSE))</f>
        <v>#N/A</v>
      </c>
      <c r="R519" s="131" t="e">
        <f>IF(VLOOKUP($I519,Zużycie!$A$2:$P$8,9,FALSE)=0," ",VLOOKUP($I519,Zużycie!$A$2:$P$8,9,FALSE))</f>
        <v>#N/A</v>
      </c>
      <c r="S519" s="131" t="e">
        <f>IF(VLOOKUP($I519,Zużycie!$A$2:$P$8,10,FALSE)=0," ",VLOOKUP($I519,Zużycie!$A$2:$P$8,10,FALSE))</f>
        <v>#N/A</v>
      </c>
      <c r="T519" s="131" t="e">
        <f>IF(VLOOKUP($I519,Zużycie!$A$2:$P$8,11,FALSE)=0," ",VLOOKUP($I519,Zużycie!$A$2:$P$8,11,FALSE))</f>
        <v>#N/A</v>
      </c>
      <c r="U519" s="131" t="e">
        <f>IF(VLOOKUP($I519,Zużycie!$A$2:$P$8,12,FALSE)=0," ",VLOOKUP($I519,Zużycie!$A$2:$P$8,12,FALSE))</f>
        <v>#N/A</v>
      </c>
      <c r="V519" s="131" t="e">
        <f>IF(VLOOKUP($I519,Zużycie!$A$2:$P$8,13,FALSE)=0," ",VLOOKUP($I519,Zużycie!$A$2:$P$2,100,FALSE))</f>
        <v>#N/A</v>
      </c>
      <c r="W519" s="131" t="e">
        <f>IF(VLOOKUP($I519,Zużycie!$A$2:$P$8,14,FALSE)=0," ",VLOOKUP($I519,Zużycie!$A$2:$P$8,14,FALSE))</f>
        <v>#N/A</v>
      </c>
      <c r="X519" s="131" t="e">
        <f>IF(VLOOKUP($I519,Zużycie!$A$2:$P$8,15,FALSE)=0," ",VLOOKUP($I519,Zużycie!$A$2:$P$8,15,FALSE))</f>
        <v>#N/A</v>
      </c>
      <c r="Y519" s="131" t="e">
        <f>IF(VLOOKUP($I519,Zużycie!$A$2:$P$8,16,FALSE)=0," ",VLOOKUP($I519,Zużycie!$A$2:$P$8,16,FALSE))</f>
        <v>#N/A</v>
      </c>
      <c r="Z519" s="131"/>
      <c r="AA519" s="131"/>
      <c r="AB519" s="131"/>
      <c r="AC519" s="131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1:48" ht="47.25" customHeight="1">
      <c r="A520" s="14"/>
      <c r="B520" s="5"/>
      <c r="C520" s="6"/>
      <c r="D520" s="6"/>
      <c r="E520" s="7"/>
      <c r="F520" s="5"/>
      <c r="G520" s="5"/>
      <c r="H520" s="5"/>
      <c r="I520" s="5" t="str">
        <f t="shared" ref="I520:I583" si="21">CONCATENATE(F520,G520,H520)</f>
        <v/>
      </c>
      <c r="J520" s="5"/>
      <c r="K520" s="5"/>
      <c r="L520" s="5"/>
      <c r="M520" s="130"/>
      <c r="N520" s="131" t="e">
        <f>IF(VLOOKUP($I520,Zużycie!$A$2:$P$8,5,FALSE)=0," ",VLOOKUP($I520,Zużycie!$A$2:$P$8,5,FALSE))</f>
        <v>#N/A</v>
      </c>
      <c r="O520" s="131" t="e">
        <f>IF(VLOOKUP($I520,Zużycie!$A$2:$P$8,6,FALSE)=0," ",VLOOKUP($I520,Zużycie!$A$2:$P$8,6,FALSE))</f>
        <v>#N/A</v>
      </c>
      <c r="P520" s="131" t="e">
        <f>IF(VLOOKUP($I520,Zużycie!$A$2:$P$8,7,FALSE)=0," ",VLOOKUP($I520,Zużycie!$A$2:$P$8,7,FALSE))</f>
        <v>#N/A</v>
      </c>
      <c r="Q520" s="131" t="e">
        <f>IF(VLOOKUP($I520,Zużycie!$A$2:$P$8,8,FALSE)=0," ",VLOOKUP($I520,Zużycie!$A$2:$P$8,8,FALSE))</f>
        <v>#N/A</v>
      </c>
      <c r="R520" s="131" t="e">
        <f>IF(VLOOKUP($I520,Zużycie!$A$2:$P$8,9,FALSE)=0," ",VLOOKUP($I520,Zużycie!$A$2:$P$8,9,FALSE))</f>
        <v>#N/A</v>
      </c>
      <c r="S520" s="131" t="e">
        <f>IF(VLOOKUP($I520,Zużycie!$A$2:$P$8,10,FALSE)=0," ",VLOOKUP($I520,Zużycie!$A$2:$P$8,10,FALSE))</f>
        <v>#N/A</v>
      </c>
      <c r="T520" s="131" t="e">
        <f>IF(VLOOKUP($I520,Zużycie!$A$2:$P$8,11,FALSE)=0," ",VLOOKUP($I520,Zużycie!$A$2:$P$8,11,FALSE))</f>
        <v>#N/A</v>
      </c>
      <c r="U520" s="131" t="e">
        <f>IF(VLOOKUP($I520,Zużycie!$A$2:$P$8,12,FALSE)=0," ",VLOOKUP($I520,Zużycie!$A$2:$P$8,12,FALSE))</f>
        <v>#N/A</v>
      </c>
      <c r="V520" s="131" t="e">
        <f>IF(VLOOKUP($I520,Zużycie!$A$2:$P$8,13,FALSE)=0," ",VLOOKUP($I520,Zużycie!$A$2:$P$2,100,FALSE))</f>
        <v>#N/A</v>
      </c>
      <c r="W520" s="131" t="e">
        <f>IF(VLOOKUP($I520,Zużycie!$A$2:$P$8,14,FALSE)=0," ",VLOOKUP($I520,Zużycie!$A$2:$P$8,14,FALSE))</f>
        <v>#N/A</v>
      </c>
      <c r="X520" s="131" t="e">
        <f>IF(VLOOKUP($I520,Zużycie!$A$2:$P$8,15,FALSE)=0," ",VLOOKUP($I520,Zużycie!$A$2:$P$8,15,FALSE))</f>
        <v>#N/A</v>
      </c>
      <c r="Y520" s="131" t="e">
        <f>IF(VLOOKUP($I520,Zużycie!$A$2:$P$8,16,FALSE)=0," ",VLOOKUP($I520,Zużycie!$A$2:$P$8,16,FALSE))</f>
        <v>#N/A</v>
      </c>
      <c r="Z520" s="131"/>
      <c r="AA520" s="131"/>
      <c r="AB520" s="131"/>
      <c r="AC520" s="131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1:48" ht="47.25" customHeight="1">
      <c r="A521" s="14"/>
      <c r="B521" s="5"/>
      <c r="C521" s="6"/>
      <c r="D521" s="6"/>
      <c r="E521" s="7"/>
      <c r="F521" s="5"/>
      <c r="G521" s="5"/>
      <c r="H521" s="5"/>
      <c r="I521" s="5" t="str">
        <f t="shared" si="21"/>
        <v/>
      </c>
      <c r="J521" s="5"/>
      <c r="K521" s="5"/>
      <c r="L521" s="5"/>
      <c r="M521" s="130"/>
      <c r="N521" s="131" t="e">
        <f>IF(VLOOKUP($I521,Zużycie!$A$2:$P$8,5,FALSE)=0," ",VLOOKUP($I521,Zużycie!$A$2:$P$8,5,FALSE))</f>
        <v>#N/A</v>
      </c>
      <c r="O521" s="131" t="e">
        <f>IF(VLOOKUP($I521,Zużycie!$A$2:$P$8,6,FALSE)=0," ",VLOOKUP($I521,Zużycie!$A$2:$P$8,6,FALSE))</f>
        <v>#N/A</v>
      </c>
      <c r="P521" s="131" t="e">
        <f>IF(VLOOKUP($I521,Zużycie!$A$2:$P$8,7,FALSE)=0," ",VLOOKUP($I521,Zużycie!$A$2:$P$8,7,FALSE))</f>
        <v>#N/A</v>
      </c>
      <c r="Q521" s="131" t="e">
        <f>IF(VLOOKUP($I521,Zużycie!$A$2:$P$8,8,FALSE)=0," ",VLOOKUP($I521,Zużycie!$A$2:$P$8,8,FALSE))</f>
        <v>#N/A</v>
      </c>
      <c r="R521" s="131" t="e">
        <f>IF(VLOOKUP($I521,Zużycie!$A$2:$P$8,9,FALSE)=0," ",VLOOKUP($I521,Zużycie!$A$2:$P$8,9,FALSE))</f>
        <v>#N/A</v>
      </c>
      <c r="S521" s="131" t="e">
        <f>IF(VLOOKUP($I521,Zużycie!$A$2:$P$8,10,FALSE)=0," ",VLOOKUP($I521,Zużycie!$A$2:$P$8,10,FALSE))</f>
        <v>#N/A</v>
      </c>
      <c r="T521" s="131" t="e">
        <f>IF(VLOOKUP($I521,Zużycie!$A$2:$P$8,11,FALSE)=0," ",VLOOKUP($I521,Zużycie!$A$2:$P$8,11,FALSE))</f>
        <v>#N/A</v>
      </c>
      <c r="U521" s="131" t="e">
        <f>IF(VLOOKUP($I521,Zużycie!$A$2:$P$8,12,FALSE)=0," ",VLOOKUP($I521,Zużycie!$A$2:$P$8,12,FALSE))</f>
        <v>#N/A</v>
      </c>
      <c r="V521" s="131" t="e">
        <f>IF(VLOOKUP($I521,Zużycie!$A$2:$P$8,13,FALSE)=0," ",VLOOKUP($I521,Zużycie!$A$2:$P$2,100,FALSE))</f>
        <v>#N/A</v>
      </c>
      <c r="W521" s="131" t="e">
        <f>IF(VLOOKUP($I521,Zużycie!$A$2:$P$8,14,FALSE)=0," ",VLOOKUP($I521,Zużycie!$A$2:$P$8,14,FALSE))</f>
        <v>#N/A</v>
      </c>
      <c r="X521" s="131" t="e">
        <f>IF(VLOOKUP($I521,Zużycie!$A$2:$P$8,15,FALSE)=0," ",VLOOKUP($I521,Zużycie!$A$2:$P$8,15,FALSE))</f>
        <v>#N/A</v>
      </c>
      <c r="Y521" s="131" t="e">
        <f>IF(VLOOKUP($I521,Zużycie!$A$2:$P$8,16,FALSE)=0," ",VLOOKUP($I521,Zużycie!$A$2:$P$8,16,FALSE))</f>
        <v>#N/A</v>
      </c>
      <c r="Z521" s="131"/>
      <c r="AA521" s="131"/>
      <c r="AB521" s="131"/>
      <c r="AC521" s="131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1:48" ht="47.25" customHeight="1">
      <c r="A522" s="14"/>
      <c r="B522" s="5"/>
      <c r="C522" s="6"/>
      <c r="D522" s="6"/>
      <c r="E522" s="7"/>
      <c r="F522" s="5"/>
      <c r="G522" s="5"/>
      <c r="H522" s="5"/>
      <c r="I522" s="5" t="str">
        <f t="shared" si="21"/>
        <v/>
      </c>
      <c r="J522" s="5"/>
      <c r="K522" s="5"/>
      <c r="L522" s="5"/>
      <c r="M522" s="130"/>
      <c r="N522" s="131" t="e">
        <f>IF(VLOOKUP($I522,Zużycie!$A$2:$P$8,5,FALSE)=0," ",VLOOKUP($I522,Zużycie!$A$2:$P$8,5,FALSE))</f>
        <v>#N/A</v>
      </c>
      <c r="O522" s="131" t="e">
        <f>IF(VLOOKUP($I522,Zużycie!$A$2:$P$8,6,FALSE)=0," ",VLOOKUP($I522,Zużycie!$A$2:$P$8,6,FALSE))</f>
        <v>#N/A</v>
      </c>
      <c r="P522" s="131" t="e">
        <f>IF(VLOOKUP($I522,Zużycie!$A$2:$P$8,7,FALSE)=0," ",VLOOKUP($I522,Zużycie!$A$2:$P$8,7,FALSE))</f>
        <v>#N/A</v>
      </c>
      <c r="Q522" s="131" t="e">
        <f>IF(VLOOKUP($I522,Zużycie!$A$2:$P$8,8,FALSE)=0," ",VLOOKUP($I522,Zużycie!$A$2:$P$8,8,FALSE))</f>
        <v>#N/A</v>
      </c>
      <c r="R522" s="131" t="e">
        <f>IF(VLOOKUP($I522,Zużycie!$A$2:$P$8,9,FALSE)=0," ",VLOOKUP($I522,Zużycie!$A$2:$P$8,9,FALSE))</f>
        <v>#N/A</v>
      </c>
      <c r="S522" s="131" t="e">
        <f>IF(VLOOKUP($I522,Zużycie!$A$2:$P$8,10,FALSE)=0," ",VLOOKUP($I522,Zużycie!$A$2:$P$8,10,FALSE))</f>
        <v>#N/A</v>
      </c>
      <c r="T522" s="131" t="e">
        <f>IF(VLOOKUP($I522,Zużycie!$A$2:$P$8,11,FALSE)=0," ",VLOOKUP($I522,Zużycie!$A$2:$P$8,11,FALSE))</f>
        <v>#N/A</v>
      </c>
      <c r="U522" s="131" t="e">
        <f>IF(VLOOKUP($I522,Zużycie!$A$2:$P$8,12,FALSE)=0," ",VLOOKUP($I522,Zużycie!$A$2:$P$8,12,FALSE))</f>
        <v>#N/A</v>
      </c>
      <c r="V522" s="131" t="e">
        <f>IF(VLOOKUP($I522,Zużycie!$A$2:$P$8,13,FALSE)=0," ",VLOOKUP($I522,Zużycie!$A$2:$P$2,100,FALSE))</f>
        <v>#N/A</v>
      </c>
      <c r="W522" s="131" t="e">
        <f>IF(VLOOKUP($I522,Zużycie!$A$2:$P$8,14,FALSE)=0," ",VLOOKUP($I522,Zużycie!$A$2:$P$8,14,FALSE))</f>
        <v>#N/A</v>
      </c>
      <c r="X522" s="131" t="e">
        <f>IF(VLOOKUP($I522,Zużycie!$A$2:$P$8,15,FALSE)=0," ",VLOOKUP($I522,Zużycie!$A$2:$P$8,15,FALSE))</f>
        <v>#N/A</v>
      </c>
      <c r="Y522" s="131" t="e">
        <f>IF(VLOOKUP($I522,Zużycie!$A$2:$P$8,16,FALSE)=0," ",VLOOKUP($I522,Zużycie!$A$2:$P$8,16,FALSE))</f>
        <v>#N/A</v>
      </c>
      <c r="Z522" s="131"/>
      <c r="AA522" s="131"/>
      <c r="AB522" s="131"/>
      <c r="AC522" s="131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1:48" ht="47.25" customHeight="1">
      <c r="A523" s="14"/>
      <c r="B523" s="5"/>
      <c r="C523" s="6"/>
      <c r="D523" s="6"/>
      <c r="E523" s="7"/>
      <c r="F523" s="5"/>
      <c r="G523" s="5"/>
      <c r="H523" s="5"/>
      <c r="I523" s="5" t="str">
        <f t="shared" si="21"/>
        <v/>
      </c>
      <c r="J523" s="5"/>
      <c r="K523" s="5"/>
      <c r="L523" s="5"/>
      <c r="M523" s="130"/>
      <c r="N523" s="131" t="e">
        <f>IF(VLOOKUP($I523,Zużycie!$A$2:$P$8,5,FALSE)=0," ",VLOOKUP($I523,Zużycie!$A$2:$P$8,5,FALSE))</f>
        <v>#N/A</v>
      </c>
      <c r="O523" s="131" t="e">
        <f>IF(VLOOKUP($I523,Zużycie!$A$2:$P$8,6,FALSE)=0," ",VLOOKUP($I523,Zużycie!$A$2:$P$8,6,FALSE))</f>
        <v>#N/A</v>
      </c>
      <c r="P523" s="131" t="e">
        <f>IF(VLOOKUP($I523,Zużycie!$A$2:$P$8,7,FALSE)=0," ",VLOOKUP($I523,Zużycie!$A$2:$P$8,7,FALSE))</f>
        <v>#N/A</v>
      </c>
      <c r="Q523" s="131" t="e">
        <f>IF(VLOOKUP($I523,Zużycie!$A$2:$P$8,8,FALSE)=0," ",VLOOKUP($I523,Zużycie!$A$2:$P$8,8,FALSE))</f>
        <v>#N/A</v>
      </c>
      <c r="R523" s="131" t="e">
        <f>IF(VLOOKUP($I523,Zużycie!$A$2:$P$8,9,FALSE)=0," ",VLOOKUP($I523,Zużycie!$A$2:$P$8,9,FALSE))</f>
        <v>#N/A</v>
      </c>
      <c r="S523" s="131" t="e">
        <f>IF(VLOOKUP($I523,Zużycie!$A$2:$P$8,10,FALSE)=0," ",VLOOKUP($I523,Zużycie!$A$2:$P$8,10,FALSE))</f>
        <v>#N/A</v>
      </c>
      <c r="T523" s="131" t="e">
        <f>IF(VLOOKUP($I523,Zużycie!$A$2:$P$8,11,FALSE)=0," ",VLOOKUP($I523,Zużycie!$A$2:$P$8,11,FALSE))</f>
        <v>#N/A</v>
      </c>
      <c r="U523" s="131" t="e">
        <f>IF(VLOOKUP($I523,Zużycie!$A$2:$P$8,12,FALSE)=0," ",VLOOKUP($I523,Zużycie!$A$2:$P$8,12,FALSE))</f>
        <v>#N/A</v>
      </c>
      <c r="V523" s="131" t="e">
        <f>IF(VLOOKUP($I523,Zużycie!$A$2:$P$8,13,FALSE)=0," ",VLOOKUP($I523,Zużycie!$A$2:$P$2,100,FALSE))</f>
        <v>#N/A</v>
      </c>
      <c r="W523" s="131" t="e">
        <f>IF(VLOOKUP($I523,Zużycie!$A$2:$P$8,14,FALSE)=0," ",VLOOKUP($I523,Zużycie!$A$2:$P$8,14,FALSE))</f>
        <v>#N/A</v>
      </c>
      <c r="X523" s="131" t="e">
        <f>IF(VLOOKUP($I523,Zużycie!$A$2:$P$8,15,FALSE)=0," ",VLOOKUP($I523,Zużycie!$A$2:$P$8,15,FALSE))</f>
        <v>#N/A</v>
      </c>
      <c r="Y523" s="131" t="e">
        <f>IF(VLOOKUP($I523,Zużycie!$A$2:$P$8,16,FALSE)=0," ",VLOOKUP($I523,Zużycie!$A$2:$P$8,16,FALSE))</f>
        <v>#N/A</v>
      </c>
      <c r="Z523" s="131"/>
      <c r="AA523" s="131"/>
      <c r="AB523" s="131"/>
      <c r="AC523" s="131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1:48" ht="47.25" customHeight="1">
      <c r="A524" s="14"/>
      <c r="B524" s="5"/>
      <c r="C524" s="6"/>
      <c r="D524" s="6"/>
      <c r="E524" s="7"/>
      <c r="F524" s="5"/>
      <c r="G524" s="5"/>
      <c r="H524" s="5"/>
      <c r="I524" s="5" t="str">
        <f t="shared" si="21"/>
        <v/>
      </c>
      <c r="J524" s="5"/>
      <c r="K524" s="5"/>
      <c r="L524" s="5"/>
      <c r="M524" s="130"/>
      <c r="N524" s="131" t="e">
        <f>IF(VLOOKUP($I524,Zużycie!$A$2:$P$8,5,FALSE)=0," ",VLOOKUP($I524,Zużycie!$A$2:$P$8,5,FALSE))</f>
        <v>#N/A</v>
      </c>
      <c r="O524" s="131" t="e">
        <f>IF(VLOOKUP($I524,Zużycie!$A$2:$P$8,6,FALSE)=0," ",VLOOKUP($I524,Zużycie!$A$2:$P$8,6,FALSE))</f>
        <v>#N/A</v>
      </c>
      <c r="P524" s="131" t="e">
        <f>IF(VLOOKUP($I524,Zużycie!$A$2:$P$8,7,FALSE)=0," ",VLOOKUP($I524,Zużycie!$A$2:$P$8,7,FALSE))</f>
        <v>#N/A</v>
      </c>
      <c r="Q524" s="131" t="e">
        <f>IF(VLOOKUP($I524,Zużycie!$A$2:$P$8,8,FALSE)=0," ",VLOOKUP($I524,Zużycie!$A$2:$P$8,8,FALSE))</f>
        <v>#N/A</v>
      </c>
      <c r="R524" s="131" t="e">
        <f>IF(VLOOKUP($I524,Zużycie!$A$2:$P$8,9,FALSE)=0," ",VLOOKUP($I524,Zużycie!$A$2:$P$8,9,FALSE))</f>
        <v>#N/A</v>
      </c>
      <c r="S524" s="131" t="e">
        <f>IF(VLOOKUP($I524,Zużycie!$A$2:$P$8,10,FALSE)=0," ",VLOOKUP($I524,Zużycie!$A$2:$P$8,10,FALSE))</f>
        <v>#N/A</v>
      </c>
      <c r="T524" s="131" t="e">
        <f>IF(VLOOKUP($I524,Zużycie!$A$2:$P$8,11,FALSE)=0," ",VLOOKUP($I524,Zużycie!$A$2:$P$8,11,FALSE))</f>
        <v>#N/A</v>
      </c>
      <c r="U524" s="131" t="e">
        <f>IF(VLOOKUP($I524,Zużycie!$A$2:$P$8,12,FALSE)=0," ",VLOOKUP($I524,Zużycie!$A$2:$P$8,12,FALSE))</f>
        <v>#N/A</v>
      </c>
      <c r="V524" s="131" t="e">
        <f>IF(VLOOKUP($I524,Zużycie!$A$2:$P$8,13,FALSE)=0," ",VLOOKUP($I524,Zużycie!$A$2:$P$2,100,FALSE))</f>
        <v>#N/A</v>
      </c>
      <c r="W524" s="131" t="e">
        <f>IF(VLOOKUP($I524,Zużycie!$A$2:$P$8,14,FALSE)=0," ",VLOOKUP($I524,Zużycie!$A$2:$P$8,14,FALSE))</f>
        <v>#N/A</v>
      </c>
      <c r="X524" s="131" t="e">
        <f>IF(VLOOKUP($I524,Zużycie!$A$2:$P$8,15,FALSE)=0," ",VLOOKUP($I524,Zużycie!$A$2:$P$8,15,FALSE))</f>
        <v>#N/A</v>
      </c>
      <c r="Y524" s="131" t="e">
        <f>IF(VLOOKUP($I524,Zużycie!$A$2:$P$8,16,FALSE)=0," ",VLOOKUP($I524,Zużycie!$A$2:$P$8,16,FALSE))</f>
        <v>#N/A</v>
      </c>
      <c r="Z524" s="131"/>
      <c r="AA524" s="131"/>
      <c r="AB524" s="131"/>
      <c r="AC524" s="131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1:48" ht="47.25" customHeight="1">
      <c r="A525" s="14"/>
      <c r="B525" s="5"/>
      <c r="C525" s="6"/>
      <c r="D525" s="6"/>
      <c r="E525" s="7"/>
      <c r="F525" s="5"/>
      <c r="G525" s="5"/>
      <c r="H525" s="5"/>
      <c r="I525" s="5" t="str">
        <f t="shared" si="21"/>
        <v/>
      </c>
      <c r="J525" s="5"/>
      <c r="K525" s="5"/>
      <c r="L525" s="5"/>
      <c r="M525" s="130"/>
      <c r="N525" s="131" t="e">
        <f>IF(VLOOKUP($I525,Zużycie!$A$2:$P$8,5,FALSE)=0," ",VLOOKUP($I525,Zużycie!$A$2:$P$8,5,FALSE))</f>
        <v>#N/A</v>
      </c>
      <c r="O525" s="131" t="e">
        <f>IF(VLOOKUP($I525,Zużycie!$A$2:$P$8,6,FALSE)=0," ",VLOOKUP($I525,Zużycie!$A$2:$P$8,6,FALSE))</f>
        <v>#N/A</v>
      </c>
      <c r="P525" s="131" t="e">
        <f>IF(VLOOKUP($I525,Zużycie!$A$2:$P$8,7,FALSE)=0," ",VLOOKUP($I525,Zużycie!$A$2:$P$8,7,FALSE))</f>
        <v>#N/A</v>
      </c>
      <c r="Q525" s="131" t="e">
        <f>IF(VLOOKUP($I525,Zużycie!$A$2:$P$8,8,FALSE)=0," ",VLOOKUP($I525,Zużycie!$A$2:$P$8,8,FALSE))</f>
        <v>#N/A</v>
      </c>
      <c r="R525" s="131" t="e">
        <f>IF(VLOOKUP($I525,Zużycie!$A$2:$P$8,9,FALSE)=0," ",VLOOKUP($I525,Zużycie!$A$2:$P$8,9,FALSE))</f>
        <v>#N/A</v>
      </c>
      <c r="S525" s="131" t="e">
        <f>IF(VLOOKUP($I525,Zużycie!$A$2:$P$8,10,FALSE)=0," ",VLOOKUP($I525,Zużycie!$A$2:$P$8,10,FALSE))</f>
        <v>#N/A</v>
      </c>
      <c r="T525" s="131" t="e">
        <f>IF(VLOOKUP($I525,Zużycie!$A$2:$P$8,11,FALSE)=0," ",VLOOKUP($I525,Zużycie!$A$2:$P$8,11,FALSE))</f>
        <v>#N/A</v>
      </c>
      <c r="U525" s="131" t="e">
        <f>IF(VLOOKUP($I525,Zużycie!$A$2:$P$8,12,FALSE)=0," ",VLOOKUP($I525,Zużycie!$A$2:$P$8,12,FALSE))</f>
        <v>#N/A</v>
      </c>
      <c r="V525" s="131" t="e">
        <f>IF(VLOOKUP($I525,Zużycie!$A$2:$P$8,13,FALSE)=0," ",VLOOKUP($I525,Zużycie!$A$2:$P$2,100,FALSE))</f>
        <v>#N/A</v>
      </c>
      <c r="W525" s="131" t="e">
        <f>IF(VLOOKUP($I525,Zużycie!$A$2:$P$8,14,FALSE)=0," ",VLOOKUP($I525,Zużycie!$A$2:$P$8,14,FALSE))</f>
        <v>#N/A</v>
      </c>
      <c r="X525" s="131" t="e">
        <f>IF(VLOOKUP($I525,Zużycie!$A$2:$P$8,15,FALSE)=0," ",VLOOKUP($I525,Zużycie!$A$2:$P$8,15,FALSE))</f>
        <v>#N/A</v>
      </c>
      <c r="Y525" s="131" t="e">
        <f>IF(VLOOKUP($I525,Zużycie!$A$2:$P$8,16,FALSE)=0," ",VLOOKUP($I525,Zużycie!$A$2:$P$8,16,FALSE))</f>
        <v>#N/A</v>
      </c>
      <c r="Z525" s="131"/>
      <c r="AA525" s="131"/>
      <c r="AB525" s="131"/>
      <c r="AC525" s="131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1:48" ht="47.25" customHeight="1">
      <c r="A526" s="14"/>
      <c r="B526" s="5"/>
      <c r="C526" s="6"/>
      <c r="D526" s="6"/>
      <c r="E526" s="7"/>
      <c r="F526" s="5"/>
      <c r="G526" s="5"/>
      <c r="H526" s="5"/>
      <c r="I526" s="5" t="str">
        <f t="shared" si="21"/>
        <v/>
      </c>
      <c r="J526" s="5"/>
      <c r="K526" s="5"/>
      <c r="L526" s="5"/>
      <c r="M526" s="130"/>
      <c r="N526" s="131" t="e">
        <f>IF(VLOOKUP($I526,Zużycie!$A$2:$P$8,5,FALSE)=0," ",VLOOKUP($I526,Zużycie!$A$2:$P$8,5,FALSE))</f>
        <v>#N/A</v>
      </c>
      <c r="O526" s="131" t="e">
        <f>IF(VLOOKUP($I526,Zużycie!$A$2:$P$8,6,FALSE)=0," ",VLOOKUP($I526,Zużycie!$A$2:$P$8,6,FALSE))</f>
        <v>#N/A</v>
      </c>
      <c r="P526" s="131" t="e">
        <f>IF(VLOOKUP($I526,Zużycie!$A$2:$P$8,7,FALSE)=0," ",VLOOKUP($I526,Zużycie!$A$2:$P$8,7,FALSE))</f>
        <v>#N/A</v>
      </c>
      <c r="Q526" s="131" t="e">
        <f>IF(VLOOKUP($I526,Zużycie!$A$2:$P$8,8,FALSE)=0," ",VLOOKUP($I526,Zużycie!$A$2:$P$8,8,FALSE))</f>
        <v>#N/A</v>
      </c>
      <c r="R526" s="131" t="e">
        <f>IF(VLOOKUP($I526,Zużycie!$A$2:$P$8,9,FALSE)=0," ",VLOOKUP($I526,Zużycie!$A$2:$P$8,9,FALSE))</f>
        <v>#N/A</v>
      </c>
      <c r="S526" s="131" t="e">
        <f>IF(VLOOKUP($I526,Zużycie!$A$2:$P$8,10,FALSE)=0," ",VLOOKUP($I526,Zużycie!$A$2:$P$8,10,FALSE))</f>
        <v>#N/A</v>
      </c>
      <c r="T526" s="131" t="e">
        <f>IF(VLOOKUP($I526,Zużycie!$A$2:$P$8,11,FALSE)=0," ",VLOOKUP($I526,Zużycie!$A$2:$P$8,11,FALSE))</f>
        <v>#N/A</v>
      </c>
      <c r="U526" s="131" t="e">
        <f>IF(VLOOKUP($I526,Zużycie!$A$2:$P$8,12,FALSE)=0," ",VLOOKUP($I526,Zużycie!$A$2:$P$8,12,FALSE))</f>
        <v>#N/A</v>
      </c>
      <c r="V526" s="131" t="e">
        <f>IF(VLOOKUP($I526,Zużycie!$A$2:$P$8,13,FALSE)=0," ",VLOOKUP($I526,Zużycie!$A$2:$P$2,100,FALSE))</f>
        <v>#N/A</v>
      </c>
      <c r="W526" s="131" t="e">
        <f>IF(VLOOKUP($I526,Zużycie!$A$2:$P$8,14,FALSE)=0," ",VLOOKUP($I526,Zużycie!$A$2:$P$8,14,FALSE))</f>
        <v>#N/A</v>
      </c>
      <c r="X526" s="131" t="e">
        <f>IF(VLOOKUP($I526,Zużycie!$A$2:$P$8,15,FALSE)=0," ",VLOOKUP($I526,Zużycie!$A$2:$P$8,15,FALSE))</f>
        <v>#N/A</v>
      </c>
      <c r="Y526" s="131" t="e">
        <f>IF(VLOOKUP($I526,Zużycie!$A$2:$P$8,16,FALSE)=0," ",VLOOKUP($I526,Zużycie!$A$2:$P$8,16,FALSE))</f>
        <v>#N/A</v>
      </c>
      <c r="Z526" s="131"/>
      <c r="AA526" s="131"/>
      <c r="AB526" s="131"/>
      <c r="AC526" s="131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1:48" ht="47.25" customHeight="1">
      <c r="A527" s="14"/>
      <c r="B527" s="5"/>
      <c r="C527" s="6"/>
      <c r="D527" s="6"/>
      <c r="E527" s="7"/>
      <c r="F527" s="5"/>
      <c r="G527" s="5"/>
      <c r="H527" s="5"/>
      <c r="I527" s="5" t="str">
        <f t="shared" si="21"/>
        <v/>
      </c>
      <c r="J527" s="5"/>
      <c r="K527" s="5"/>
      <c r="L527" s="5"/>
      <c r="M527" s="130"/>
      <c r="N527" s="131" t="e">
        <f>IF(VLOOKUP($I527,Zużycie!$A$2:$P$8,5,FALSE)=0," ",VLOOKUP($I527,Zużycie!$A$2:$P$8,5,FALSE))</f>
        <v>#N/A</v>
      </c>
      <c r="O527" s="131" t="e">
        <f>IF(VLOOKUP($I527,Zużycie!$A$2:$P$8,6,FALSE)=0," ",VLOOKUP($I527,Zużycie!$A$2:$P$8,6,FALSE))</f>
        <v>#N/A</v>
      </c>
      <c r="P527" s="131" t="e">
        <f>IF(VLOOKUP($I527,Zużycie!$A$2:$P$8,7,FALSE)=0," ",VLOOKUP($I527,Zużycie!$A$2:$P$8,7,FALSE))</f>
        <v>#N/A</v>
      </c>
      <c r="Q527" s="131" t="e">
        <f>IF(VLOOKUP($I527,Zużycie!$A$2:$P$8,8,FALSE)=0," ",VLOOKUP($I527,Zużycie!$A$2:$P$8,8,FALSE))</f>
        <v>#N/A</v>
      </c>
      <c r="R527" s="131" t="e">
        <f>IF(VLOOKUP($I527,Zużycie!$A$2:$P$8,9,FALSE)=0," ",VLOOKUP($I527,Zużycie!$A$2:$P$8,9,FALSE))</f>
        <v>#N/A</v>
      </c>
      <c r="S527" s="131" t="e">
        <f>IF(VLOOKUP($I527,Zużycie!$A$2:$P$8,10,FALSE)=0," ",VLOOKUP($I527,Zużycie!$A$2:$P$8,10,FALSE))</f>
        <v>#N/A</v>
      </c>
      <c r="T527" s="131" t="e">
        <f>IF(VLOOKUP($I527,Zużycie!$A$2:$P$8,11,FALSE)=0," ",VLOOKUP($I527,Zużycie!$A$2:$P$8,11,FALSE))</f>
        <v>#N/A</v>
      </c>
      <c r="U527" s="131" t="e">
        <f>IF(VLOOKUP($I527,Zużycie!$A$2:$P$8,12,FALSE)=0," ",VLOOKUP($I527,Zużycie!$A$2:$P$8,12,FALSE))</f>
        <v>#N/A</v>
      </c>
      <c r="V527" s="131" t="e">
        <f>IF(VLOOKUP($I527,Zużycie!$A$2:$P$8,13,FALSE)=0," ",VLOOKUP($I527,Zużycie!$A$2:$P$2,100,FALSE))</f>
        <v>#N/A</v>
      </c>
      <c r="W527" s="131" t="e">
        <f>IF(VLOOKUP($I527,Zużycie!$A$2:$P$8,14,FALSE)=0," ",VLOOKUP($I527,Zużycie!$A$2:$P$8,14,FALSE))</f>
        <v>#N/A</v>
      </c>
      <c r="X527" s="131" t="e">
        <f>IF(VLOOKUP($I527,Zużycie!$A$2:$P$8,15,FALSE)=0," ",VLOOKUP($I527,Zużycie!$A$2:$P$8,15,FALSE))</f>
        <v>#N/A</v>
      </c>
      <c r="Y527" s="131" t="e">
        <f>IF(VLOOKUP($I527,Zużycie!$A$2:$P$8,16,FALSE)=0," ",VLOOKUP($I527,Zużycie!$A$2:$P$8,16,FALSE))</f>
        <v>#N/A</v>
      </c>
      <c r="Z527" s="131"/>
      <c r="AA527" s="131"/>
      <c r="AB527" s="131"/>
      <c r="AC527" s="131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1:48" ht="47.25" customHeight="1">
      <c r="A528" s="14"/>
      <c r="B528" s="5"/>
      <c r="C528" s="6"/>
      <c r="D528" s="6"/>
      <c r="E528" s="7"/>
      <c r="F528" s="5"/>
      <c r="G528" s="5"/>
      <c r="H528" s="5"/>
      <c r="I528" s="5" t="str">
        <f t="shared" si="21"/>
        <v/>
      </c>
      <c r="J528" s="5"/>
      <c r="K528" s="5"/>
      <c r="L528" s="5"/>
      <c r="M528" s="130"/>
      <c r="N528" s="131" t="e">
        <f>IF(VLOOKUP($I528,Zużycie!$A$2:$P$8,5,FALSE)=0," ",VLOOKUP($I528,Zużycie!$A$2:$P$8,5,FALSE))</f>
        <v>#N/A</v>
      </c>
      <c r="O528" s="131" t="e">
        <f>IF(VLOOKUP($I528,Zużycie!$A$2:$P$8,6,FALSE)=0," ",VLOOKUP($I528,Zużycie!$A$2:$P$8,6,FALSE))</f>
        <v>#N/A</v>
      </c>
      <c r="P528" s="131" t="e">
        <f>IF(VLOOKUP($I528,Zużycie!$A$2:$P$8,7,FALSE)=0," ",VLOOKUP($I528,Zużycie!$A$2:$P$8,7,FALSE))</f>
        <v>#N/A</v>
      </c>
      <c r="Q528" s="131" t="e">
        <f>IF(VLOOKUP($I528,Zużycie!$A$2:$P$8,8,FALSE)=0," ",VLOOKUP($I528,Zużycie!$A$2:$P$8,8,FALSE))</f>
        <v>#N/A</v>
      </c>
      <c r="R528" s="131" t="e">
        <f>IF(VLOOKUP($I528,Zużycie!$A$2:$P$8,9,FALSE)=0," ",VLOOKUP($I528,Zużycie!$A$2:$P$8,9,FALSE))</f>
        <v>#N/A</v>
      </c>
      <c r="S528" s="131" t="e">
        <f>IF(VLOOKUP($I528,Zużycie!$A$2:$P$8,10,FALSE)=0," ",VLOOKUP($I528,Zużycie!$A$2:$P$8,10,FALSE))</f>
        <v>#N/A</v>
      </c>
      <c r="T528" s="131" t="e">
        <f>IF(VLOOKUP($I528,Zużycie!$A$2:$P$8,11,FALSE)=0," ",VLOOKUP($I528,Zużycie!$A$2:$P$8,11,FALSE))</f>
        <v>#N/A</v>
      </c>
      <c r="U528" s="131" t="e">
        <f>IF(VLOOKUP($I528,Zużycie!$A$2:$P$8,12,FALSE)=0," ",VLOOKUP($I528,Zużycie!$A$2:$P$8,12,FALSE))</f>
        <v>#N/A</v>
      </c>
      <c r="V528" s="131" t="e">
        <f>IF(VLOOKUP($I528,Zużycie!$A$2:$P$8,13,FALSE)=0," ",VLOOKUP($I528,Zużycie!$A$2:$P$2,100,FALSE))</f>
        <v>#N/A</v>
      </c>
      <c r="W528" s="131" t="e">
        <f>IF(VLOOKUP($I528,Zużycie!$A$2:$P$8,14,FALSE)=0," ",VLOOKUP($I528,Zużycie!$A$2:$P$8,14,FALSE))</f>
        <v>#N/A</v>
      </c>
      <c r="X528" s="131" t="e">
        <f>IF(VLOOKUP($I528,Zużycie!$A$2:$P$8,15,FALSE)=0," ",VLOOKUP($I528,Zużycie!$A$2:$P$8,15,FALSE))</f>
        <v>#N/A</v>
      </c>
      <c r="Y528" s="131" t="e">
        <f>IF(VLOOKUP($I528,Zużycie!$A$2:$P$8,16,FALSE)=0," ",VLOOKUP($I528,Zużycie!$A$2:$P$8,16,FALSE))</f>
        <v>#N/A</v>
      </c>
      <c r="Z528" s="131"/>
      <c r="AA528" s="131"/>
      <c r="AB528" s="131"/>
      <c r="AC528" s="131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1:48" ht="47.25" customHeight="1">
      <c r="A529" s="14"/>
      <c r="B529" s="5"/>
      <c r="C529" s="6"/>
      <c r="D529" s="6"/>
      <c r="E529" s="7"/>
      <c r="F529" s="5"/>
      <c r="G529" s="5"/>
      <c r="H529" s="5"/>
      <c r="I529" s="5" t="str">
        <f t="shared" si="21"/>
        <v/>
      </c>
      <c r="J529" s="5"/>
      <c r="K529" s="5"/>
      <c r="L529" s="5"/>
      <c r="M529" s="130"/>
      <c r="N529" s="131" t="e">
        <f>IF(VLOOKUP($I529,Zużycie!$A$2:$P$8,5,FALSE)=0," ",VLOOKUP($I529,Zużycie!$A$2:$P$8,5,FALSE))</f>
        <v>#N/A</v>
      </c>
      <c r="O529" s="131" t="e">
        <f>IF(VLOOKUP($I529,Zużycie!$A$2:$P$8,6,FALSE)=0," ",VLOOKUP($I529,Zużycie!$A$2:$P$8,6,FALSE))</f>
        <v>#N/A</v>
      </c>
      <c r="P529" s="131" t="e">
        <f>IF(VLOOKUP($I529,Zużycie!$A$2:$P$8,7,FALSE)=0," ",VLOOKUP($I529,Zużycie!$A$2:$P$8,7,FALSE))</f>
        <v>#N/A</v>
      </c>
      <c r="Q529" s="131" t="e">
        <f>IF(VLOOKUP($I529,Zużycie!$A$2:$P$8,8,FALSE)=0," ",VLOOKUP($I529,Zużycie!$A$2:$P$8,8,FALSE))</f>
        <v>#N/A</v>
      </c>
      <c r="R529" s="131" t="e">
        <f>IF(VLOOKUP($I529,Zużycie!$A$2:$P$8,9,FALSE)=0," ",VLOOKUP($I529,Zużycie!$A$2:$P$8,9,FALSE))</f>
        <v>#N/A</v>
      </c>
      <c r="S529" s="131" t="e">
        <f>IF(VLOOKUP($I529,Zużycie!$A$2:$P$8,10,FALSE)=0," ",VLOOKUP($I529,Zużycie!$A$2:$P$8,10,FALSE))</f>
        <v>#N/A</v>
      </c>
      <c r="T529" s="131" t="e">
        <f>IF(VLOOKUP($I529,Zużycie!$A$2:$P$8,11,FALSE)=0," ",VLOOKUP($I529,Zużycie!$A$2:$P$8,11,FALSE))</f>
        <v>#N/A</v>
      </c>
      <c r="U529" s="131" t="e">
        <f>IF(VLOOKUP($I529,Zużycie!$A$2:$P$8,12,FALSE)=0," ",VLOOKUP($I529,Zużycie!$A$2:$P$8,12,FALSE))</f>
        <v>#N/A</v>
      </c>
      <c r="V529" s="131" t="e">
        <f>IF(VLOOKUP($I529,Zużycie!$A$2:$P$8,13,FALSE)=0," ",VLOOKUP($I529,Zużycie!$A$2:$P$2,100,FALSE))</f>
        <v>#N/A</v>
      </c>
      <c r="W529" s="131" t="e">
        <f>IF(VLOOKUP($I529,Zużycie!$A$2:$P$8,14,FALSE)=0," ",VLOOKUP($I529,Zużycie!$A$2:$P$8,14,FALSE))</f>
        <v>#N/A</v>
      </c>
      <c r="X529" s="131" t="e">
        <f>IF(VLOOKUP($I529,Zużycie!$A$2:$P$8,15,FALSE)=0," ",VLOOKUP($I529,Zużycie!$A$2:$P$8,15,FALSE))</f>
        <v>#N/A</v>
      </c>
      <c r="Y529" s="131" t="e">
        <f>IF(VLOOKUP($I529,Zużycie!$A$2:$P$8,16,FALSE)=0," ",VLOOKUP($I529,Zużycie!$A$2:$P$8,16,FALSE))</f>
        <v>#N/A</v>
      </c>
      <c r="Z529" s="131"/>
      <c r="AA529" s="131"/>
      <c r="AB529" s="131"/>
      <c r="AC529" s="131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1:48" ht="47.25" customHeight="1">
      <c r="A530" s="14"/>
      <c r="B530" s="5"/>
      <c r="C530" s="6"/>
      <c r="D530" s="6"/>
      <c r="E530" s="7"/>
      <c r="F530" s="5"/>
      <c r="G530" s="5"/>
      <c r="H530" s="5"/>
      <c r="I530" s="5" t="str">
        <f t="shared" si="21"/>
        <v/>
      </c>
      <c r="J530" s="5"/>
      <c r="K530" s="5"/>
      <c r="L530" s="5"/>
      <c r="M530" s="130"/>
      <c r="N530" s="131" t="e">
        <f>IF(VLOOKUP($I530,Zużycie!$A$2:$P$8,5,FALSE)=0," ",VLOOKUP($I530,Zużycie!$A$2:$P$8,5,FALSE))</f>
        <v>#N/A</v>
      </c>
      <c r="O530" s="131" t="e">
        <f>IF(VLOOKUP($I530,Zużycie!$A$2:$P$8,6,FALSE)=0," ",VLOOKUP($I530,Zużycie!$A$2:$P$8,6,FALSE))</f>
        <v>#N/A</v>
      </c>
      <c r="P530" s="131" t="e">
        <f>IF(VLOOKUP($I530,Zużycie!$A$2:$P$8,7,FALSE)=0," ",VLOOKUP($I530,Zużycie!$A$2:$P$8,7,FALSE))</f>
        <v>#N/A</v>
      </c>
      <c r="Q530" s="131" t="e">
        <f>IF(VLOOKUP($I530,Zużycie!$A$2:$P$8,8,FALSE)=0," ",VLOOKUP($I530,Zużycie!$A$2:$P$8,8,FALSE))</f>
        <v>#N/A</v>
      </c>
      <c r="R530" s="131" t="e">
        <f>IF(VLOOKUP($I530,Zużycie!$A$2:$P$8,9,FALSE)=0," ",VLOOKUP($I530,Zużycie!$A$2:$P$8,9,FALSE))</f>
        <v>#N/A</v>
      </c>
      <c r="S530" s="131" t="e">
        <f>IF(VLOOKUP($I530,Zużycie!$A$2:$P$8,10,FALSE)=0," ",VLOOKUP($I530,Zużycie!$A$2:$P$8,10,FALSE))</f>
        <v>#N/A</v>
      </c>
      <c r="T530" s="131" t="e">
        <f>IF(VLOOKUP($I530,Zużycie!$A$2:$P$8,11,FALSE)=0," ",VLOOKUP($I530,Zużycie!$A$2:$P$8,11,FALSE))</f>
        <v>#N/A</v>
      </c>
      <c r="U530" s="131" t="e">
        <f>IF(VLOOKUP($I530,Zużycie!$A$2:$P$8,12,FALSE)=0," ",VLOOKUP($I530,Zużycie!$A$2:$P$8,12,FALSE))</f>
        <v>#N/A</v>
      </c>
      <c r="V530" s="131" t="e">
        <f>IF(VLOOKUP($I530,Zużycie!$A$2:$P$8,13,FALSE)=0," ",VLOOKUP($I530,Zużycie!$A$2:$P$2,100,FALSE))</f>
        <v>#N/A</v>
      </c>
      <c r="W530" s="131" t="e">
        <f>IF(VLOOKUP($I530,Zużycie!$A$2:$P$8,14,FALSE)=0," ",VLOOKUP($I530,Zużycie!$A$2:$P$8,14,FALSE))</f>
        <v>#N/A</v>
      </c>
      <c r="X530" s="131" t="e">
        <f>IF(VLOOKUP($I530,Zużycie!$A$2:$P$8,15,FALSE)=0," ",VLOOKUP($I530,Zużycie!$A$2:$P$8,15,FALSE))</f>
        <v>#N/A</v>
      </c>
      <c r="Y530" s="131" t="e">
        <f>IF(VLOOKUP($I530,Zużycie!$A$2:$P$8,16,FALSE)=0," ",VLOOKUP($I530,Zużycie!$A$2:$P$8,16,FALSE))</f>
        <v>#N/A</v>
      </c>
      <c r="Z530" s="131"/>
      <c r="AA530" s="131"/>
      <c r="AB530" s="131"/>
      <c r="AC530" s="131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1:48" ht="47.25" customHeight="1">
      <c r="A531" s="14"/>
      <c r="B531" s="5"/>
      <c r="C531" s="6"/>
      <c r="D531" s="6"/>
      <c r="E531" s="7"/>
      <c r="F531" s="5"/>
      <c r="G531" s="5"/>
      <c r="H531" s="5"/>
      <c r="I531" s="5" t="str">
        <f t="shared" si="21"/>
        <v/>
      </c>
      <c r="J531" s="5"/>
      <c r="K531" s="5"/>
      <c r="L531" s="5"/>
      <c r="M531" s="130"/>
      <c r="N531" s="131" t="e">
        <f>IF(VLOOKUP($I531,Zużycie!$A$2:$P$8,5,FALSE)=0," ",VLOOKUP($I531,Zużycie!$A$2:$P$8,5,FALSE))</f>
        <v>#N/A</v>
      </c>
      <c r="O531" s="131" t="e">
        <f>IF(VLOOKUP($I531,Zużycie!$A$2:$P$8,6,FALSE)=0," ",VLOOKUP($I531,Zużycie!$A$2:$P$8,6,FALSE))</f>
        <v>#N/A</v>
      </c>
      <c r="P531" s="131" t="e">
        <f>IF(VLOOKUP($I531,Zużycie!$A$2:$P$8,7,FALSE)=0," ",VLOOKUP($I531,Zużycie!$A$2:$P$8,7,FALSE))</f>
        <v>#N/A</v>
      </c>
      <c r="Q531" s="131" t="e">
        <f>IF(VLOOKUP($I531,Zużycie!$A$2:$P$8,8,FALSE)=0," ",VLOOKUP($I531,Zużycie!$A$2:$P$8,8,FALSE))</f>
        <v>#N/A</v>
      </c>
      <c r="R531" s="131" t="e">
        <f>IF(VLOOKUP($I531,Zużycie!$A$2:$P$8,9,FALSE)=0," ",VLOOKUP($I531,Zużycie!$A$2:$P$8,9,FALSE))</f>
        <v>#N/A</v>
      </c>
      <c r="S531" s="131" t="e">
        <f>IF(VLOOKUP($I531,Zużycie!$A$2:$P$8,10,FALSE)=0," ",VLOOKUP($I531,Zużycie!$A$2:$P$8,10,FALSE))</f>
        <v>#N/A</v>
      </c>
      <c r="T531" s="131" t="e">
        <f>IF(VLOOKUP($I531,Zużycie!$A$2:$P$8,11,FALSE)=0," ",VLOOKUP($I531,Zużycie!$A$2:$P$8,11,FALSE))</f>
        <v>#N/A</v>
      </c>
      <c r="U531" s="131" t="e">
        <f>IF(VLOOKUP($I531,Zużycie!$A$2:$P$8,12,FALSE)=0," ",VLOOKUP($I531,Zużycie!$A$2:$P$8,12,FALSE))</f>
        <v>#N/A</v>
      </c>
      <c r="V531" s="131" t="e">
        <f>IF(VLOOKUP($I531,Zużycie!$A$2:$P$8,13,FALSE)=0," ",VLOOKUP($I531,Zużycie!$A$2:$P$2,100,FALSE))</f>
        <v>#N/A</v>
      </c>
      <c r="W531" s="131" t="e">
        <f>IF(VLOOKUP($I531,Zużycie!$A$2:$P$8,14,FALSE)=0," ",VLOOKUP($I531,Zużycie!$A$2:$P$8,14,FALSE))</f>
        <v>#N/A</v>
      </c>
      <c r="X531" s="131" t="e">
        <f>IF(VLOOKUP($I531,Zużycie!$A$2:$P$8,15,FALSE)=0," ",VLOOKUP($I531,Zużycie!$A$2:$P$8,15,FALSE))</f>
        <v>#N/A</v>
      </c>
      <c r="Y531" s="131" t="e">
        <f>IF(VLOOKUP($I531,Zużycie!$A$2:$P$8,16,FALSE)=0," ",VLOOKUP($I531,Zużycie!$A$2:$P$8,16,FALSE))</f>
        <v>#N/A</v>
      </c>
      <c r="Z531" s="131"/>
      <c r="AA531" s="131"/>
      <c r="AB531" s="131"/>
      <c r="AC531" s="131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1:48" ht="47.25" customHeight="1">
      <c r="A532" s="14"/>
      <c r="B532" s="5"/>
      <c r="C532" s="6"/>
      <c r="D532" s="6"/>
      <c r="E532" s="7"/>
      <c r="F532" s="5"/>
      <c r="G532" s="5"/>
      <c r="H532" s="5"/>
      <c r="I532" s="5" t="str">
        <f t="shared" si="21"/>
        <v/>
      </c>
      <c r="J532" s="5"/>
      <c r="K532" s="5"/>
      <c r="L532" s="5"/>
      <c r="M532" s="130"/>
      <c r="N532" s="131" t="e">
        <f>IF(VLOOKUP($I532,Zużycie!$A$2:$P$8,5,FALSE)=0," ",VLOOKUP($I532,Zużycie!$A$2:$P$8,5,FALSE))</f>
        <v>#N/A</v>
      </c>
      <c r="O532" s="131" t="e">
        <f>IF(VLOOKUP($I532,Zużycie!$A$2:$P$8,6,FALSE)=0," ",VLOOKUP($I532,Zużycie!$A$2:$P$8,6,FALSE))</f>
        <v>#N/A</v>
      </c>
      <c r="P532" s="131" t="e">
        <f>IF(VLOOKUP($I532,Zużycie!$A$2:$P$8,7,FALSE)=0," ",VLOOKUP($I532,Zużycie!$A$2:$P$8,7,FALSE))</f>
        <v>#N/A</v>
      </c>
      <c r="Q532" s="131" t="e">
        <f>IF(VLOOKUP($I532,Zużycie!$A$2:$P$8,8,FALSE)=0," ",VLOOKUP($I532,Zużycie!$A$2:$P$8,8,FALSE))</f>
        <v>#N/A</v>
      </c>
      <c r="R532" s="131" t="e">
        <f>IF(VLOOKUP($I532,Zużycie!$A$2:$P$8,9,FALSE)=0," ",VLOOKUP($I532,Zużycie!$A$2:$P$8,9,FALSE))</f>
        <v>#N/A</v>
      </c>
      <c r="S532" s="131" t="e">
        <f>IF(VLOOKUP($I532,Zużycie!$A$2:$P$8,10,FALSE)=0," ",VLOOKUP($I532,Zużycie!$A$2:$P$8,10,FALSE))</f>
        <v>#N/A</v>
      </c>
      <c r="T532" s="131" t="e">
        <f>IF(VLOOKUP($I532,Zużycie!$A$2:$P$8,11,FALSE)=0," ",VLOOKUP($I532,Zużycie!$A$2:$P$8,11,FALSE))</f>
        <v>#N/A</v>
      </c>
      <c r="U532" s="131" t="e">
        <f>IF(VLOOKUP($I532,Zużycie!$A$2:$P$8,12,FALSE)=0," ",VLOOKUP($I532,Zużycie!$A$2:$P$8,12,FALSE))</f>
        <v>#N/A</v>
      </c>
      <c r="V532" s="131" t="e">
        <f>IF(VLOOKUP($I532,Zużycie!$A$2:$P$8,13,FALSE)=0," ",VLOOKUP($I532,Zużycie!$A$2:$P$2,100,FALSE))</f>
        <v>#N/A</v>
      </c>
      <c r="W532" s="131" t="e">
        <f>IF(VLOOKUP($I532,Zużycie!$A$2:$P$8,14,FALSE)=0," ",VLOOKUP($I532,Zużycie!$A$2:$P$8,14,FALSE))</f>
        <v>#N/A</v>
      </c>
      <c r="X532" s="131" t="e">
        <f>IF(VLOOKUP($I532,Zużycie!$A$2:$P$8,15,FALSE)=0," ",VLOOKUP($I532,Zużycie!$A$2:$P$8,15,FALSE))</f>
        <v>#N/A</v>
      </c>
      <c r="Y532" s="131" t="e">
        <f>IF(VLOOKUP($I532,Zużycie!$A$2:$P$8,16,FALSE)=0," ",VLOOKUP($I532,Zużycie!$A$2:$P$8,16,FALSE))</f>
        <v>#N/A</v>
      </c>
      <c r="Z532" s="131"/>
      <c r="AA532" s="131"/>
      <c r="AB532" s="131"/>
      <c r="AC532" s="131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1:48" ht="47.25" customHeight="1">
      <c r="A533" s="14"/>
      <c r="B533" s="5"/>
      <c r="C533" s="6"/>
      <c r="D533" s="6"/>
      <c r="E533" s="7"/>
      <c r="F533" s="5"/>
      <c r="G533" s="5"/>
      <c r="H533" s="5"/>
      <c r="I533" s="5" t="str">
        <f t="shared" si="21"/>
        <v/>
      </c>
      <c r="J533" s="5"/>
      <c r="K533" s="5"/>
      <c r="L533" s="5"/>
      <c r="M533" s="130"/>
      <c r="N533" s="131" t="e">
        <f>IF(VLOOKUP($I533,Zużycie!$A$2:$P$8,5,FALSE)=0," ",VLOOKUP($I533,Zużycie!$A$2:$P$8,5,FALSE))</f>
        <v>#N/A</v>
      </c>
      <c r="O533" s="131" t="e">
        <f>IF(VLOOKUP($I533,Zużycie!$A$2:$P$8,6,FALSE)=0," ",VLOOKUP($I533,Zużycie!$A$2:$P$8,6,FALSE))</f>
        <v>#N/A</v>
      </c>
      <c r="P533" s="131" t="e">
        <f>IF(VLOOKUP($I533,Zużycie!$A$2:$P$8,7,FALSE)=0," ",VLOOKUP($I533,Zużycie!$A$2:$P$8,7,FALSE))</f>
        <v>#N/A</v>
      </c>
      <c r="Q533" s="131" t="e">
        <f>IF(VLOOKUP($I533,Zużycie!$A$2:$P$8,8,FALSE)=0," ",VLOOKUP($I533,Zużycie!$A$2:$P$8,8,FALSE))</f>
        <v>#N/A</v>
      </c>
      <c r="R533" s="131" t="e">
        <f>IF(VLOOKUP($I533,Zużycie!$A$2:$P$8,9,FALSE)=0," ",VLOOKUP($I533,Zużycie!$A$2:$P$8,9,FALSE))</f>
        <v>#N/A</v>
      </c>
      <c r="S533" s="131" t="e">
        <f>IF(VLOOKUP($I533,Zużycie!$A$2:$P$8,10,FALSE)=0," ",VLOOKUP($I533,Zużycie!$A$2:$P$8,10,FALSE))</f>
        <v>#N/A</v>
      </c>
      <c r="T533" s="131" t="e">
        <f>IF(VLOOKUP($I533,Zużycie!$A$2:$P$8,11,FALSE)=0," ",VLOOKUP($I533,Zużycie!$A$2:$P$8,11,FALSE))</f>
        <v>#N/A</v>
      </c>
      <c r="U533" s="131" t="e">
        <f>IF(VLOOKUP($I533,Zużycie!$A$2:$P$8,12,FALSE)=0," ",VLOOKUP($I533,Zużycie!$A$2:$P$8,12,FALSE))</f>
        <v>#N/A</v>
      </c>
      <c r="V533" s="131" t="e">
        <f>IF(VLOOKUP($I533,Zużycie!$A$2:$P$8,13,FALSE)=0," ",VLOOKUP($I533,Zużycie!$A$2:$P$2,100,FALSE))</f>
        <v>#N/A</v>
      </c>
      <c r="W533" s="131" t="e">
        <f>IF(VLOOKUP($I533,Zużycie!$A$2:$P$8,14,FALSE)=0," ",VLOOKUP($I533,Zużycie!$A$2:$P$8,14,FALSE))</f>
        <v>#N/A</v>
      </c>
      <c r="X533" s="131" t="e">
        <f>IF(VLOOKUP($I533,Zużycie!$A$2:$P$8,15,FALSE)=0," ",VLOOKUP($I533,Zużycie!$A$2:$P$8,15,FALSE))</f>
        <v>#N/A</v>
      </c>
      <c r="Y533" s="131" t="e">
        <f>IF(VLOOKUP($I533,Zużycie!$A$2:$P$8,16,FALSE)=0," ",VLOOKUP($I533,Zużycie!$A$2:$P$8,16,FALSE))</f>
        <v>#N/A</v>
      </c>
      <c r="Z533" s="131"/>
      <c r="AA533" s="131"/>
      <c r="AB533" s="131"/>
      <c r="AC533" s="131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1:48" ht="47.25" customHeight="1">
      <c r="A534" s="14"/>
      <c r="B534" s="5"/>
      <c r="C534" s="6"/>
      <c r="D534" s="6"/>
      <c r="E534" s="7"/>
      <c r="F534" s="5"/>
      <c r="G534" s="5"/>
      <c r="H534" s="5"/>
      <c r="I534" s="5" t="str">
        <f t="shared" si="21"/>
        <v/>
      </c>
      <c r="J534" s="5"/>
      <c r="K534" s="5"/>
      <c r="L534" s="5"/>
      <c r="M534" s="130"/>
      <c r="N534" s="131" t="e">
        <f>IF(VLOOKUP($I534,Zużycie!$A$2:$P$8,5,FALSE)=0," ",VLOOKUP($I534,Zużycie!$A$2:$P$8,5,FALSE))</f>
        <v>#N/A</v>
      </c>
      <c r="O534" s="131" t="e">
        <f>IF(VLOOKUP($I534,Zużycie!$A$2:$P$8,6,FALSE)=0," ",VLOOKUP($I534,Zużycie!$A$2:$P$8,6,FALSE))</f>
        <v>#N/A</v>
      </c>
      <c r="P534" s="131" t="e">
        <f>IF(VLOOKUP($I534,Zużycie!$A$2:$P$8,7,FALSE)=0," ",VLOOKUP($I534,Zużycie!$A$2:$P$8,7,FALSE))</f>
        <v>#N/A</v>
      </c>
      <c r="Q534" s="131" t="e">
        <f>IF(VLOOKUP($I534,Zużycie!$A$2:$P$8,8,FALSE)=0," ",VLOOKUP($I534,Zużycie!$A$2:$P$8,8,FALSE))</f>
        <v>#N/A</v>
      </c>
      <c r="R534" s="131" t="e">
        <f>IF(VLOOKUP($I534,Zużycie!$A$2:$P$8,9,FALSE)=0," ",VLOOKUP($I534,Zużycie!$A$2:$P$8,9,FALSE))</f>
        <v>#N/A</v>
      </c>
      <c r="S534" s="131" t="e">
        <f>IF(VLOOKUP($I534,Zużycie!$A$2:$P$8,10,FALSE)=0," ",VLOOKUP($I534,Zużycie!$A$2:$P$8,10,FALSE))</f>
        <v>#N/A</v>
      </c>
      <c r="T534" s="131" t="e">
        <f>IF(VLOOKUP($I534,Zużycie!$A$2:$P$8,11,FALSE)=0," ",VLOOKUP($I534,Zużycie!$A$2:$P$8,11,FALSE))</f>
        <v>#N/A</v>
      </c>
      <c r="U534" s="131" t="e">
        <f>IF(VLOOKUP($I534,Zużycie!$A$2:$P$8,12,FALSE)=0," ",VLOOKUP($I534,Zużycie!$A$2:$P$8,12,FALSE))</f>
        <v>#N/A</v>
      </c>
      <c r="V534" s="131" t="e">
        <f>IF(VLOOKUP($I534,Zużycie!$A$2:$P$8,13,FALSE)=0," ",VLOOKUP($I534,Zużycie!$A$2:$P$2,100,FALSE))</f>
        <v>#N/A</v>
      </c>
      <c r="W534" s="131" t="e">
        <f>IF(VLOOKUP($I534,Zużycie!$A$2:$P$8,14,FALSE)=0," ",VLOOKUP($I534,Zużycie!$A$2:$P$8,14,FALSE))</f>
        <v>#N/A</v>
      </c>
      <c r="X534" s="131" t="e">
        <f>IF(VLOOKUP($I534,Zużycie!$A$2:$P$8,15,FALSE)=0," ",VLOOKUP($I534,Zużycie!$A$2:$P$8,15,FALSE))</f>
        <v>#N/A</v>
      </c>
      <c r="Y534" s="131" t="e">
        <f>IF(VLOOKUP($I534,Zużycie!$A$2:$P$8,16,FALSE)=0," ",VLOOKUP($I534,Zużycie!$A$2:$P$8,16,FALSE))</f>
        <v>#N/A</v>
      </c>
      <c r="Z534" s="131"/>
      <c r="AA534" s="131"/>
      <c r="AB534" s="131"/>
      <c r="AC534" s="131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1:48" ht="47.25" customHeight="1">
      <c r="A535" s="14"/>
      <c r="B535" s="5"/>
      <c r="C535" s="6"/>
      <c r="D535" s="6"/>
      <c r="E535" s="7"/>
      <c r="F535" s="5"/>
      <c r="G535" s="5"/>
      <c r="H535" s="5"/>
      <c r="I535" s="5" t="str">
        <f t="shared" si="21"/>
        <v/>
      </c>
      <c r="J535" s="5"/>
      <c r="K535" s="5"/>
      <c r="L535" s="5"/>
      <c r="M535" s="130"/>
      <c r="N535" s="131" t="e">
        <f>IF(VLOOKUP($I535,Zużycie!$A$2:$P$8,5,FALSE)=0," ",VLOOKUP($I535,Zużycie!$A$2:$P$8,5,FALSE))</f>
        <v>#N/A</v>
      </c>
      <c r="O535" s="131" t="e">
        <f>IF(VLOOKUP($I535,Zużycie!$A$2:$P$8,6,FALSE)=0," ",VLOOKUP($I535,Zużycie!$A$2:$P$8,6,FALSE))</f>
        <v>#N/A</v>
      </c>
      <c r="P535" s="131" t="e">
        <f>IF(VLOOKUP($I535,Zużycie!$A$2:$P$8,7,FALSE)=0," ",VLOOKUP($I535,Zużycie!$A$2:$P$8,7,FALSE))</f>
        <v>#N/A</v>
      </c>
      <c r="Q535" s="131" t="e">
        <f>IF(VLOOKUP($I535,Zużycie!$A$2:$P$8,8,FALSE)=0," ",VLOOKUP($I535,Zużycie!$A$2:$P$8,8,FALSE))</f>
        <v>#N/A</v>
      </c>
      <c r="R535" s="131" t="e">
        <f>IF(VLOOKUP($I535,Zużycie!$A$2:$P$8,9,FALSE)=0," ",VLOOKUP($I535,Zużycie!$A$2:$P$8,9,FALSE))</f>
        <v>#N/A</v>
      </c>
      <c r="S535" s="131" t="e">
        <f>IF(VLOOKUP($I535,Zużycie!$A$2:$P$8,10,FALSE)=0," ",VLOOKUP($I535,Zużycie!$A$2:$P$8,10,FALSE))</f>
        <v>#N/A</v>
      </c>
      <c r="T535" s="131" t="e">
        <f>IF(VLOOKUP($I535,Zużycie!$A$2:$P$8,11,FALSE)=0," ",VLOOKUP($I535,Zużycie!$A$2:$P$8,11,FALSE))</f>
        <v>#N/A</v>
      </c>
      <c r="U535" s="131" t="e">
        <f>IF(VLOOKUP($I535,Zużycie!$A$2:$P$8,12,FALSE)=0," ",VLOOKUP($I535,Zużycie!$A$2:$P$8,12,FALSE))</f>
        <v>#N/A</v>
      </c>
      <c r="V535" s="131" t="e">
        <f>IF(VLOOKUP($I535,Zużycie!$A$2:$P$8,13,FALSE)=0," ",VLOOKUP($I535,Zużycie!$A$2:$P$2,100,FALSE))</f>
        <v>#N/A</v>
      </c>
      <c r="W535" s="131" t="e">
        <f>IF(VLOOKUP($I535,Zużycie!$A$2:$P$8,14,FALSE)=0," ",VLOOKUP($I535,Zużycie!$A$2:$P$8,14,FALSE))</f>
        <v>#N/A</v>
      </c>
      <c r="X535" s="131" t="e">
        <f>IF(VLOOKUP($I535,Zużycie!$A$2:$P$8,15,FALSE)=0," ",VLOOKUP($I535,Zużycie!$A$2:$P$8,15,FALSE))</f>
        <v>#N/A</v>
      </c>
      <c r="Y535" s="131" t="e">
        <f>IF(VLOOKUP($I535,Zużycie!$A$2:$P$8,16,FALSE)=0," ",VLOOKUP($I535,Zużycie!$A$2:$P$8,16,FALSE))</f>
        <v>#N/A</v>
      </c>
      <c r="Z535" s="131"/>
      <c r="AA535" s="131"/>
      <c r="AB535" s="131"/>
      <c r="AC535" s="131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1:48" ht="47.25" customHeight="1">
      <c r="A536" s="14"/>
      <c r="B536" s="5"/>
      <c r="C536" s="6"/>
      <c r="D536" s="6"/>
      <c r="E536" s="7"/>
      <c r="F536" s="5"/>
      <c r="G536" s="5"/>
      <c r="H536" s="5"/>
      <c r="I536" s="5" t="str">
        <f t="shared" si="21"/>
        <v/>
      </c>
      <c r="J536" s="5"/>
      <c r="K536" s="5"/>
      <c r="L536" s="5"/>
      <c r="M536" s="130"/>
      <c r="N536" s="131" t="e">
        <f>IF(VLOOKUP($I536,Zużycie!$A$2:$P$8,5,FALSE)=0," ",VLOOKUP($I536,Zużycie!$A$2:$P$8,5,FALSE))</f>
        <v>#N/A</v>
      </c>
      <c r="O536" s="131" t="e">
        <f>IF(VLOOKUP($I536,Zużycie!$A$2:$P$8,6,FALSE)=0," ",VLOOKUP($I536,Zużycie!$A$2:$P$8,6,FALSE))</f>
        <v>#N/A</v>
      </c>
      <c r="P536" s="131" t="e">
        <f>IF(VLOOKUP($I536,Zużycie!$A$2:$P$8,7,FALSE)=0," ",VLOOKUP($I536,Zużycie!$A$2:$P$8,7,FALSE))</f>
        <v>#N/A</v>
      </c>
      <c r="Q536" s="131" t="e">
        <f>IF(VLOOKUP($I536,Zużycie!$A$2:$P$8,8,FALSE)=0," ",VLOOKUP($I536,Zużycie!$A$2:$P$8,8,FALSE))</f>
        <v>#N/A</v>
      </c>
      <c r="R536" s="131" t="e">
        <f>IF(VLOOKUP($I536,Zużycie!$A$2:$P$8,9,FALSE)=0," ",VLOOKUP($I536,Zużycie!$A$2:$P$8,9,FALSE))</f>
        <v>#N/A</v>
      </c>
      <c r="S536" s="131" t="e">
        <f>IF(VLOOKUP($I536,Zużycie!$A$2:$P$8,10,FALSE)=0," ",VLOOKUP($I536,Zużycie!$A$2:$P$8,10,FALSE))</f>
        <v>#N/A</v>
      </c>
      <c r="T536" s="131" t="e">
        <f>IF(VLOOKUP($I536,Zużycie!$A$2:$P$8,11,FALSE)=0," ",VLOOKUP($I536,Zużycie!$A$2:$P$8,11,FALSE))</f>
        <v>#N/A</v>
      </c>
      <c r="U536" s="131" t="e">
        <f>IF(VLOOKUP($I536,Zużycie!$A$2:$P$8,12,FALSE)=0," ",VLOOKUP($I536,Zużycie!$A$2:$P$8,12,FALSE))</f>
        <v>#N/A</v>
      </c>
      <c r="V536" s="131" t="e">
        <f>IF(VLOOKUP($I536,Zużycie!$A$2:$P$8,13,FALSE)=0," ",VLOOKUP($I536,Zużycie!$A$2:$P$2,100,FALSE))</f>
        <v>#N/A</v>
      </c>
      <c r="W536" s="131" t="e">
        <f>IF(VLOOKUP($I536,Zużycie!$A$2:$P$8,14,FALSE)=0," ",VLOOKUP($I536,Zużycie!$A$2:$P$8,14,FALSE))</f>
        <v>#N/A</v>
      </c>
      <c r="X536" s="131" t="e">
        <f>IF(VLOOKUP($I536,Zużycie!$A$2:$P$8,15,FALSE)=0," ",VLOOKUP($I536,Zużycie!$A$2:$P$8,15,FALSE))</f>
        <v>#N/A</v>
      </c>
      <c r="Y536" s="131" t="e">
        <f>IF(VLOOKUP($I536,Zużycie!$A$2:$P$8,16,FALSE)=0," ",VLOOKUP($I536,Zużycie!$A$2:$P$8,16,FALSE))</f>
        <v>#N/A</v>
      </c>
      <c r="Z536" s="131"/>
      <c r="AA536" s="131"/>
      <c r="AB536" s="131"/>
      <c r="AC536" s="131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1:48" ht="47.25" customHeight="1">
      <c r="A537" s="14"/>
      <c r="B537" s="5"/>
      <c r="C537" s="6"/>
      <c r="D537" s="6"/>
      <c r="E537" s="7"/>
      <c r="F537" s="5"/>
      <c r="G537" s="5"/>
      <c r="H537" s="5"/>
      <c r="I537" s="5" t="str">
        <f t="shared" si="21"/>
        <v/>
      </c>
      <c r="J537" s="5"/>
      <c r="K537" s="5"/>
      <c r="L537" s="5"/>
      <c r="M537" s="130"/>
      <c r="N537" s="131" t="e">
        <f>IF(VLOOKUP($I537,Zużycie!$A$2:$P$8,5,FALSE)=0," ",VLOOKUP($I537,Zużycie!$A$2:$P$8,5,FALSE))</f>
        <v>#N/A</v>
      </c>
      <c r="O537" s="131" t="e">
        <f>IF(VLOOKUP($I537,Zużycie!$A$2:$P$8,6,FALSE)=0," ",VLOOKUP($I537,Zużycie!$A$2:$P$8,6,FALSE))</f>
        <v>#N/A</v>
      </c>
      <c r="P537" s="131" t="e">
        <f>IF(VLOOKUP($I537,Zużycie!$A$2:$P$8,7,FALSE)=0," ",VLOOKUP($I537,Zużycie!$A$2:$P$8,7,FALSE))</f>
        <v>#N/A</v>
      </c>
      <c r="Q537" s="131" t="e">
        <f>IF(VLOOKUP($I537,Zużycie!$A$2:$P$8,8,FALSE)=0," ",VLOOKUP($I537,Zużycie!$A$2:$P$8,8,FALSE))</f>
        <v>#N/A</v>
      </c>
      <c r="R537" s="131" t="e">
        <f>IF(VLOOKUP($I537,Zużycie!$A$2:$P$8,9,FALSE)=0," ",VLOOKUP($I537,Zużycie!$A$2:$P$8,9,FALSE))</f>
        <v>#N/A</v>
      </c>
      <c r="S537" s="131" t="e">
        <f>IF(VLOOKUP($I537,Zużycie!$A$2:$P$8,10,FALSE)=0," ",VLOOKUP($I537,Zużycie!$A$2:$P$8,10,FALSE))</f>
        <v>#N/A</v>
      </c>
      <c r="T537" s="131" t="e">
        <f>IF(VLOOKUP($I537,Zużycie!$A$2:$P$8,11,FALSE)=0," ",VLOOKUP($I537,Zużycie!$A$2:$P$8,11,FALSE))</f>
        <v>#N/A</v>
      </c>
      <c r="U537" s="131" t="e">
        <f>IF(VLOOKUP($I537,Zużycie!$A$2:$P$8,12,FALSE)=0," ",VLOOKUP($I537,Zużycie!$A$2:$P$8,12,FALSE))</f>
        <v>#N/A</v>
      </c>
      <c r="V537" s="131" t="e">
        <f>IF(VLOOKUP($I537,Zużycie!$A$2:$P$8,13,FALSE)=0," ",VLOOKUP($I537,Zużycie!$A$2:$P$2,100,FALSE))</f>
        <v>#N/A</v>
      </c>
      <c r="W537" s="131" t="e">
        <f>IF(VLOOKUP($I537,Zużycie!$A$2:$P$8,14,FALSE)=0," ",VLOOKUP($I537,Zużycie!$A$2:$P$8,14,FALSE))</f>
        <v>#N/A</v>
      </c>
      <c r="X537" s="131" t="e">
        <f>IF(VLOOKUP($I537,Zużycie!$A$2:$P$8,15,FALSE)=0," ",VLOOKUP($I537,Zużycie!$A$2:$P$8,15,FALSE))</f>
        <v>#N/A</v>
      </c>
      <c r="Y537" s="131" t="e">
        <f>IF(VLOOKUP($I537,Zużycie!$A$2:$P$8,16,FALSE)=0," ",VLOOKUP($I537,Zużycie!$A$2:$P$8,16,FALSE))</f>
        <v>#N/A</v>
      </c>
      <c r="Z537" s="131"/>
      <c r="AA537" s="131"/>
      <c r="AB537" s="131"/>
      <c r="AC537" s="131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1:48" ht="47.25" customHeight="1">
      <c r="A538" s="14"/>
      <c r="B538" s="5"/>
      <c r="C538" s="6"/>
      <c r="D538" s="6"/>
      <c r="E538" s="7"/>
      <c r="F538" s="5"/>
      <c r="G538" s="5"/>
      <c r="H538" s="5"/>
      <c r="I538" s="5" t="str">
        <f t="shared" si="21"/>
        <v/>
      </c>
      <c r="J538" s="5"/>
      <c r="K538" s="5"/>
      <c r="L538" s="5"/>
      <c r="M538" s="130"/>
      <c r="N538" s="131" t="e">
        <f>IF(VLOOKUP($I538,Zużycie!$A$2:$P$8,5,FALSE)=0," ",VLOOKUP($I538,Zużycie!$A$2:$P$8,5,FALSE))</f>
        <v>#N/A</v>
      </c>
      <c r="O538" s="131" t="e">
        <f>IF(VLOOKUP($I538,Zużycie!$A$2:$P$8,6,FALSE)=0," ",VLOOKUP($I538,Zużycie!$A$2:$P$8,6,FALSE))</f>
        <v>#N/A</v>
      </c>
      <c r="P538" s="131" t="e">
        <f>IF(VLOOKUP($I538,Zużycie!$A$2:$P$8,7,FALSE)=0," ",VLOOKUP($I538,Zużycie!$A$2:$P$8,7,FALSE))</f>
        <v>#N/A</v>
      </c>
      <c r="Q538" s="131" t="e">
        <f>IF(VLOOKUP($I538,Zużycie!$A$2:$P$8,8,FALSE)=0," ",VLOOKUP($I538,Zużycie!$A$2:$P$8,8,FALSE))</f>
        <v>#N/A</v>
      </c>
      <c r="R538" s="131" t="e">
        <f>IF(VLOOKUP($I538,Zużycie!$A$2:$P$8,9,FALSE)=0," ",VLOOKUP($I538,Zużycie!$A$2:$P$8,9,FALSE))</f>
        <v>#N/A</v>
      </c>
      <c r="S538" s="131" t="e">
        <f>IF(VLOOKUP($I538,Zużycie!$A$2:$P$8,10,FALSE)=0," ",VLOOKUP($I538,Zużycie!$A$2:$P$8,10,FALSE))</f>
        <v>#N/A</v>
      </c>
      <c r="T538" s="131" t="e">
        <f>IF(VLOOKUP($I538,Zużycie!$A$2:$P$8,11,FALSE)=0," ",VLOOKUP($I538,Zużycie!$A$2:$P$8,11,FALSE))</f>
        <v>#N/A</v>
      </c>
      <c r="U538" s="131" t="e">
        <f>IF(VLOOKUP($I538,Zużycie!$A$2:$P$8,12,FALSE)=0," ",VLOOKUP($I538,Zużycie!$A$2:$P$8,12,FALSE))</f>
        <v>#N/A</v>
      </c>
      <c r="V538" s="131" t="e">
        <f>IF(VLOOKUP($I538,Zużycie!$A$2:$P$8,13,FALSE)=0," ",VLOOKUP($I538,Zużycie!$A$2:$P$2,100,FALSE))</f>
        <v>#N/A</v>
      </c>
      <c r="W538" s="131" t="e">
        <f>IF(VLOOKUP($I538,Zużycie!$A$2:$P$8,14,FALSE)=0," ",VLOOKUP($I538,Zużycie!$A$2:$P$8,14,FALSE))</f>
        <v>#N/A</v>
      </c>
      <c r="X538" s="131" t="e">
        <f>IF(VLOOKUP($I538,Zużycie!$A$2:$P$8,15,FALSE)=0," ",VLOOKUP($I538,Zużycie!$A$2:$P$8,15,FALSE))</f>
        <v>#N/A</v>
      </c>
      <c r="Y538" s="131" t="e">
        <f>IF(VLOOKUP($I538,Zużycie!$A$2:$P$8,16,FALSE)=0," ",VLOOKUP($I538,Zużycie!$A$2:$P$8,16,FALSE))</f>
        <v>#N/A</v>
      </c>
      <c r="Z538" s="131"/>
      <c r="AA538" s="131"/>
      <c r="AB538" s="131"/>
      <c r="AC538" s="131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1:48" ht="47.25" customHeight="1">
      <c r="A539" s="14"/>
      <c r="B539" s="5"/>
      <c r="C539" s="6"/>
      <c r="D539" s="6"/>
      <c r="E539" s="7"/>
      <c r="F539" s="5"/>
      <c r="G539" s="5"/>
      <c r="H539" s="5"/>
      <c r="I539" s="5" t="str">
        <f t="shared" si="21"/>
        <v/>
      </c>
      <c r="J539" s="5"/>
      <c r="K539" s="5"/>
      <c r="L539" s="5"/>
      <c r="M539" s="130"/>
      <c r="N539" s="131" t="e">
        <f>IF(VLOOKUP($I539,Zużycie!$A$2:$P$8,5,FALSE)=0," ",VLOOKUP($I539,Zużycie!$A$2:$P$8,5,FALSE))</f>
        <v>#N/A</v>
      </c>
      <c r="O539" s="131" t="e">
        <f>IF(VLOOKUP($I539,Zużycie!$A$2:$P$8,6,FALSE)=0," ",VLOOKUP($I539,Zużycie!$A$2:$P$8,6,FALSE))</f>
        <v>#N/A</v>
      </c>
      <c r="P539" s="131" t="e">
        <f>IF(VLOOKUP($I539,Zużycie!$A$2:$P$8,7,FALSE)=0," ",VLOOKUP($I539,Zużycie!$A$2:$P$8,7,FALSE))</f>
        <v>#N/A</v>
      </c>
      <c r="Q539" s="131" t="e">
        <f>IF(VLOOKUP($I539,Zużycie!$A$2:$P$8,8,FALSE)=0," ",VLOOKUP($I539,Zużycie!$A$2:$P$8,8,FALSE))</f>
        <v>#N/A</v>
      </c>
      <c r="R539" s="131" t="e">
        <f>IF(VLOOKUP($I539,Zużycie!$A$2:$P$8,9,FALSE)=0," ",VLOOKUP($I539,Zużycie!$A$2:$P$8,9,FALSE))</f>
        <v>#N/A</v>
      </c>
      <c r="S539" s="131" t="e">
        <f>IF(VLOOKUP($I539,Zużycie!$A$2:$P$8,10,FALSE)=0," ",VLOOKUP($I539,Zużycie!$A$2:$P$8,10,FALSE))</f>
        <v>#N/A</v>
      </c>
      <c r="T539" s="131" t="e">
        <f>IF(VLOOKUP($I539,Zużycie!$A$2:$P$8,11,FALSE)=0," ",VLOOKUP($I539,Zużycie!$A$2:$P$8,11,FALSE))</f>
        <v>#N/A</v>
      </c>
      <c r="U539" s="131" t="e">
        <f>IF(VLOOKUP($I539,Zużycie!$A$2:$P$8,12,FALSE)=0," ",VLOOKUP($I539,Zużycie!$A$2:$P$8,12,FALSE))</f>
        <v>#N/A</v>
      </c>
      <c r="V539" s="131" t="e">
        <f>IF(VLOOKUP($I539,Zużycie!$A$2:$P$8,13,FALSE)=0," ",VLOOKUP($I539,Zużycie!$A$2:$P$2,100,FALSE))</f>
        <v>#N/A</v>
      </c>
      <c r="W539" s="131" t="e">
        <f>IF(VLOOKUP($I539,Zużycie!$A$2:$P$8,14,FALSE)=0," ",VLOOKUP($I539,Zużycie!$A$2:$P$8,14,FALSE))</f>
        <v>#N/A</v>
      </c>
      <c r="X539" s="131" t="e">
        <f>IF(VLOOKUP($I539,Zużycie!$A$2:$P$8,15,FALSE)=0," ",VLOOKUP($I539,Zużycie!$A$2:$P$8,15,FALSE))</f>
        <v>#N/A</v>
      </c>
      <c r="Y539" s="131" t="e">
        <f>IF(VLOOKUP($I539,Zużycie!$A$2:$P$8,16,FALSE)=0," ",VLOOKUP($I539,Zużycie!$A$2:$P$8,16,FALSE))</f>
        <v>#N/A</v>
      </c>
      <c r="Z539" s="131"/>
      <c r="AA539" s="131"/>
      <c r="AB539" s="131"/>
      <c r="AC539" s="131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1:48" ht="47.25" customHeight="1">
      <c r="A540" s="14"/>
      <c r="B540" s="5"/>
      <c r="C540" s="6"/>
      <c r="D540" s="6"/>
      <c r="E540" s="7"/>
      <c r="F540" s="5"/>
      <c r="G540" s="5"/>
      <c r="H540" s="5"/>
      <c r="I540" s="5" t="str">
        <f t="shared" si="21"/>
        <v/>
      </c>
      <c r="J540" s="5"/>
      <c r="K540" s="5"/>
      <c r="L540" s="5"/>
      <c r="M540" s="130"/>
      <c r="N540" s="131" t="e">
        <f>IF(VLOOKUP($I540,Zużycie!$A$2:$P$8,5,FALSE)=0," ",VLOOKUP($I540,Zużycie!$A$2:$P$8,5,FALSE))</f>
        <v>#N/A</v>
      </c>
      <c r="O540" s="131" t="e">
        <f>IF(VLOOKUP($I540,Zużycie!$A$2:$P$8,6,FALSE)=0," ",VLOOKUP($I540,Zużycie!$A$2:$P$8,6,FALSE))</f>
        <v>#N/A</v>
      </c>
      <c r="P540" s="131" t="e">
        <f>IF(VLOOKUP($I540,Zużycie!$A$2:$P$8,7,FALSE)=0," ",VLOOKUP($I540,Zużycie!$A$2:$P$8,7,FALSE))</f>
        <v>#N/A</v>
      </c>
      <c r="Q540" s="131" t="e">
        <f>IF(VLOOKUP($I540,Zużycie!$A$2:$P$8,8,FALSE)=0," ",VLOOKUP($I540,Zużycie!$A$2:$P$8,8,FALSE))</f>
        <v>#N/A</v>
      </c>
      <c r="R540" s="131" t="e">
        <f>IF(VLOOKUP($I540,Zużycie!$A$2:$P$8,9,FALSE)=0," ",VLOOKUP($I540,Zużycie!$A$2:$P$8,9,FALSE))</f>
        <v>#N/A</v>
      </c>
      <c r="S540" s="131" t="e">
        <f>IF(VLOOKUP($I540,Zużycie!$A$2:$P$8,10,FALSE)=0," ",VLOOKUP($I540,Zużycie!$A$2:$P$8,10,FALSE))</f>
        <v>#N/A</v>
      </c>
      <c r="T540" s="131" t="e">
        <f>IF(VLOOKUP($I540,Zużycie!$A$2:$P$8,11,FALSE)=0," ",VLOOKUP($I540,Zużycie!$A$2:$P$8,11,FALSE))</f>
        <v>#N/A</v>
      </c>
      <c r="U540" s="131" t="e">
        <f>IF(VLOOKUP($I540,Zużycie!$A$2:$P$8,12,FALSE)=0," ",VLOOKUP($I540,Zużycie!$A$2:$P$8,12,FALSE))</f>
        <v>#N/A</v>
      </c>
      <c r="V540" s="131" t="e">
        <f>IF(VLOOKUP($I540,Zużycie!$A$2:$P$8,13,FALSE)=0," ",VLOOKUP($I540,Zużycie!$A$2:$P$2,100,FALSE))</f>
        <v>#N/A</v>
      </c>
      <c r="W540" s="131" t="e">
        <f>IF(VLOOKUP($I540,Zużycie!$A$2:$P$8,14,FALSE)=0," ",VLOOKUP($I540,Zużycie!$A$2:$P$8,14,FALSE))</f>
        <v>#N/A</v>
      </c>
      <c r="X540" s="131" t="e">
        <f>IF(VLOOKUP($I540,Zużycie!$A$2:$P$8,15,FALSE)=0," ",VLOOKUP($I540,Zużycie!$A$2:$P$8,15,FALSE))</f>
        <v>#N/A</v>
      </c>
      <c r="Y540" s="131" t="e">
        <f>IF(VLOOKUP($I540,Zużycie!$A$2:$P$8,16,FALSE)=0," ",VLOOKUP($I540,Zużycie!$A$2:$P$8,16,FALSE))</f>
        <v>#N/A</v>
      </c>
      <c r="Z540" s="131"/>
      <c r="AA540" s="131"/>
      <c r="AB540" s="131"/>
      <c r="AC540" s="131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1:48" ht="47.25" customHeight="1">
      <c r="A541" s="14"/>
      <c r="B541" s="5"/>
      <c r="C541" s="6"/>
      <c r="D541" s="6"/>
      <c r="E541" s="7"/>
      <c r="F541" s="5"/>
      <c r="G541" s="5"/>
      <c r="H541" s="5"/>
      <c r="I541" s="5" t="str">
        <f t="shared" si="21"/>
        <v/>
      </c>
      <c r="J541" s="5"/>
      <c r="K541" s="5"/>
      <c r="L541" s="5"/>
      <c r="M541" s="130"/>
      <c r="N541" s="131" t="e">
        <f>IF(VLOOKUP($I541,Zużycie!$A$2:$P$8,5,FALSE)=0," ",VLOOKUP($I541,Zużycie!$A$2:$P$8,5,FALSE))</f>
        <v>#N/A</v>
      </c>
      <c r="O541" s="131" t="e">
        <f>IF(VLOOKUP($I541,Zużycie!$A$2:$P$8,6,FALSE)=0," ",VLOOKUP($I541,Zużycie!$A$2:$P$8,6,FALSE))</f>
        <v>#N/A</v>
      </c>
      <c r="P541" s="131" t="e">
        <f>IF(VLOOKUP($I541,Zużycie!$A$2:$P$8,7,FALSE)=0," ",VLOOKUP($I541,Zużycie!$A$2:$P$8,7,FALSE))</f>
        <v>#N/A</v>
      </c>
      <c r="Q541" s="131" t="e">
        <f>IF(VLOOKUP($I541,Zużycie!$A$2:$P$8,8,FALSE)=0," ",VLOOKUP($I541,Zużycie!$A$2:$P$8,8,FALSE))</f>
        <v>#N/A</v>
      </c>
      <c r="R541" s="131" t="e">
        <f>IF(VLOOKUP($I541,Zużycie!$A$2:$P$8,9,FALSE)=0," ",VLOOKUP($I541,Zużycie!$A$2:$P$8,9,FALSE))</f>
        <v>#N/A</v>
      </c>
      <c r="S541" s="131" t="e">
        <f>IF(VLOOKUP($I541,Zużycie!$A$2:$P$8,10,FALSE)=0," ",VLOOKUP($I541,Zużycie!$A$2:$P$8,10,FALSE))</f>
        <v>#N/A</v>
      </c>
      <c r="T541" s="131" t="e">
        <f>IF(VLOOKUP($I541,Zużycie!$A$2:$P$8,11,FALSE)=0," ",VLOOKUP($I541,Zużycie!$A$2:$P$8,11,FALSE))</f>
        <v>#N/A</v>
      </c>
      <c r="U541" s="131" t="e">
        <f>IF(VLOOKUP($I541,Zużycie!$A$2:$P$8,12,FALSE)=0," ",VLOOKUP($I541,Zużycie!$A$2:$P$8,12,FALSE))</f>
        <v>#N/A</v>
      </c>
      <c r="V541" s="131" t="e">
        <f>IF(VLOOKUP($I541,Zużycie!$A$2:$P$8,13,FALSE)=0," ",VLOOKUP($I541,Zużycie!$A$2:$P$2,100,FALSE))</f>
        <v>#N/A</v>
      </c>
      <c r="W541" s="131" t="e">
        <f>IF(VLOOKUP($I541,Zużycie!$A$2:$P$8,14,FALSE)=0," ",VLOOKUP($I541,Zużycie!$A$2:$P$8,14,FALSE))</f>
        <v>#N/A</v>
      </c>
      <c r="X541" s="131" t="e">
        <f>IF(VLOOKUP($I541,Zużycie!$A$2:$P$8,15,FALSE)=0," ",VLOOKUP($I541,Zużycie!$A$2:$P$8,15,FALSE))</f>
        <v>#N/A</v>
      </c>
      <c r="Y541" s="131" t="e">
        <f>IF(VLOOKUP($I541,Zużycie!$A$2:$P$8,16,FALSE)=0," ",VLOOKUP($I541,Zużycie!$A$2:$P$8,16,FALSE))</f>
        <v>#N/A</v>
      </c>
      <c r="Z541" s="131"/>
      <c r="AA541" s="131"/>
      <c r="AB541" s="131"/>
      <c r="AC541" s="131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1:48" ht="47.25" customHeight="1">
      <c r="A542" s="14"/>
      <c r="B542" s="5"/>
      <c r="C542" s="6"/>
      <c r="D542" s="6"/>
      <c r="E542" s="7"/>
      <c r="F542" s="5"/>
      <c r="G542" s="5"/>
      <c r="H542" s="5"/>
      <c r="I542" s="5" t="str">
        <f t="shared" si="21"/>
        <v/>
      </c>
      <c r="J542" s="5"/>
      <c r="K542" s="5"/>
      <c r="L542" s="5"/>
      <c r="M542" s="130"/>
      <c r="N542" s="131" t="e">
        <f>IF(VLOOKUP($I542,Zużycie!$A$2:$P$8,5,FALSE)=0," ",VLOOKUP($I542,Zużycie!$A$2:$P$8,5,FALSE))</f>
        <v>#N/A</v>
      </c>
      <c r="O542" s="131" t="e">
        <f>IF(VLOOKUP($I542,Zużycie!$A$2:$P$8,6,FALSE)=0," ",VLOOKUP($I542,Zużycie!$A$2:$P$8,6,FALSE))</f>
        <v>#N/A</v>
      </c>
      <c r="P542" s="131" t="e">
        <f>IF(VLOOKUP($I542,Zużycie!$A$2:$P$8,7,FALSE)=0," ",VLOOKUP($I542,Zużycie!$A$2:$P$8,7,FALSE))</f>
        <v>#N/A</v>
      </c>
      <c r="Q542" s="131" t="e">
        <f>IF(VLOOKUP($I542,Zużycie!$A$2:$P$8,8,FALSE)=0," ",VLOOKUP($I542,Zużycie!$A$2:$P$8,8,FALSE))</f>
        <v>#N/A</v>
      </c>
      <c r="R542" s="131" t="e">
        <f>IF(VLOOKUP($I542,Zużycie!$A$2:$P$8,9,FALSE)=0," ",VLOOKUP($I542,Zużycie!$A$2:$P$8,9,FALSE))</f>
        <v>#N/A</v>
      </c>
      <c r="S542" s="131" t="e">
        <f>IF(VLOOKUP($I542,Zużycie!$A$2:$P$8,10,FALSE)=0," ",VLOOKUP($I542,Zużycie!$A$2:$P$8,10,FALSE))</f>
        <v>#N/A</v>
      </c>
      <c r="T542" s="131" t="e">
        <f>IF(VLOOKUP($I542,Zużycie!$A$2:$P$8,11,FALSE)=0," ",VLOOKUP($I542,Zużycie!$A$2:$P$8,11,FALSE))</f>
        <v>#N/A</v>
      </c>
      <c r="U542" s="131" t="e">
        <f>IF(VLOOKUP($I542,Zużycie!$A$2:$P$8,12,FALSE)=0," ",VLOOKUP($I542,Zużycie!$A$2:$P$8,12,FALSE))</f>
        <v>#N/A</v>
      </c>
      <c r="V542" s="131" t="e">
        <f>IF(VLOOKUP($I542,Zużycie!$A$2:$P$8,13,FALSE)=0," ",VLOOKUP($I542,Zużycie!$A$2:$P$2,100,FALSE))</f>
        <v>#N/A</v>
      </c>
      <c r="W542" s="131" t="e">
        <f>IF(VLOOKUP($I542,Zużycie!$A$2:$P$8,14,FALSE)=0," ",VLOOKUP($I542,Zużycie!$A$2:$P$8,14,FALSE))</f>
        <v>#N/A</v>
      </c>
      <c r="X542" s="131" t="e">
        <f>IF(VLOOKUP($I542,Zużycie!$A$2:$P$8,15,FALSE)=0," ",VLOOKUP($I542,Zużycie!$A$2:$P$8,15,FALSE))</f>
        <v>#N/A</v>
      </c>
      <c r="Y542" s="131" t="e">
        <f>IF(VLOOKUP($I542,Zużycie!$A$2:$P$8,16,FALSE)=0," ",VLOOKUP($I542,Zużycie!$A$2:$P$8,16,FALSE))</f>
        <v>#N/A</v>
      </c>
      <c r="Z542" s="131"/>
      <c r="AA542" s="131"/>
      <c r="AB542" s="131"/>
      <c r="AC542" s="131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1:48" ht="47.25" customHeight="1">
      <c r="A543" s="14"/>
      <c r="B543" s="5"/>
      <c r="C543" s="6"/>
      <c r="D543" s="6"/>
      <c r="E543" s="7"/>
      <c r="F543" s="5"/>
      <c r="G543" s="5"/>
      <c r="H543" s="5"/>
      <c r="I543" s="5" t="str">
        <f t="shared" si="21"/>
        <v/>
      </c>
      <c r="J543" s="5"/>
      <c r="K543" s="5"/>
      <c r="L543" s="5"/>
      <c r="M543" s="130"/>
      <c r="N543" s="131" t="e">
        <f>IF(VLOOKUP($I543,Zużycie!$A$2:$P$8,5,FALSE)=0," ",VLOOKUP($I543,Zużycie!$A$2:$P$8,5,FALSE))</f>
        <v>#N/A</v>
      </c>
      <c r="O543" s="131" t="e">
        <f>IF(VLOOKUP($I543,Zużycie!$A$2:$P$8,6,FALSE)=0," ",VLOOKUP($I543,Zużycie!$A$2:$P$8,6,FALSE))</f>
        <v>#N/A</v>
      </c>
      <c r="P543" s="131" t="e">
        <f>IF(VLOOKUP($I543,Zużycie!$A$2:$P$8,7,FALSE)=0," ",VLOOKUP($I543,Zużycie!$A$2:$P$8,7,FALSE))</f>
        <v>#N/A</v>
      </c>
      <c r="Q543" s="131" t="e">
        <f>IF(VLOOKUP($I543,Zużycie!$A$2:$P$8,8,FALSE)=0," ",VLOOKUP($I543,Zużycie!$A$2:$P$8,8,FALSE))</f>
        <v>#N/A</v>
      </c>
      <c r="R543" s="131" t="e">
        <f>IF(VLOOKUP($I543,Zużycie!$A$2:$P$8,9,FALSE)=0," ",VLOOKUP($I543,Zużycie!$A$2:$P$8,9,FALSE))</f>
        <v>#N/A</v>
      </c>
      <c r="S543" s="131" t="e">
        <f>IF(VLOOKUP($I543,Zużycie!$A$2:$P$8,10,FALSE)=0," ",VLOOKUP($I543,Zużycie!$A$2:$P$8,10,FALSE))</f>
        <v>#N/A</v>
      </c>
      <c r="T543" s="131" t="e">
        <f>IF(VLOOKUP($I543,Zużycie!$A$2:$P$8,11,FALSE)=0," ",VLOOKUP($I543,Zużycie!$A$2:$P$8,11,FALSE))</f>
        <v>#N/A</v>
      </c>
      <c r="U543" s="131" t="e">
        <f>IF(VLOOKUP($I543,Zużycie!$A$2:$P$8,12,FALSE)=0," ",VLOOKUP($I543,Zużycie!$A$2:$P$8,12,FALSE))</f>
        <v>#N/A</v>
      </c>
      <c r="V543" s="131" t="e">
        <f>IF(VLOOKUP($I543,Zużycie!$A$2:$P$8,13,FALSE)=0," ",VLOOKUP($I543,Zużycie!$A$2:$P$2,100,FALSE))</f>
        <v>#N/A</v>
      </c>
      <c r="W543" s="131" t="e">
        <f>IF(VLOOKUP($I543,Zużycie!$A$2:$P$8,14,FALSE)=0," ",VLOOKUP($I543,Zużycie!$A$2:$P$8,14,FALSE))</f>
        <v>#N/A</v>
      </c>
      <c r="X543" s="131" t="e">
        <f>IF(VLOOKUP($I543,Zużycie!$A$2:$P$8,15,FALSE)=0," ",VLOOKUP($I543,Zużycie!$A$2:$P$8,15,FALSE))</f>
        <v>#N/A</v>
      </c>
      <c r="Y543" s="131" t="e">
        <f>IF(VLOOKUP($I543,Zużycie!$A$2:$P$8,16,FALSE)=0," ",VLOOKUP($I543,Zużycie!$A$2:$P$8,16,FALSE))</f>
        <v>#N/A</v>
      </c>
      <c r="Z543" s="131"/>
      <c r="AA543" s="131"/>
      <c r="AB543" s="131"/>
      <c r="AC543" s="131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1:48" ht="47.25" customHeight="1">
      <c r="A544" s="14"/>
      <c r="B544" s="5"/>
      <c r="C544" s="6"/>
      <c r="D544" s="6"/>
      <c r="E544" s="7"/>
      <c r="F544" s="5"/>
      <c r="G544" s="5"/>
      <c r="H544" s="5"/>
      <c r="I544" s="5" t="str">
        <f t="shared" si="21"/>
        <v/>
      </c>
      <c r="J544" s="5"/>
      <c r="K544" s="5"/>
      <c r="L544" s="5"/>
      <c r="M544" s="130"/>
      <c r="N544" s="131" t="e">
        <f>IF(VLOOKUP($I544,Zużycie!$A$2:$P$8,5,FALSE)=0," ",VLOOKUP($I544,Zużycie!$A$2:$P$8,5,FALSE))</f>
        <v>#N/A</v>
      </c>
      <c r="O544" s="131" t="e">
        <f>IF(VLOOKUP($I544,Zużycie!$A$2:$P$8,6,FALSE)=0," ",VLOOKUP($I544,Zużycie!$A$2:$P$8,6,FALSE))</f>
        <v>#N/A</v>
      </c>
      <c r="P544" s="131" t="e">
        <f>IF(VLOOKUP($I544,Zużycie!$A$2:$P$8,7,FALSE)=0," ",VLOOKUP($I544,Zużycie!$A$2:$P$8,7,FALSE))</f>
        <v>#N/A</v>
      </c>
      <c r="Q544" s="131" t="e">
        <f>IF(VLOOKUP($I544,Zużycie!$A$2:$P$8,8,FALSE)=0," ",VLOOKUP($I544,Zużycie!$A$2:$P$8,8,FALSE))</f>
        <v>#N/A</v>
      </c>
      <c r="R544" s="131" t="e">
        <f>IF(VLOOKUP($I544,Zużycie!$A$2:$P$8,9,FALSE)=0," ",VLOOKUP($I544,Zużycie!$A$2:$P$8,9,FALSE))</f>
        <v>#N/A</v>
      </c>
      <c r="S544" s="131" t="e">
        <f>IF(VLOOKUP($I544,Zużycie!$A$2:$P$8,10,FALSE)=0," ",VLOOKUP($I544,Zużycie!$A$2:$P$8,10,FALSE))</f>
        <v>#N/A</v>
      </c>
      <c r="T544" s="131" t="e">
        <f>IF(VLOOKUP($I544,Zużycie!$A$2:$P$8,11,FALSE)=0," ",VLOOKUP($I544,Zużycie!$A$2:$P$8,11,FALSE))</f>
        <v>#N/A</v>
      </c>
      <c r="U544" s="131" t="e">
        <f>IF(VLOOKUP($I544,Zużycie!$A$2:$P$8,12,FALSE)=0," ",VLOOKUP($I544,Zużycie!$A$2:$P$8,12,FALSE))</f>
        <v>#N/A</v>
      </c>
      <c r="V544" s="131" t="e">
        <f>IF(VLOOKUP($I544,Zużycie!$A$2:$P$8,13,FALSE)=0," ",VLOOKUP($I544,Zużycie!$A$2:$P$2,100,FALSE))</f>
        <v>#N/A</v>
      </c>
      <c r="W544" s="131" t="e">
        <f>IF(VLOOKUP($I544,Zużycie!$A$2:$P$8,14,FALSE)=0," ",VLOOKUP($I544,Zużycie!$A$2:$P$8,14,FALSE))</f>
        <v>#N/A</v>
      </c>
      <c r="X544" s="131" t="e">
        <f>IF(VLOOKUP($I544,Zużycie!$A$2:$P$8,15,FALSE)=0," ",VLOOKUP($I544,Zużycie!$A$2:$P$8,15,FALSE))</f>
        <v>#N/A</v>
      </c>
      <c r="Y544" s="131" t="e">
        <f>IF(VLOOKUP($I544,Zużycie!$A$2:$P$8,16,FALSE)=0," ",VLOOKUP($I544,Zużycie!$A$2:$P$8,16,FALSE))</f>
        <v>#N/A</v>
      </c>
      <c r="Z544" s="131"/>
      <c r="AA544" s="131"/>
      <c r="AB544" s="131"/>
      <c r="AC544" s="131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1:48" ht="47.25" customHeight="1">
      <c r="A545" s="14"/>
      <c r="B545" s="5"/>
      <c r="C545" s="6"/>
      <c r="D545" s="6"/>
      <c r="E545" s="7"/>
      <c r="F545" s="5"/>
      <c r="G545" s="5"/>
      <c r="H545" s="5"/>
      <c r="I545" s="5" t="str">
        <f t="shared" si="21"/>
        <v/>
      </c>
      <c r="J545" s="5"/>
      <c r="K545" s="5"/>
      <c r="L545" s="5"/>
      <c r="M545" s="130"/>
      <c r="N545" s="131" t="e">
        <f>IF(VLOOKUP($I545,Zużycie!$A$2:$P$8,5,FALSE)=0," ",VLOOKUP($I545,Zużycie!$A$2:$P$8,5,FALSE))</f>
        <v>#N/A</v>
      </c>
      <c r="O545" s="131" t="e">
        <f>IF(VLOOKUP($I545,Zużycie!$A$2:$P$8,6,FALSE)=0," ",VLOOKUP($I545,Zużycie!$A$2:$P$8,6,FALSE))</f>
        <v>#N/A</v>
      </c>
      <c r="P545" s="131" t="e">
        <f>IF(VLOOKUP($I545,Zużycie!$A$2:$P$8,7,FALSE)=0," ",VLOOKUP($I545,Zużycie!$A$2:$P$8,7,FALSE))</f>
        <v>#N/A</v>
      </c>
      <c r="Q545" s="131" t="e">
        <f>IF(VLOOKUP($I545,Zużycie!$A$2:$P$8,8,FALSE)=0," ",VLOOKUP($I545,Zużycie!$A$2:$P$8,8,FALSE))</f>
        <v>#N/A</v>
      </c>
      <c r="R545" s="131" t="e">
        <f>IF(VLOOKUP($I545,Zużycie!$A$2:$P$8,9,FALSE)=0," ",VLOOKUP($I545,Zużycie!$A$2:$P$8,9,FALSE))</f>
        <v>#N/A</v>
      </c>
      <c r="S545" s="131" t="e">
        <f>IF(VLOOKUP($I545,Zużycie!$A$2:$P$8,10,FALSE)=0," ",VLOOKUP($I545,Zużycie!$A$2:$P$8,10,FALSE))</f>
        <v>#N/A</v>
      </c>
      <c r="T545" s="131" t="e">
        <f>IF(VLOOKUP($I545,Zużycie!$A$2:$P$8,11,FALSE)=0," ",VLOOKUP($I545,Zużycie!$A$2:$P$8,11,FALSE))</f>
        <v>#N/A</v>
      </c>
      <c r="U545" s="131" t="e">
        <f>IF(VLOOKUP($I545,Zużycie!$A$2:$P$8,12,FALSE)=0," ",VLOOKUP($I545,Zużycie!$A$2:$P$8,12,FALSE))</f>
        <v>#N/A</v>
      </c>
      <c r="V545" s="131" t="e">
        <f>IF(VLOOKUP($I545,Zużycie!$A$2:$P$8,13,FALSE)=0," ",VLOOKUP($I545,Zużycie!$A$2:$P$2,100,FALSE))</f>
        <v>#N/A</v>
      </c>
      <c r="W545" s="131" t="e">
        <f>IF(VLOOKUP($I545,Zużycie!$A$2:$P$8,14,FALSE)=0," ",VLOOKUP($I545,Zużycie!$A$2:$P$8,14,FALSE))</f>
        <v>#N/A</v>
      </c>
      <c r="X545" s="131" t="e">
        <f>IF(VLOOKUP($I545,Zużycie!$A$2:$P$8,15,FALSE)=0," ",VLOOKUP($I545,Zużycie!$A$2:$P$8,15,FALSE))</f>
        <v>#N/A</v>
      </c>
      <c r="Y545" s="131" t="e">
        <f>IF(VLOOKUP($I545,Zużycie!$A$2:$P$8,16,FALSE)=0," ",VLOOKUP($I545,Zużycie!$A$2:$P$8,16,FALSE))</f>
        <v>#N/A</v>
      </c>
      <c r="Z545" s="131"/>
      <c r="AA545" s="131"/>
      <c r="AB545" s="131"/>
      <c r="AC545" s="131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1:48" ht="47.25" customHeight="1">
      <c r="A546" s="14"/>
      <c r="B546" s="5"/>
      <c r="C546" s="6"/>
      <c r="D546" s="6"/>
      <c r="E546" s="7"/>
      <c r="F546" s="5"/>
      <c r="G546" s="5"/>
      <c r="H546" s="5"/>
      <c r="I546" s="5" t="str">
        <f t="shared" si="21"/>
        <v/>
      </c>
      <c r="J546" s="5"/>
      <c r="K546" s="5"/>
      <c r="L546" s="5"/>
      <c r="M546" s="130"/>
      <c r="N546" s="131" t="e">
        <f>IF(VLOOKUP($I546,Zużycie!$A$2:$P$8,5,FALSE)=0," ",VLOOKUP($I546,Zużycie!$A$2:$P$8,5,FALSE))</f>
        <v>#N/A</v>
      </c>
      <c r="O546" s="131" t="e">
        <f>IF(VLOOKUP($I546,Zużycie!$A$2:$P$8,6,FALSE)=0," ",VLOOKUP($I546,Zużycie!$A$2:$P$8,6,FALSE))</f>
        <v>#N/A</v>
      </c>
      <c r="P546" s="131" t="e">
        <f>IF(VLOOKUP($I546,Zużycie!$A$2:$P$8,7,FALSE)=0," ",VLOOKUP($I546,Zużycie!$A$2:$P$8,7,FALSE))</f>
        <v>#N/A</v>
      </c>
      <c r="Q546" s="131" t="e">
        <f>IF(VLOOKUP($I546,Zużycie!$A$2:$P$8,8,FALSE)=0," ",VLOOKUP($I546,Zużycie!$A$2:$P$8,8,FALSE))</f>
        <v>#N/A</v>
      </c>
      <c r="R546" s="131" t="e">
        <f>IF(VLOOKUP($I546,Zużycie!$A$2:$P$8,9,FALSE)=0," ",VLOOKUP($I546,Zużycie!$A$2:$P$8,9,FALSE))</f>
        <v>#N/A</v>
      </c>
      <c r="S546" s="131" t="e">
        <f>IF(VLOOKUP($I546,Zużycie!$A$2:$P$8,10,FALSE)=0," ",VLOOKUP($I546,Zużycie!$A$2:$P$8,10,FALSE))</f>
        <v>#N/A</v>
      </c>
      <c r="T546" s="131" t="e">
        <f>IF(VLOOKUP($I546,Zużycie!$A$2:$P$8,11,FALSE)=0," ",VLOOKUP($I546,Zużycie!$A$2:$P$8,11,FALSE))</f>
        <v>#N/A</v>
      </c>
      <c r="U546" s="131" t="e">
        <f>IF(VLOOKUP($I546,Zużycie!$A$2:$P$8,12,FALSE)=0," ",VLOOKUP($I546,Zużycie!$A$2:$P$8,12,FALSE))</f>
        <v>#N/A</v>
      </c>
      <c r="V546" s="131" t="e">
        <f>IF(VLOOKUP($I546,Zużycie!$A$2:$P$8,13,FALSE)=0," ",VLOOKUP($I546,Zużycie!$A$2:$P$2,100,FALSE))</f>
        <v>#N/A</v>
      </c>
      <c r="W546" s="131" t="e">
        <f>IF(VLOOKUP($I546,Zużycie!$A$2:$P$8,14,FALSE)=0," ",VLOOKUP($I546,Zużycie!$A$2:$P$8,14,FALSE))</f>
        <v>#N/A</v>
      </c>
      <c r="X546" s="131" t="e">
        <f>IF(VLOOKUP($I546,Zużycie!$A$2:$P$8,15,FALSE)=0," ",VLOOKUP($I546,Zużycie!$A$2:$P$8,15,FALSE))</f>
        <v>#N/A</v>
      </c>
      <c r="Y546" s="131" t="e">
        <f>IF(VLOOKUP($I546,Zużycie!$A$2:$P$8,16,FALSE)=0," ",VLOOKUP($I546,Zużycie!$A$2:$P$8,16,FALSE))</f>
        <v>#N/A</v>
      </c>
      <c r="Z546" s="131"/>
      <c r="AA546" s="131"/>
      <c r="AB546" s="131"/>
      <c r="AC546" s="131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1:48" ht="47.25" customHeight="1">
      <c r="A547" s="14"/>
      <c r="B547" s="5"/>
      <c r="C547" s="6"/>
      <c r="D547" s="6"/>
      <c r="E547" s="7"/>
      <c r="F547" s="5"/>
      <c r="G547" s="5"/>
      <c r="H547" s="5"/>
      <c r="I547" s="5" t="str">
        <f t="shared" si="21"/>
        <v/>
      </c>
      <c r="J547" s="5"/>
      <c r="K547" s="5"/>
      <c r="L547" s="5"/>
      <c r="M547" s="130"/>
      <c r="N547" s="131" t="e">
        <f>IF(VLOOKUP($I547,Zużycie!$A$2:$P$8,5,FALSE)=0," ",VLOOKUP($I547,Zużycie!$A$2:$P$8,5,FALSE))</f>
        <v>#N/A</v>
      </c>
      <c r="O547" s="131" t="e">
        <f>IF(VLOOKUP($I547,Zużycie!$A$2:$P$8,6,FALSE)=0," ",VLOOKUP($I547,Zużycie!$A$2:$P$8,6,FALSE))</f>
        <v>#N/A</v>
      </c>
      <c r="P547" s="131" t="e">
        <f>IF(VLOOKUP($I547,Zużycie!$A$2:$P$8,7,FALSE)=0," ",VLOOKUP($I547,Zużycie!$A$2:$P$8,7,FALSE))</f>
        <v>#N/A</v>
      </c>
      <c r="Q547" s="131" t="e">
        <f>IF(VLOOKUP($I547,Zużycie!$A$2:$P$8,8,FALSE)=0," ",VLOOKUP($I547,Zużycie!$A$2:$P$8,8,FALSE))</f>
        <v>#N/A</v>
      </c>
      <c r="R547" s="131" t="e">
        <f>IF(VLOOKUP($I547,Zużycie!$A$2:$P$8,9,FALSE)=0," ",VLOOKUP($I547,Zużycie!$A$2:$P$8,9,FALSE))</f>
        <v>#N/A</v>
      </c>
      <c r="S547" s="131" t="e">
        <f>IF(VLOOKUP($I547,Zużycie!$A$2:$P$8,10,FALSE)=0," ",VLOOKUP($I547,Zużycie!$A$2:$P$8,10,FALSE))</f>
        <v>#N/A</v>
      </c>
      <c r="T547" s="131" t="e">
        <f>IF(VLOOKUP($I547,Zużycie!$A$2:$P$8,11,FALSE)=0," ",VLOOKUP($I547,Zużycie!$A$2:$P$8,11,FALSE))</f>
        <v>#N/A</v>
      </c>
      <c r="U547" s="131" t="e">
        <f>IF(VLOOKUP($I547,Zużycie!$A$2:$P$8,12,FALSE)=0," ",VLOOKUP($I547,Zużycie!$A$2:$P$8,12,FALSE))</f>
        <v>#N/A</v>
      </c>
      <c r="V547" s="131" t="e">
        <f>IF(VLOOKUP($I547,Zużycie!$A$2:$P$8,13,FALSE)=0," ",VLOOKUP($I547,Zużycie!$A$2:$P$2,100,FALSE))</f>
        <v>#N/A</v>
      </c>
      <c r="W547" s="131" t="e">
        <f>IF(VLOOKUP($I547,Zużycie!$A$2:$P$8,14,FALSE)=0," ",VLOOKUP($I547,Zużycie!$A$2:$P$8,14,FALSE))</f>
        <v>#N/A</v>
      </c>
      <c r="X547" s="131" t="e">
        <f>IF(VLOOKUP($I547,Zużycie!$A$2:$P$8,15,FALSE)=0," ",VLOOKUP($I547,Zużycie!$A$2:$P$8,15,FALSE))</f>
        <v>#N/A</v>
      </c>
      <c r="Y547" s="131" t="e">
        <f>IF(VLOOKUP($I547,Zużycie!$A$2:$P$8,16,FALSE)=0," ",VLOOKUP($I547,Zużycie!$A$2:$P$8,16,FALSE))</f>
        <v>#N/A</v>
      </c>
      <c r="Z547" s="131"/>
      <c r="AA547" s="131"/>
      <c r="AB547" s="131"/>
      <c r="AC547" s="131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1:48" ht="47.25" customHeight="1">
      <c r="A548" s="14"/>
      <c r="B548" s="5"/>
      <c r="C548" s="6"/>
      <c r="D548" s="6"/>
      <c r="E548" s="7"/>
      <c r="F548" s="5"/>
      <c r="G548" s="5"/>
      <c r="H548" s="5"/>
      <c r="I548" s="5" t="str">
        <f t="shared" si="21"/>
        <v/>
      </c>
      <c r="J548" s="5"/>
      <c r="K548" s="5"/>
      <c r="L548" s="5"/>
      <c r="M548" s="130"/>
      <c r="N548" s="131" t="e">
        <f>IF(VLOOKUP($I548,Zużycie!$A$2:$P$8,5,FALSE)=0," ",VLOOKUP($I548,Zużycie!$A$2:$P$8,5,FALSE))</f>
        <v>#N/A</v>
      </c>
      <c r="O548" s="131" t="e">
        <f>IF(VLOOKUP($I548,Zużycie!$A$2:$P$8,6,FALSE)=0," ",VLOOKUP($I548,Zużycie!$A$2:$P$8,6,FALSE))</f>
        <v>#N/A</v>
      </c>
      <c r="P548" s="131" t="e">
        <f>IF(VLOOKUP($I548,Zużycie!$A$2:$P$8,7,FALSE)=0," ",VLOOKUP($I548,Zużycie!$A$2:$P$8,7,FALSE))</f>
        <v>#N/A</v>
      </c>
      <c r="Q548" s="131" t="e">
        <f>IF(VLOOKUP($I548,Zużycie!$A$2:$P$8,8,FALSE)=0," ",VLOOKUP($I548,Zużycie!$A$2:$P$8,8,FALSE))</f>
        <v>#N/A</v>
      </c>
      <c r="R548" s="131" t="e">
        <f>IF(VLOOKUP($I548,Zużycie!$A$2:$P$8,9,FALSE)=0," ",VLOOKUP($I548,Zużycie!$A$2:$P$8,9,FALSE))</f>
        <v>#N/A</v>
      </c>
      <c r="S548" s="131" t="e">
        <f>IF(VLOOKUP($I548,Zużycie!$A$2:$P$8,10,FALSE)=0," ",VLOOKUP($I548,Zużycie!$A$2:$P$8,10,FALSE))</f>
        <v>#N/A</v>
      </c>
      <c r="T548" s="131" t="e">
        <f>IF(VLOOKUP($I548,Zużycie!$A$2:$P$8,11,FALSE)=0," ",VLOOKUP($I548,Zużycie!$A$2:$P$8,11,FALSE))</f>
        <v>#N/A</v>
      </c>
      <c r="U548" s="131" t="e">
        <f>IF(VLOOKUP($I548,Zużycie!$A$2:$P$8,12,FALSE)=0," ",VLOOKUP($I548,Zużycie!$A$2:$P$8,12,FALSE))</f>
        <v>#N/A</v>
      </c>
      <c r="V548" s="131" t="e">
        <f>IF(VLOOKUP($I548,Zużycie!$A$2:$P$8,13,FALSE)=0," ",VLOOKUP($I548,Zużycie!$A$2:$P$2,100,FALSE))</f>
        <v>#N/A</v>
      </c>
      <c r="W548" s="131" t="e">
        <f>IF(VLOOKUP($I548,Zużycie!$A$2:$P$8,14,FALSE)=0," ",VLOOKUP($I548,Zużycie!$A$2:$P$8,14,FALSE))</f>
        <v>#N/A</v>
      </c>
      <c r="X548" s="131" t="e">
        <f>IF(VLOOKUP($I548,Zużycie!$A$2:$P$8,15,FALSE)=0," ",VLOOKUP($I548,Zużycie!$A$2:$P$8,15,FALSE))</f>
        <v>#N/A</v>
      </c>
      <c r="Y548" s="131" t="e">
        <f>IF(VLOOKUP($I548,Zużycie!$A$2:$P$8,16,FALSE)=0," ",VLOOKUP($I548,Zużycie!$A$2:$P$8,16,FALSE))</f>
        <v>#N/A</v>
      </c>
      <c r="Z548" s="131"/>
      <c r="AA548" s="131"/>
      <c r="AB548" s="131"/>
      <c r="AC548" s="131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1:48" ht="47.25" customHeight="1">
      <c r="A549" s="14"/>
      <c r="B549" s="5"/>
      <c r="C549" s="6"/>
      <c r="D549" s="6"/>
      <c r="E549" s="7"/>
      <c r="F549" s="5"/>
      <c r="G549" s="5"/>
      <c r="H549" s="5"/>
      <c r="I549" s="5" t="str">
        <f t="shared" si="21"/>
        <v/>
      </c>
      <c r="J549" s="5"/>
      <c r="K549" s="5"/>
      <c r="L549" s="5"/>
      <c r="M549" s="130"/>
      <c r="N549" s="131" t="e">
        <f>IF(VLOOKUP($I549,Zużycie!$A$2:$P$8,5,FALSE)=0," ",VLOOKUP($I549,Zużycie!$A$2:$P$8,5,FALSE))</f>
        <v>#N/A</v>
      </c>
      <c r="O549" s="131" t="e">
        <f>IF(VLOOKUP($I549,Zużycie!$A$2:$P$8,6,FALSE)=0," ",VLOOKUP($I549,Zużycie!$A$2:$P$8,6,FALSE))</f>
        <v>#N/A</v>
      </c>
      <c r="P549" s="131" t="e">
        <f>IF(VLOOKUP($I549,Zużycie!$A$2:$P$8,7,FALSE)=0," ",VLOOKUP($I549,Zużycie!$A$2:$P$8,7,FALSE))</f>
        <v>#N/A</v>
      </c>
      <c r="Q549" s="131" t="e">
        <f>IF(VLOOKUP($I549,Zużycie!$A$2:$P$8,8,FALSE)=0," ",VLOOKUP($I549,Zużycie!$A$2:$P$8,8,FALSE))</f>
        <v>#N/A</v>
      </c>
      <c r="R549" s="131" t="e">
        <f>IF(VLOOKUP($I549,Zużycie!$A$2:$P$8,9,FALSE)=0," ",VLOOKUP($I549,Zużycie!$A$2:$P$8,9,FALSE))</f>
        <v>#N/A</v>
      </c>
      <c r="S549" s="131" t="e">
        <f>IF(VLOOKUP($I549,Zużycie!$A$2:$P$8,10,FALSE)=0," ",VLOOKUP($I549,Zużycie!$A$2:$P$8,10,FALSE))</f>
        <v>#N/A</v>
      </c>
      <c r="T549" s="131" t="e">
        <f>IF(VLOOKUP($I549,Zużycie!$A$2:$P$8,11,FALSE)=0," ",VLOOKUP($I549,Zużycie!$A$2:$P$8,11,FALSE))</f>
        <v>#N/A</v>
      </c>
      <c r="U549" s="131" t="e">
        <f>IF(VLOOKUP($I549,Zużycie!$A$2:$P$8,12,FALSE)=0," ",VLOOKUP($I549,Zużycie!$A$2:$P$8,12,FALSE))</f>
        <v>#N/A</v>
      </c>
      <c r="V549" s="131" t="e">
        <f>IF(VLOOKUP($I549,Zużycie!$A$2:$P$8,13,FALSE)=0," ",VLOOKUP($I549,Zużycie!$A$2:$P$2,100,FALSE))</f>
        <v>#N/A</v>
      </c>
      <c r="W549" s="131" t="e">
        <f>IF(VLOOKUP($I549,Zużycie!$A$2:$P$8,14,FALSE)=0," ",VLOOKUP($I549,Zużycie!$A$2:$P$8,14,FALSE))</f>
        <v>#N/A</v>
      </c>
      <c r="X549" s="131" t="e">
        <f>IF(VLOOKUP($I549,Zużycie!$A$2:$P$8,15,FALSE)=0," ",VLOOKUP($I549,Zużycie!$A$2:$P$8,15,FALSE))</f>
        <v>#N/A</v>
      </c>
      <c r="Y549" s="131" t="e">
        <f>IF(VLOOKUP($I549,Zużycie!$A$2:$P$8,16,FALSE)=0," ",VLOOKUP($I549,Zużycie!$A$2:$P$8,16,FALSE))</f>
        <v>#N/A</v>
      </c>
      <c r="Z549" s="131"/>
      <c r="AA549" s="131"/>
      <c r="AB549" s="131"/>
      <c r="AC549" s="131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1:48" ht="47.25" customHeight="1">
      <c r="A550" s="14"/>
      <c r="B550" s="5"/>
      <c r="C550" s="6"/>
      <c r="D550" s="6"/>
      <c r="E550" s="7"/>
      <c r="F550" s="5"/>
      <c r="G550" s="5"/>
      <c r="H550" s="5"/>
      <c r="I550" s="5" t="str">
        <f t="shared" si="21"/>
        <v/>
      </c>
      <c r="J550" s="5"/>
      <c r="K550" s="5"/>
      <c r="L550" s="5"/>
      <c r="M550" s="130"/>
      <c r="N550" s="131" t="e">
        <f>IF(VLOOKUP($I550,Zużycie!$A$2:$P$8,5,FALSE)=0," ",VLOOKUP($I550,Zużycie!$A$2:$P$8,5,FALSE))</f>
        <v>#N/A</v>
      </c>
      <c r="O550" s="131" t="e">
        <f>IF(VLOOKUP($I550,Zużycie!$A$2:$P$8,6,FALSE)=0," ",VLOOKUP($I550,Zużycie!$A$2:$P$8,6,FALSE))</f>
        <v>#N/A</v>
      </c>
      <c r="P550" s="131" t="e">
        <f>IF(VLOOKUP($I550,Zużycie!$A$2:$P$8,7,FALSE)=0," ",VLOOKUP($I550,Zużycie!$A$2:$P$8,7,FALSE))</f>
        <v>#N/A</v>
      </c>
      <c r="Q550" s="131" t="e">
        <f>IF(VLOOKUP($I550,Zużycie!$A$2:$P$8,8,FALSE)=0," ",VLOOKUP($I550,Zużycie!$A$2:$P$8,8,FALSE))</f>
        <v>#N/A</v>
      </c>
      <c r="R550" s="131" t="e">
        <f>IF(VLOOKUP($I550,Zużycie!$A$2:$P$8,9,FALSE)=0," ",VLOOKUP($I550,Zużycie!$A$2:$P$8,9,FALSE))</f>
        <v>#N/A</v>
      </c>
      <c r="S550" s="131" t="e">
        <f>IF(VLOOKUP($I550,Zużycie!$A$2:$P$8,10,FALSE)=0," ",VLOOKUP($I550,Zużycie!$A$2:$P$8,10,FALSE))</f>
        <v>#N/A</v>
      </c>
      <c r="T550" s="131" t="e">
        <f>IF(VLOOKUP($I550,Zużycie!$A$2:$P$8,11,FALSE)=0," ",VLOOKUP($I550,Zużycie!$A$2:$P$8,11,FALSE))</f>
        <v>#N/A</v>
      </c>
      <c r="U550" s="131" t="e">
        <f>IF(VLOOKUP($I550,Zużycie!$A$2:$P$8,12,FALSE)=0," ",VLOOKUP($I550,Zużycie!$A$2:$P$8,12,FALSE))</f>
        <v>#N/A</v>
      </c>
      <c r="V550" s="131" t="e">
        <f>IF(VLOOKUP($I550,Zużycie!$A$2:$P$8,13,FALSE)=0," ",VLOOKUP($I550,Zużycie!$A$2:$P$2,100,FALSE))</f>
        <v>#N/A</v>
      </c>
      <c r="W550" s="131" t="e">
        <f>IF(VLOOKUP($I550,Zużycie!$A$2:$P$8,14,FALSE)=0," ",VLOOKUP($I550,Zużycie!$A$2:$P$8,14,FALSE))</f>
        <v>#N/A</v>
      </c>
      <c r="X550" s="131" t="e">
        <f>IF(VLOOKUP($I550,Zużycie!$A$2:$P$8,15,FALSE)=0," ",VLOOKUP($I550,Zużycie!$A$2:$P$8,15,FALSE))</f>
        <v>#N/A</v>
      </c>
      <c r="Y550" s="131" t="e">
        <f>IF(VLOOKUP($I550,Zużycie!$A$2:$P$8,16,FALSE)=0," ",VLOOKUP($I550,Zużycie!$A$2:$P$8,16,FALSE))</f>
        <v>#N/A</v>
      </c>
      <c r="Z550" s="131"/>
      <c r="AA550" s="131"/>
      <c r="AB550" s="131"/>
      <c r="AC550" s="131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1:48" ht="47.25" customHeight="1">
      <c r="A551" s="14"/>
      <c r="B551" s="5"/>
      <c r="C551" s="6"/>
      <c r="D551" s="6"/>
      <c r="E551" s="7"/>
      <c r="F551" s="5"/>
      <c r="G551" s="5"/>
      <c r="H551" s="5"/>
      <c r="I551" s="5" t="str">
        <f t="shared" si="21"/>
        <v/>
      </c>
      <c r="J551" s="5"/>
      <c r="K551" s="5"/>
      <c r="L551" s="5"/>
      <c r="M551" s="130"/>
      <c r="N551" s="131" t="e">
        <f>IF(VLOOKUP($I551,Zużycie!$A$2:$P$8,5,FALSE)=0," ",VLOOKUP($I551,Zużycie!$A$2:$P$8,5,FALSE))</f>
        <v>#N/A</v>
      </c>
      <c r="O551" s="131" t="e">
        <f>IF(VLOOKUP($I551,Zużycie!$A$2:$P$8,6,FALSE)=0," ",VLOOKUP($I551,Zużycie!$A$2:$P$8,6,FALSE))</f>
        <v>#N/A</v>
      </c>
      <c r="P551" s="131" t="e">
        <f>IF(VLOOKUP($I551,Zużycie!$A$2:$P$8,7,FALSE)=0," ",VLOOKUP($I551,Zużycie!$A$2:$P$8,7,FALSE))</f>
        <v>#N/A</v>
      </c>
      <c r="Q551" s="131" t="e">
        <f>IF(VLOOKUP($I551,Zużycie!$A$2:$P$8,8,FALSE)=0," ",VLOOKUP($I551,Zużycie!$A$2:$P$8,8,FALSE))</f>
        <v>#N/A</v>
      </c>
      <c r="R551" s="131" t="e">
        <f>IF(VLOOKUP($I551,Zużycie!$A$2:$P$8,9,FALSE)=0," ",VLOOKUP($I551,Zużycie!$A$2:$P$8,9,FALSE))</f>
        <v>#N/A</v>
      </c>
      <c r="S551" s="131" t="e">
        <f>IF(VLOOKUP($I551,Zużycie!$A$2:$P$8,10,FALSE)=0," ",VLOOKUP($I551,Zużycie!$A$2:$P$8,10,FALSE))</f>
        <v>#N/A</v>
      </c>
      <c r="T551" s="131" t="e">
        <f>IF(VLOOKUP($I551,Zużycie!$A$2:$P$8,11,FALSE)=0," ",VLOOKUP($I551,Zużycie!$A$2:$P$8,11,FALSE))</f>
        <v>#N/A</v>
      </c>
      <c r="U551" s="131" t="e">
        <f>IF(VLOOKUP($I551,Zużycie!$A$2:$P$8,12,FALSE)=0," ",VLOOKUP($I551,Zużycie!$A$2:$P$8,12,FALSE))</f>
        <v>#N/A</v>
      </c>
      <c r="V551" s="131" t="e">
        <f>IF(VLOOKUP($I551,Zużycie!$A$2:$P$8,13,FALSE)=0," ",VLOOKUP($I551,Zużycie!$A$2:$P$2,100,FALSE))</f>
        <v>#N/A</v>
      </c>
      <c r="W551" s="131" t="e">
        <f>IF(VLOOKUP($I551,Zużycie!$A$2:$P$8,14,FALSE)=0," ",VLOOKUP($I551,Zużycie!$A$2:$P$8,14,FALSE))</f>
        <v>#N/A</v>
      </c>
      <c r="X551" s="131" t="e">
        <f>IF(VLOOKUP($I551,Zużycie!$A$2:$P$8,15,FALSE)=0," ",VLOOKUP($I551,Zużycie!$A$2:$P$8,15,FALSE))</f>
        <v>#N/A</v>
      </c>
      <c r="Y551" s="131" t="e">
        <f>IF(VLOOKUP($I551,Zużycie!$A$2:$P$8,16,FALSE)=0," ",VLOOKUP($I551,Zużycie!$A$2:$P$8,16,FALSE))</f>
        <v>#N/A</v>
      </c>
      <c r="Z551" s="131"/>
      <c r="AA551" s="131"/>
      <c r="AB551" s="131"/>
      <c r="AC551" s="131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1:48" ht="47.25" customHeight="1">
      <c r="A552" s="14"/>
      <c r="B552" s="5"/>
      <c r="C552" s="6"/>
      <c r="D552" s="6"/>
      <c r="E552" s="7"/>
      <c r="F552" s="5"/>
      <c r="G552" s="5"/>
      <c r="H552" s="5"/>
      <c r="I552" s="5" t="str">
        <f t="shared" si="21"/>
        <v/>
      </c>
      <c r="J552" s="5"/>
      <c r="K552" s="5"/>
      <c r="L552" s="5"/>
      <c r="M552" s="130"/>
      <c r="N552" s="131" t="e">
        <f>IF(VLOOKUP($I552,Zużycie!$A$2:$P$8,5,FALSE)=0," ",VLOOKUP($I552,Zużycie!$A$2:$P$8,5,FALSE))</f>
        <v>#N/A</v>
      </c>
      <c r="O552" s="131" t="e">
        <f>IF(VLOOKUP($I552,Zużycie!$A$2:$P$8,6,FALSE)=0," ",VLOOKUP($I552,Zużycie!$A$2:$P$8,6,FALSE))</f>
        <v>#N/A</v>
      </c>
      <c r="P552" s="131" t="e">
        <f>IF(VLOOKUP($I552,Zużycie!$A$2:$P$8,7,FALSE)=0," ",VLOOKUP($I552,Zużycie!$A$2:$P$8,7,FALSE))</f>
        <v>#N/A</v>
      </c>
      <c r="Q552" s="131" t="e">
        <f>IF(VLOOKUP($I552,Zużycie!$A$2:$P$8,8,FALSE)=0," ",VLOOKUP($I552,Zużycie!$A$2:$P$8,8,FALSE))</f>
        <v>#N/A</v>
      </c>
      <c r="R552" s="131" t="e">
        <f>IF(VLOOKUP($I552,Zużycie!$A$2:$P$8,9,FALSE)=0," ",VLOOKUP($I552,Zużycie!$A$2:$P$8,9,FALSE))</f>
        <v>#N/A</v>
      </c>
      <c r="S552" s="131" t="e">
        <f>IF(VLOOKUP($I552,Zużycie!$A$2:$P$8,10,FALSE)=0," ",VLOOKUP($I552,Zużycie!$A$2:$P$8,10,FALSE))</f>
        <v>#N/A</v>
      </c>
      <c r="T552" s="131" t="e">
        <f>IF(VLOOKUP($I552,Zużycie!$A$2:$P$8,11,FALSE)=0," ",VLOOKUP($I552,Zużycie!$A$2:$P$8,11,FALSE))</f>
        <v>#N/A</v>
      </c>
      <c r="U552" s="131" t="e">
        <f>IF(VLOOKUP($I552,Zużycie!$A$2:$P$8,12,FALSE)=0," ",VLOOKUP($I552,Zużycie!$A$2:$P$8,12,FALSE))</f>
        <v>#N/A</v>
      </c>
      <c r="V552" s="131" t="e">
        <f>IF(VLOOKUP($I552,Zużycie!$A$2:$P$8,13,FALSE)=0," ",VLOOKUP($I552,Zużycie!$A$2:$P$2,100,FALSE))</f>
        <v>#N/A</v>
      </c>
      <c r="W552" s="131" t="e">
        <f>IF(VLOOKUP($I552,Zużycie!$A$2:$P$8,14,FALSE)=0," ",VLOOKUP($I552,Zużycie!$A$2:$P$8,14,FALSE))</f>
        <v>#N/A</v>
      </c>
      <c r="X552" s="131" t="e">
        <f>IF(VLOOKUP($I552,Zużycie!$A$2:$P$8,15,FALSE)=0," ",VLOOKUP($I552,Zużycie!$A$2:$P$8,15,FALSE))</f>
        <v>#N/A</v>
      </c>
      <c r="Y552" s="131" t="e">
        <f>IF(VLOOKUP($I552,Zużycie!$A$2:$P$8,16,FALSE)=0," ",VLOOKUP($I552,Zużycie!$A$2:$P$8,16,FALSE))</f>
        <v>#N/A</v>
      </c>
      <c r="Z552" s="131"/>
      <c r="AA552" s="131"/>
      <c r="AB552" s="131"/>
      <c r="AC552" s="131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1:48" ht="47.25" customHeight="1">
      <c r="A553" s="14"/>
      <c r="B553" s="5"/>
      <c r="C553" s="6"/>
      <c r="D553" s="6"/>
      <c r="E553" s="7"/>
      <c r="F553" s="5"/>
      <c r="G553" s="5"/>
      <c r="H553" s="5"/>
      <c r="I553" s="5" t="str">
        <f t="shared" si="21"/>
        <v/>
      </c>
      <c r="J553" s="5"/>
      <c r="K553" s="5"/>
      <c r="L553" s="5"/>
      <c r="M553" s="130"/>
      <c r="N553" s="131" t="e">
        <f>IF(VLOOKUP($I553,Zużycie!$A$2:$P$8,5,FALSE)=0," ",VLOOKUP($I553,Zużycie!$A$2:$P$8,5,FALSE))</f>
        <v>#N/A</v>
      </c>
      <c r="O553" s="131" t="e">
        <f>IF(VLOOKUP($I553,Zużycie!$A$2:$P$8,6,FALSE)=0," ",VLOOKUP($I553,Zużycie!$A$2:$P$8,6,FALSE))</f>
        <v>#N/A</v>
      </c>
      <c r="P553" s="131" t="e">
        <f>IF(VLOOKUP($I553,Zużycie!$A$2:$P$8,7,FALSE)=0," ",VLOOKUP($I553,Zużycie!$A$2:$P$8,7,FALSE))</f>
        <v>#N/A</v>
      </c>
      <c r="Q553" s="131" t="e">
        <f>IF(VLOOKUP($I553,Zużycie!$A$2:$P$8,8,FALSE)=0," ",VLOOKUP($I553,Zużycie!$A$2:$P$8,8,FALSE))</f>
        <v>#N/A</v>
      </c>
      <c r="R553" s="131" t="e">
        <f>IF(VLOOKUP($I553,Zużycie!$A$2:$P$8,9,FALSE)=0," ",VLOOKUP($I553,Zużycie!$A$2:$P$8,9,FALSE))</f>
        <v>#N/A</v>
      </c>
      <c r="S553" s="131" t="e">
        <f>IF(VLOOKUP($I553,Zużycie!$A$2:$P$8,10,FALSE)=0," ",VLOOKUP($I553,Zużycie!$A$2:$P$8,10,FALSE))</f>
        <v>#N/A</v>
      </c>
      <c r="T553" s="131" t="e">
        <f>IF(VLOOKUP($I553,Zużycie!$A$2:$P$8,11,FALSE)=0," ",VLOOKUP($I553,Zużycie!$A$2:$P$8,11,FALSE))</f>
        <v>#N/A</v>
      </c>
      <c r="U553" s="131" t="e">
        <f>IF(VLOOKUP($I553,Zużycie!$A$2:$P$8,12,FALSE)=0," ",VLOOKUP($I553,Zużycie!$A$2:$P$8,12,FALSE))</f>
        <v>#N/A</v>
      </c>
      <c r="V553" s="131" t="e">
        <f>IF(VLOOKUP($I553,Zużycie!$A$2:$P$8,13,FALSE)=0," ",VLOOKUP($I553,Zużycie!$A$2:$P$2,100,FALSE))</f>
        <v>#N/A</v>
      </c>
      <c r="W553" s="131" t="e">
        <f>IF(VLOOKUP($I553,Zużycie!$A$2:$P$8,14,FALSE)=0," ",VLOOKUP($I553,Zużycie!$A$2:$P$8,14,FALSE))</f>
        <v>#N/A</v>
      </c>
      <c r="X553" s="131" t="e">
        <f>IF(VLOOKUP($I553,Zużycie!$A$2:$P$8,15,FALSE)=0," ",VLOOKUP($I553,Zużycie!$A$2:$P$8,15,FALSE))</f>
        <v>#N/A</v>
      </c>
      <c r="Y553" s="131" t="e">
        <f>IF(VLOOKUP($I553,Zużycie!$A$2:$P$8,16,FALSE)=0," ",VLOOKUP($I553,Zużycie!$A$2:$P$8,16,FALSE))</f>
        <v>#N/A</v>
      </c>
      <c r="Z553" s="131"/>
      <c r="AA553" s="131"/>
      <c r="AB553" s="131"/>
      <c r="AC553" s="131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1:48" ht="47.25" customHeight="1">
      <c r="A554" s="14"/>
      <c r="B554" s="5"/>
      <c r="C554" s="6"/>
      <c r="D554" s="6"/>
      <c r="E554" s="7"/>
      <c r="F554" s="5"/>
      <c r="G554" s="5"/>
      <c r="H554" s="5"/>
      <c r="I554" s="5" t="str">
        <f t="shared" si="21"/>
        <v/>
      </c>
      <c r="J554" s="5"/>
      <c r="K554" s="5"/>
      <c r="L554" s="5"/>
      <c r="M554" s="130"/>
      <c r="N554" s="131" t="e">
        <f>IF(VLOOKUP($I554,Zużycie!$A$2:$P$8,5,FALSE)=0," ",VLOOKUP($I554,Zużycie!$A$2:$P$8,5,FALSE))</f>
        <v>#N/A</v>
      </c>
      <c r="O554" s="131" t="e">
        <f>IF(VLOOKUP($I554,Zużycie!$A$2:$P$8,6,FALSE)=0," ",VLOOKUP($I554,Zużycie!$A$2:$P$8,6,FALSE))</f>
        <v>#N/A</v>
      </c>
      <c r="P554" s="131" t="e">
        <f>IF(VLOOKUP($I554,Zużycie!$A$2:$P$8,7,FALSE)=0," ",VLOOKUP($I554,Zużycie!$A$2:$P$8,7,FALSE))</f>
        <v>#N/A</v>
      </c>
      <c r="Q554" s="131" t="e">
        <f>IF(VLOOKUP($I554,Zużycie!$A$2:$P$8,8,FALSE)=0," ",VLOOKUP($I554,Zużycie!$A$2:$P$8,8,FALSE))</f>
        <v>#N/A</v>
      </c>
      <c r="R554" s="131" t="e">
        <f>IF(VLOOKUP($I554,Zużycie!$A$2:$P$8,9,FALSE)=0," ",VLOOKUP($I554,Zużycie!$A$2:$P$8,9,FALSE))</f>
        <v>#N/A</v>
      </c>
      <c r="S554" s="131" t="e">
        <f>IF(VLOOKUP($I554,Zużycie!$A$2:$P$8,10,FALSE)=0," ",VLOOKUP($I554,Zużycie!$A$2:$P$8,10,FALSE))</f>
        <v>#N/A</v>
      </c>
      <c r="T554" s="131" t="e">
        <f>IF(VLOOKUP($I554,Zużycie!$A$2:$P$8,11,FALSE)=0," ",VLOOKUP($I554,Zużycie!$A$2:$P$8,11,FALSE))</f>
        <v>#N/A</v>
      </c>
      <c r="U554" s="131" t="e">
        <f>IF(VLOOKUP($I554,Zużycie!$A$2:$P$8,12,FALSE)=0," ",VLOOKUP($I554,Zużycie!$A$2:$P$8,12,FALSE))</f>
        <v>#N/A</v>
      </c>
      <c r="V554" s="131" t="e">
        <f>IF(VLOOKUP($I554,Zużycie!$A$2:$P$8,13,FALSE)=0," ",VLOOKUP($I554,Zużycie!$A$2:$P$2,100,FALSE))</f>
        <v>#N/A</v>
      </c>
      <c r="W554" s="131" t="e">
        <f>IF(VLOOKUP($I554,Zużycie!$A$2:$P$8,14,FALSE)=0," ",VLOOKUP($I554,Zużycie!$A$2:$P$8,14,FALSE))</f>
        <v>#N/A</v>
      </c>
      <c r="X554" s="131" t="e">
        <f>IF(VLOOKUP($I554,Zużycie!$A$2:$P$8,15,FALSE)=0," ",VLOOKUP($I554,Zużycie!$A$2:$P$8,15,FALSE))</f>
        <v>#N/A</v>
      </c>
      <c r="Y554" s="131" t="e">
        <f>IF(VLOOKUP($I554,Zużycie!$A$2:$P$8,16,FALSE)=0," ",VLOOKUP($I554,Zużycie!$A$2:$P$8,16,FALSE))</f>
        <v>#N/A</v>
      </c>
      <c r="Z554" s="131"/>
      <c r="AA554" s="131"/>
      <c r="AB554" s="131"/>
      <c r="AC554" s="131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1:48" ht="47.25" customHeight="1">
      <c r="A555" s="14"/>
      <c r="B555" s="5"/>
      <c r="C555" s="6"/>
      <c r="D555" s="6"/>
      <c r="E555" s="7"/>
      <c r="F555" s="5"/>
      <c r="G555" s="5"/>
      <c r="H555" s="5"/>
      <c r="I555" s="5" t="str">
        <f t="shared" si="21"/>
        <v/>
      </c>
      <c r="J555" s="5"/>
      <c r="K555" s="5"/>
      <c r="L555" s="5"/>
      <c r="M555" s="130"/>
      <c r="N555" s="131" t="e">
        <f>IF(VLOOKUP($I555,Zużycie!$A$2:$P$8,5,FALSE)=0," ",VLOOKUP($I555,Zużycie!$A$2:$P$8,5,FALSE))</f>
        <v>#N/A</v>
      </c>
      <c r="O555" s="131" t="e">
        <f>IF(VLOOKUP($I555,Zużycie!$A$2:$P$8,6,FALSE)=0," ",VLOOKUP($I555,Zużycie!$A$2:$P$8,6,FALSE))</f>
        <v>#N/A</v>
      </c>
      <c r="P555" s="131" t="e">
        <f>IF(VLOOKUP($I555,Zużycie!$A$2:$P$8,7,FALSE)=0," ",VLOOKUP($I555,Zużycie!$A$2:$P$8,7,FALSE))</f>
        <v>#N/A</v>
      </c>
      <c r="Q555" s="131" t="e">
        <f>IF(VLOOKUP($I555,Zużycie!$A$2:$P$8,8,FALSE)=0," ",VLOOKUP($I555,Zużycie!$A$2:$P$8,8,FALSE))</f>
        <v>#N/A</v>
      </c>
      <c r="R555" s="131" t="e">
        <f>IF(VLOOKUP($I555,Zużycie!$A$2:$P$8,9,FALSE)=0," ",VLOOKUP($I555,Zużycie!$A$2:$P$8,9,FALSE))</f>
        <v>#N/A</v>
      </c>
      <c r="S555" s="131" t="e">
        <f>IF(VLOOKUP($I555,Zużycie!$A$2:$P$8,10,FALSE)=0," ",VLOOKUP($I555,Zużycie!$A$2:$P$8,10,FALSE))</f>
        <v>#N/A</v>
      </c>
      <c r="T555" s="131" t="e">
        <f>IF(VLOOKUP($I555,Zużycie!$A$2:$P$8,11,FALSE)=0," ",VLOOKUP($I555,Zużycie!$A$2:$P$8,11,FALSE))</f>
        <v>#N/A</v>
      </c>
      <c r="U555" s="131" t="e">
        <f>IF(VLOOKUP($I555,Zużycie!$A$2:$P$8,12,FALSE)=0," ",VLOOKUP($I555,Zużycie!$A$2:$P$8,12,FALSE))</f>
        <v>#N/A</v>
      </c>
      <c r="V555" s="131" t="e">
        <f>IF(VLOOKUP($I555,Zużycie!$A$2:$P$8,13,FALSE)=0," ",VLOOKUP($I555,Zużycie!$A$2:$P$2,100,FALSE))</f>
        <v>#N/A</v>
      </c>
      <c r="W555" s="131" t="e">
        <f>IF(VLOOKUP($I555,Zużycie!$A$2:$P$8,14,FALSE)=0," ",VLOOKUP($I555,Zużycie!$A$2:$P$8,14,FALSE))</f>
        <v>#N/A</v>
      </c>
      <c r="X555" s="131" t="e">
        <f>IF(VLOOKUP($I555,Zużycie!$A$2:$P$8,15,FALSE)=0," ",VLOOKUP($I555,Zużycie!$A$2:$P$8,15,FALSE))</f>
        <v>#N/A</v>
      </c>
      <c r="Y555" s="131" t="e">
        <f>IF(VLOOKUP($I555,Zużycie!$A$2:$P$8,16,FALSE)=0," ",VLOOKUP($I555,Zużycie!$A$2:$P$8,16,FALSE))</f>
        <v>#N/A</v>
      </c>
      <c r="Z555" s="131"/>
      <c r="AA555" s="131"/>
      <c r="AB555" s="131"/>
      <c r="AC555" s="131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1:48" ht="47.25" customHeight="1">
      <c r="A556" s="14"/>
      <c r="B556" s="5"/>
      <c r="C556" s="6"/>
      <c r="D556" s="6"/>
      <c r="E556" s="7"/>
      <c r="F556" s="5"/>
      <c r="G556" s="5"/>
      <c r="H556" s="5"/>
      <c r="I556" s="5" t="str">
        <f t="shared" si="21"/>
        <v/>
      </c>
      <c r="J556" s="5"/>
      <c r="K556" s="5"/>
      <c r="L556" s="5"/>
      <c r="M556" s="130"/>
      <c r="N556" s="131" t="e">
        <f>IF(VLOOKUP($I556,Zużycie!$A$2:$P$8,5,FALSE)=0," ",VLOOKUP($I556,Zużycie!$A$2:$P$8,5,FALSE))</f>
        <v>#N/A</v>
      </c>
      <c r="O556" s="131" t="e">
        <f>IF(VLOOKUP($I556,Zużycie!$A$2:$P$8,6,FALSE)=0," ",VLOOKUP($I556,Zużycie!$A$2:$P$8,6,FALSE))</f>
        <v>#N/A</v>
      </c>
      <c r="P556" s="131" t="e">
        <f>IF(VLOOKUP($I556,Zużycie!$A$2:$P$8,7,FALSE)=0," ",VLOOKUP($I556,Zużycie!$A$2:$P$8,7,FALSE))</f>
        <v>#N/A</v>
      </c>
      <c r="Q556" s="131" t="e">
        <f>IF(VLOOKUP($I556,Zużycie!$A$2:$P$8,8,FALSE)=0," ",VLOOKUP($I556,Zużycie!$A$2:$P$8,8,FALSE))</f>
        <v>#N/A</v>
      </c>
      <c r="R556" s="131" t="e">
        <f>IF(VLOOKUP($I556,Zużycie!$A$2:$P$8,9,FALSE)=0," ",VLOOKUP($I556,Zużycie!$A$2:$P$8,9,FALSE))</f>
        <v>#N/A</v>
      </c>
      <c r="S556" s="131" t="e">
        <f>IF(VLOOKUP($I556,Zużycie!$A$2:$P$8,10,FALSE)=0," ",VLOOKUP($I556,Zużycie!$A$2:$P$8,10,FALSE))</f>
        <v>#N/A</v>
      </c>
      <c r="T556" s="131" t="e">
        <f>IF(VLOOKUP($I556,Zużycie!$A$2:$P$8,11,FALSE)=0," ",VLOOKUP($I556,Zużycie!$A$2:$P$8,11,FALSE))</f>
        <v>#N/A</v>
      </c>
      <c r="U556" s="131" t="e">
        <f>IF(VLOOKUP($I556,Zużycie!$A$2:$P$8,12,FALSE)=0," ",VLOOKUP($I556,Zużycie!$A$2:$P$8,12,FALSE))</f>
        <v>#N/A</v>
      </c>
      <c r="V556" s="131" t="e">
        <f>IF(VLOOKUP($I556,Zużycie!$A$2:$P$8,13,FALSE)=0," ",VLOOKUP($I556,Zużycie!$A$2:$P$2,100,FALSE))</f>
        <v>#N/A</v>
      </c>
      <c r="W556" s="131" t="e">
        <f>IF(VLOOKUP($I556,Zużycie!$A$2:$P$8,14,FALSE)=0," ",VLOOKUP($I556,Zużycie!$A$2:$P$8,14,FALSE))</f>
        <v>#N/A</v>
      </c>
      <c r="X556" s="131" t="e">
        <f>IF(VLOOKUP($I556,Zużycie!$A$2:$P$8,15,FALSE)=0," ",VLOOKUP($I556,Zużycie!$A$2:$P$8,15,FALSE))</f>
        <v>#N/A</v>
      </c>
      <c r="Y556" s="131" t="e">
        <f>IF(VLOOKUP($I556,Zużycie!$A$2:$P$8,16,FALSE)=0," ",VLOOKUP($I556,Zużycie!$A$2:$P$8,16,FALSE))</f>
        <v>#N/A</v>
      </c>
      <c r="Z556" s="131"/>
      <c r="AA556" s="131"/>
      <c r="AB556" s="131"/>
      <c r="AC556" s="131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1:48" ht="47.25" customHeight="1">
      <c r="A557" s="14"/>
      <c r="B557" s="5"/>
      <c r="C557" s="6"/>
      <c r="D557" s="6"/>
      <c r="E557" s="7"/>
      <c r="F557" s="5"/>
      <c r="G557" s="5"/>
      <c r="H557" s="5"/>
      <c r="I557" s="5" t="str">
        <f t="shared" si="21"/>
        <v/>
      </c>
      <c r="J557" s="5"/>
      <c r="K557" s="5"/>
      <c r="L557" s="5"/>
      <c r="M557" s="130"/>
      <c r="N557" s="131" t="e">
        <f>IF(VLOOKUP($I557,Zużycie!$A$2:$P$8,5,FALSE)=0," ",VLOOKUP($I557,Zużycie!$A$2:$P$8,5,FALSE))</f>
        <v>#N/A</v>
      </c>
      <c r="O557" s="131" t="e">
        <f>IF(VLOOKUP($I557,Zużycie!$A$2:$P$8,6,FALSE)=0," ",VLOOKUP($I557,Zużycie!$A$2:$P$8,6,FALSE))</f>
        <v>#N/A</v>
      </c>
      <c r="P557" s="131" t="e">
        <f>IF(VLOOKUP($I557,Zużycie!$A$2:$P$8,7,FALSE)=0," ",VLOOKUP($I557,Zużycie!$A$2:$P$8,7,FALSE))</f>
        <v>#N/A</v>
      </c>
      <c r="Q557" s="131" t="e">
        <f>IF(VLOOKUP($I557,Zużycie!$A$2:$P$8,8,FALSE)=0," ",VLOOKUP($I557,Zużycie!$A$2:$P$8,8,FALSE))</f>
        <v>#N/A</v>
      </c>
      <c r="R557" s="131" t="e">
        <f>IF(VLOOKUP($I557,Zużycie!$A$2:$P$8,9,FALSE)=0," ",VLOOKUP($I557,Zużycie!$A$2:$P$8,9,FALSE))</f>
        <v>#N/A</v>
      </c>
      <c r="S557" s="131" t="e">
        <f>IF(VLOOKUP($I557,Zużycie!$A$2:$P$8,10,FALSE)=0," ",VLOOKUP($I557,Zużycie!$A$2:$P$8,10,FALSE))</f>
        <v>#N/A</v>
      </c>
      <c r="T557" s="131" t="e">
        <f>IF(VLOOKUP($I557,Zużycie!$A$2:$P$8,11,FALSE)=0," ",VLOOKUP($I557,Zużycie!$A$2:$P$8,11,FALSE))</f>
        <v>#N/A</v>
      </c>
      <c r="U557" s="131" t="e">
        <f>IF(VLOOKUP($I557,Zużycie!$A$2:$P$8,12,FALSE)=0," ",VLOOKUP($I557,Zużycie!$A$2:$P$8,12,FALSE))</f>
        <v>#N/A</v>
      </c>
      <c r="V557" s="131" t="e">
        <f>IF(VLOOKUP($I557,Zużycie!$A$2:$P$8,13,FALSE)=0," ",VLOOKUP($I557,Zużycie!$A$2:$P$2,100,FALSE))</f>
        <v>#N/A</v>
      </c>
      <c r="W557" s="131" t="e">
        <f>IF(VLOOKUP($I557,Zużycie!$A$2:$P$8,14,FALSE)=0," ",VLOOKUP($I557,Zużycie!$A$2:$P$8,14,FALSE))</f>
        <v>#N/A</v>
      </c>
      <c r="X557" s="131" t="e">
        <f>IF(VLOOKUP($I557,Zużycie!$A$2:$P$8,15,FALSE)=0," ",VLOOKUP($I557,Zużycie!$A$2:$P$8,15,FALSE))</f>
        <v>#N/A</v>
      </c>
      <c r="Y557" s="131" t="e">
        <f>IF(VLOOKUP($I557,Zużycie!$A$2:$P$8,16,FALSE)=0," ",VLOOKUP($I557,Zużycie!$A$2:$P$8,16,FALSE))</f>
        <v>#N/A</v>
      </c>
      <c r="Z557" s="131"/>
      <c r="AA557" s="131"/>
      <c r="AB557" s="131"/>
      <c r="AC557" s="131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1:48" ht="47.25" customHeight="1">
      <c r="A558" s="14"/>
      <c r="B558" s="5"/>
      <c r="C558" s="6"/>
      <c r="D558" s="6"/>
      <c r="E558" s="7"/>
      <c r="F558" s="5"/>
      <c r="G558" s="5"/>
      <c r="H558" s="5"/>
      <c r="I558" s="5" t="str">
        <f t="shared" si="21"/>
        <v/>
      </c>
      <c r="J558" s="5"/>
      <c r="K558" s="5"/>
      <c r="L558" s="5"/>
      <c r="M558" s="130"/>
      <c r="N558" s="131" t="e">
        <f>IF(VLOOKUP($I558,Zużycie!$A$2:$P$8,5,FALSE)=0," ",VLOOKUP($I558,Zużycie!$A$2:$P$8,5,FALSE))</f>
        <v>#N/A</v>
      </c>
      <c r="O558" s="131" t="e">
        <f>IF(VLOOKUP($I558,Zużycie!$A$2:$P$8,6,FALSE)=0," ",VLOOKUP($I558,Zużycie!$A$2:$P$8,6,FALSE))</f>
        <v>#N/A</v>
      </c>
      <c r="P558" s="131" t="e">
        <f>IF(VLOOKUP($I558,Zużycie!$A$2:$P$8,7,FALSE)=0," ",VLOOKUP($I558,Zużycie!$A$2:$P$8,7,FALSE))</f>
        <v>#N/A</v>
      </c>
      <c r="Q558" s="131" t="e">
        <f>IF(VLOOKUP($I558,Zużycie!$A$2:$P$8,8,FALSE)=0," ",VLOOKUP($I558,Zużycie!$A$2:$P$8,8,FALSE))</f>
        <v>#N/A</v>
      </c>
      <c r="R558" s="131" t="e">
        <f>IF(VLOOKUP($I558,Zużycie!$A$2:$P$8,9,FALSE)=0," ",VLOOKUP($I558,Zużycie!$A$2:$P$8,9,FALSE))</f>
        <v>#N/A</v>
      </c>
      <c r="S558" s="131" t="e">
        <f>IF(VLOOKUP($I558,Zużycie!$A$2:$P$8,10,FALSE)=0," ",VLOOKUP($I558,Zużycie!$A$2:$P$8,10,FALSE))</f>
        <v>#N/A</v>
      </c>
      <c r="T558" s="131" t="e">
        <f>IF(VLOOKUP($I558,Zużycie!$A$2:$P$8,11,FALSE)=0," ",VLOOKUP($I558,Zużycie!$A$2:$P$8,11,FALSE))</f>
        <v>#N/A</v>
      </c>
      <c r="U558" s="131" t="e">
        <f>IF(VLOOKUP($I558,Zużycie!$A$2:$P$8,12,FALSE)=0," ",VLOOKUP($I558,Zużycie!$A$2:$P$8,12,FALSE))</f>
        <v>#N/A</v>
      </c>
      <c r="V558" s="131" t="e">
        <f>IF(VLOOKUP($I558,Zużycie!$A$2:$P$8,13,FALSE)=0," ",VLOOKUP($I558,Zużycie!$A$2:$P$2,100,FALSE))</f>
        <v>#N/A</v>
      </c>
      <c r="W558" s="131" t="e">
        <f>IF(VLOOKUP($I558,Zużycie!$A$2:$P$8,14,FALSE)=0," ",VLOOKUP($I558,Zużycie!$A$2:$P$8,14,FALSE))</f>
        <v>#N/A</v>
      </c>
      <c r="X558" s="131" t="e">
        <f>IF(VLOOKUP($I558,Zużycie!$A$2:$P$8,15,FALSE)=0," ",VLOOKUP($I558,Zużycie!$A$2:$P$8,15,FALSE))</f>
        <v>#N/A</v>
      </c>
      <c r="Y558" s="131" t="e">
        <f>IF(VLOOKUP($I558,Zużycie!$A$2:$P$8,16,FALSE)=0," ",VLOOKUP($I558,Zużycie!$A$2:$P$8,16,FALSE))</f>
        <v>#N/A</v>
      </c>
      <c r="Z558" s="131"/>
      <c r="AA558" s="131"/>
      <c r="AB558" s="131"/>
      <c r="AC558" s="131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1:48" ht="47.25" customHeight="1">
      <c r="A559" s="14"/>
      <c r="B559" s="5"/>
      <c r="C559" s="6"/>
      <c r="D559" s="6"/>
      <c r="E559" s="7"/>
      <c r="F559" s="5"/>
      <c r="G559" s="5"/>
      <c r="H559" s="5"/>
      <c r="I559" s="5" t="str">
        <f t="shared" si="21"/>
        <v/>
      </c>
      <c r="J559" s="5"/>
      <c r="K559" s="5"/>
      <c r="L559" s="5"/>
      <c r="M559" s="130"/>
      <c r="N559" s="131" t="e">
        <f>IF(VLOOKUP($I559,Zużycie!$A$2:$P$8,5,FALSE)=0," ",VLOOKUP($I559,Zużycie!$A$2:$P$8,5,FALSE))</f>
        <v>#N/A</v>
      </c>
      <c r="O559" s="131" t="e">
        <f>IF(VLOOKUP($I559,Zużycie!$A$2:$P$8,6,FALSE)=0," ",VLOOKUP($I559,Zużycie!$A$2:$P$8,6,FALSE))</f>
        <v>#N/A</v>
      </c>
      <c r="P559" s="131" t="e">
        <f>IF(VLOOKUP($I559,Zużycie!$A$2:$P$8,7,FALSE)=0," ",VLOOKUP($I559,Zużycie!$A$2:$P$8,7,FALSE))</f>
        <v>#N/A</v>
      </c>
      <c r="Q559" s="131" t="e">
        <f>IF(VLOOKUP($I559,Zużycie!$A$2:$P$8,8,FALSE)=0," ",VLOOKUP($I559,Zużycie!$A$2:$P$8,8,FALSE))</f>
        <v>#N/A</v>
      </c>
      <c r="R559" s="131" t="e">
        <f>IF(VLOOKUP($I559,Zużycie!$A$2:$P$8,9,FALSE)=0," ",VLOOKUP($I559,Zużycie!$A$2:$P$8,9,FALSE))</f>
        <v>#N/A</v>
      </c>
      <c r="S559" s="131" t="e">
        <f>IF(VLOOKUP($I559,Zużycie!$A$2:$P$8,10,FALSE)=0," ",VLOOKUP($I559,Zużycie!$A$2:$P$8,10,FALSE))</f>
        <v>#N/A</v>
      </c>
      <c r="T559" s="131" t="e">
        <f>IF(VLOOKUP($I559,Zużycie!$A$2:$P$8,11,FALSE)=0," ",VLOOKUP($I559,Zużycie!$A$2:$P$8,11,FALSE))</f>
        <v>#N/A</v>
      </c>
      <c r="U559" s="131" t="e">
        <f>IF(VLOOKUP($I559,Zużycie!$A$2:$P$8,12,FALSE)=0," ",VLOOKUP($I559,Zużycie!$A$2:$P$8,12,FALSE))</f>
        <v>#N/A</v>
      </c>
      <c r="V559" s="131" t="e">
        <f>IF(VLOOKUP($I559,Zużycie!$A$2:$P$8,13,FALSE)=0," ",VLOOKUP($I559,Zużycie!$A$2:$P$2,100,FALSE))</f>
        <v>#N/A</v>
      </c>
      <c r="W559" s="131" t="e">
        <f>IF(VLOOKUP($I559,Zużycie!$A$2:$P$8,14,FALSE)=0," ",VLOOKUP($I559,Zużycie!$A$2:$P$8,14,FALSE))</f>
        <v>#N/A</v>
      </c>
      <c r="X559" s="131" t="e">
        <f>IF(VLOOKUP($I559,Zużycie!$A$2:$P$8,15,FALSE)=0," ",VLOOKUP($I559,Zużycie!$A$2:$P$8,15,FALSE))</f>
        <v>#N/A</v>
      </c>
      <c r="Y559" s="131" t="e">
        <f>IF(VLOOKUP($I559,Zużycie!$A$2:$P$8,16,FALSE)=0," ",VLOOKUP($I559,Zużycie!$A$2:$P$8,16,FALSE))</f>
        <v>#N/A</v>
      </c>
      <c r="Z559" s="131"/>
      <c r="AA559" s="131"/>
      <c r="AB559" s="131"/>
      <c r="AC559" s="131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1:48" ht="47.25" customHeight="1">
      <c r="A560" s="14"/>
      <c r="B560" s="5"/>
      <c r="C560" s="6"/>
      <c r="D560" s="6"/>
      <c r="E560" s="7"/>
      <c r="F560" s="5"/>
      <c r="G560" s="5"/>
      <c r="H560" s="5"/>
      <c r="I560" s="5" t="str">
        <f t="shared" si="21"/>
        <v/>
      </c>
      <c r="J560" s="5"/>
      <c r="K560" s="5"/>
      <c r="L560" s="5"/>
      <c r="M560" s="130"/>
      <c r="N560" s="131" t="e">
        <f>IF(VLOOKUP($I560,Zużycie!$A$2:$P$8,5,FALSE)=0," ",VLOOKUP($I560,Zużycie!$A$2:$P$8,5,FALSE))</f>
        <v>#N/A</v>
      </c>
      <c r="O560" s="131" t="e">
        <f>IF(VLOOKUP($I560,Zużycie!$A$2:$P$8,6,FALSE)=0," ",VLOOKUP($I560,Zużycie!$A$2:$P$8,6,FALSE))</f>
        <v>#N/A</v>
      </c>
      <c r="P560" s="131" t="e">
        <f>IF(VLOOKUP($I560,Zużycie!$A$2:$P$8,7,FALSE)=0," ",VLOOKUP($I560,Zużycie!$A$2:$P$8,7,FALSE))</f>
        <v>#N/A</v>
      </c>
      <c r="Q560" s="131" t="e">
        <f>IF(VLOOKUP($I560,Zużycie!$A$2:$P$8,8,FALSE)=0," ",VLOOKUP($I560,Zużycie!$A$2:$P$8,8,FALSE))</f>
        <v>#N/A</v>
      </c>
      <c r="R560" s="131" t="e">
        <f>IF(VLOOKUP($I560,Zużycie!$A$2:$P$8,9,FALSE)=0," ",VLOOKUP($I560,Zużycie!$A$2:$P$8,9,FALSE))</f>
        <v>#N/A</v>
      </c>
      <c r="S560" s="131" t="e">
        <f>IF(VLOOKUP($I560,Zużycie!$A$2:$P$8,10,FALSE)=0," ",VLOOKUP($I560,Zużycie!$A$2:$P$8,10,FALSE))</f>
        <v>#N/A</v>
      </c>
      <c r="T560" s="131" t="e">
        <f>IF(VLOOKUP($I560,Zużycie!$A$2:$P$8,11,FALSE)=0," ",VLOOKUP($I560,Zużycie!$A$2:$P$8,11,FALSE))</f>
        <v>#N/A</v>
      </c>
      <c r="U560" s="131" t="e">
        <f>IF(VLOOKUP($I560,Zużycie!$A$2:$P$8,12,FALSE)=0," ",VLOOKUP($I560,Zużycie!$A$2:$P$8,12,FALSE))</f>
        <v>#N/A</v>
      </c>
      <c r="V560" s="131" t="e">
        <f>IF(VLOOKUP($I560,Zużycie!$A$2:$P$8,13,FALSE)=0," ",VLOOKUP($I560,Zużycie!$A$2:$P$2,100,FALSE))</f>
        <v>#N/A</v>
      </c>
      <c r="W560" s="131" t="e">
        <f>IF(VLOOKUP($I560,Zużycie!$A$2:$P$8,14,FALSE)=0," ",VLOOKUP($I560,Zużycie!$A$2:$P$8,14,FALSE))</f>
        <v>#N/A</v>
      </c>
      <c r="X560" s="131" t="e">
        <f>IF(VLOOKUP($I560,Zużycie!$A$2:$P$8,15,FALSE)=0," ",VLOOKUP($I560,Zużycie!$A$2:$P$8,15,FALSE))</f>
        <v>#N/A</v>
      </c>
      <c r="Y560" s="131" t="e">
        <f>IF(VLOOKUP($I560,Zużycie!$A$2:$P$8,16,FALSE)=0," ",VLOOKUP($I560,Zużycie!$A$2:$P$8,16,FALSE))</f>
        <v>#N/A</v>
      </c>
      <c r="Z560" s="131"/>
      <c r="AA560" s="131"/>
      <c r="AB560" s="131"/>
      <c r="AC560" s="131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1:48" ht="47.25" customHeight="1">
      <c r="A561" s="14"/>
      <c r="B561" s="5"/>
      <c r="C561" s="6"/>
      <c r="D561" s="6"/>
      <c r="E561" s="7"/>
      <c r="F561" s="5"/>
      <c r="G561" s="5"/>
      <c r="H561" s="5"/>
      <c r="I561" s="5" t="str">
        <f t="shared" si="21"/>
        <v/>
      </c>
      <c r="J561" s="5"/>
      <c r="K561" s="5"/>
      <c r="L561" s="5"/>
      <c r="M561" s="130"/>
      <c r="N561" s="131" t="e">
        <f>IF(VLOOKUP($I561,Zużycie!$A$2:$P$8,5,FALSE)=0," ",VLOOKUP($I561,Zużycie!$A$2:$P$8,5,FALSE))</f>
        <v>#N/A</v>
      </c>
      <c r="O561" s="131" t="e">
        <f>IF(VLOOKUP($I561,Zużycie!$A$2:$P$8,6,FALSE)=0," ",VLOOKUP($I561,Zużycie!$A$2:$P$8,6,FALSE))</f>
        <v>#N/A</v>
      </c>
      <c r="P561" s="131" t="e">
        <f>IF(VLOOKUP($I561,Zużycie!$A$2:$P$8,7,FALSE)=0," ",VLOOKUP($I561,Zużycie!$A$2:$P$8,7,FALSE))</f>
        <v>#N/A</v>
      </c>
      <c r="Q561" s="131" t="e">
        <f>IF(VLOOKUP($I561,Zużycie!$A$2:$P$8,8,FALSE)=0," ",VLOOKUP($I561,Zużycie!$A$2:$P$8,8,FALSE))</f>
        <v>#N/A</v>
      </c>
      <c r="R561" s="131" t="e">
        <f>IF(VLOOKUP($I561,Zużycie!$A$2:$P$8,9,FALSE)=0," ",VLOOKUP($I561,Zużycie!$A$2:$P$8,9,FALSE))</f>
        <v>#N/A</v>
      </c>
      <c r="S561" s="131" t="e">
        <f>IF(VLOOKUP($I561,Zużycie!$A$2:$P$8,10,FALSE)=0," ",VLOOKUP($I561,Zużycie!$A$2:$P$8,10,FALSE))</f>
        <v>#N/A</v>
      </c>
      <c r="T561" s="131" t="e">
        <f>IF(VLOOKUP($I561,Zużycie!$A$2:$P$8,11,FALSE)=0," ",VLOOKUP($I561,Zużycie!$A$2:$P$8,11,FALSE))</f>
        <v>#N/A</v>
      </c>
      <c r="U561" s="131" t="e">
        <f>IF(VLOOKUP($I561,Zużycie!$A$2:$P$8,12,FALSE)=0," ",VLOOKUP($I561,Zużycie!$A$2:$P$8,12,FALSE))</f>
        <v>#N/A</v>
      </c>
      <c r="V561" s="131" t="e">
        <f>IF(VLOOKUP($I561,Zużycie!$A$2:$P$8,13,FALSE)=0," ",VLOOKUP($I561,Zużycie!$A$2:$P$2,100,FALSE))</f>
        <v>#N/A</v>
      </c>
      <c r="W561" s="131" t="e">
        <f>IF(VLOOKUP($I561,Zużycie!$A$2:$P$8,14,FALSE)=0," ",VLOOKUP($I561,Zużycie!$A$2:$P$8,14,FALSE))</f>
        <v>#N/A</v>
      </c>
      <c r="X561" s="131" t="e">
        <f>IF(VLOOKUP($I561,Zużycie!$A$2:$P$8,15,FALSE)=0," ",VLOOKUP($I561,Zużycie!$A$2:$P$8,15,FALSE))</f>
        <v>#N/A</v>
      </c>
      <c r="Y561" s="131" t="e">
        <f>IF(VLOOKUP($I561,Zużycie!$A$2:$P$8,16,FALSE)=0," ",VLOOKUP($I561,Zużycie!$A$2:$P$8,16,FALSE))</f>
        <v>#N/A</v>
      </c>
      <c r="Z561" s="131"/>
      <c r="AA561" s="131"/>
      <c r="AB561" s="131"/>
      <c r="AC561" s="131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1:48" ht="47.25" customHeight="1">
      <c r="A562" s="14"/>
      <c r="B562" s="5"/>
      <c r="C562" s="6"/>
      <c r="D562" s="6"/>
      <c r="E562" s="7"/>
      <c r="F562" s="5"/>
      <c r="G562" s="5"/>
      <c r="H562" s="5"/>
      <c r="I562" s="5" t="str">
        <f t="shared" si="21"/>
        <v/>
      </c>
      <c r="J562" s="5"/>
      <c r="K562" s="5"/>
      <c r="L562" s="5"/>
      <c r="M562" s="130"/>
      <c r="N562" s="131" t="e">
        <f>IF(VLOOKUP($I562,Zużycie!$A$2:$P$8,5,FALSE)=0," ",VLOOKUP($I562,Zużycie!$A$2:$P$8,5,FALSE))</f>
        <v>#N/A</v>
      </c>
      <c r="O562" s="131" t="e">
        <f>IF(VLOOKUP($I562,Zużycie!$A$2:$P$8,6,FALSE)=0," ",VLOOKUP($I562,Zużycie!$A$2:$P$8,6,FALSE))</f>
        <v>#N/A</v>
      </c>
      <c r="P562" s="131" t="e">
        <f>IF(VLOOKUP($I562,Zużycie!$A$2:$P$8,7,FALSE)=0," ",VLOOKUP($I562,Zużycie!$A$2:$P$8,7,FALSE))</f>
        <v>#N/A</v>
      </c>
      <c r="Q562" s="131" t="e">
        <f>IF(VLOOKUP($I562,Zużycie!$A$2:$P$8,8,FALSE)=0," ",VLOOKUP($I562,Zużycie!$A$2:$P$8,8,FALSE))</f>
        <v>#N/A</v>
      </c>
      <c r="R562" s="131" t="e">
        <f>IF(VLOOKUP($I562,Zużycie!$A$2:$P$8,9,FALSE)=0," ",VLOOKUP($I562,Zużycie!$A$2:$P$8,9,FALSE))</f>
        <v>#N/A</v>
      </c>
      <c r="S562" s="131" t="e">
        <f>IF(VLOOKUP($I562,Zużycie!$A$2:$P$8,10,FALSE)=0," ",VLOOKUP($I562,Zużycie!$A$2:$P$8,10,FALSE))</f>
        <v>#N/A</v>
      </c>
      <c r="T562" s="131" t="e">
        <f>IF(VLOOKUP($I562,Zużycie!$A$2:$P$8,11,FALSE)=0," ",VLOOKUP($I562,Zużycie!$A$2:$P$8,11,FALSE))</f>
        <v>#N/A</v>
      </c>
      <c r="U562" s="131" t="e">
        <f>IF(VLOOKUP($I562,Zużycie!$A$2:$P$8,12,FALSE)=0," ",VLOOKUP($I562,Zużycie!$A$2:$P$8,12,FALSE))</f>
        <v>#N/A</v>
      </c>
      <c r="V562" s="131" t="e">
        <f>IF(VLOOKUP($I562,Zużycie!$A$2:$P$8,13,FALSE)=0," ",VLOOKUP($I562,Zużycie!$A$2:$P$2,100,FALSE))</f>
        <v>#N/A</v>
      </c>
      <c r="W562" s="131" t="e">
        <f>IF(VLOOKUP($I562,Zużycie!$A$2:$P$8,14,FALSE)=0," ",VLOOKUP($I562,Zużycie!$A$2:$P$8,14,FALSE))</f>
        <v>#N/A</v>
      </c>
      <c r="X562" s="131" t="e">
        <f>IF(VLOOKUP($I562,Zużycie!$A$2:$P$8,15,FALSE)=0," ",VLOOKUP($I562,Zużycie!$A$2:$P$8,15,FALSE))</f>
        <v>#N/A</v>
      </c>
      <c r="Y562" s="131" t="e">
        <f>IF(VLOOKUP($I562,Zużycie!$A$2:$P$8,16,FALSE)=0," ",VLOOKUP($I562,Zużycie!$A$2:$P$8,16,FALSE))</f>
        <v>#N/A</v>
      </c>
      <c r="Z562" s="131"/>
      <c r="AA562" s="131"/>
      <c r="AB562" s="131"/>
      <c r="AC562" s="131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1:48" ht="47.25" customHeight="1">
      <c r="A563" s="14"/>
      <c r="B563" s="5"/>
      <c r="C563" s="6"/>
      <c r="D563" s="6"/>
      <c r="E563" s="7"/>
      <c r="F563" s="5"/>
      <c r="G563" s="5"/>
      <c r="H563" s="5"/>
      <c r="I563" s="5" t="str">
        <f t="shared" si="21"/>
        <v/>
      </c>
      <c r="J563" s="5"/>
      <c r="K563" s="5"/>
      <c r="L563" s="5"/>
      <c r="M563" s="130"/>
      <c r="N563" s="131" t="e">
        <f>IF(VLOOKUP($I563,Zużycie!$A$2:$P$8,5,FALSE)=0," ",VLOOKUP($I563,Zużycie!$A$2:$P$8,5,FALSE))</f>
        <v>#N/A</v>
      </c>
      <c r="O563" s="131" t="e">
        <f>IF(VLOOKUP($I563,Zużycie!$A$2:$P$8,6,FALSE)=0," ",VLOOKUP($I563,Zużycie!$A$2:$P$8,6,FALSE))</f>
        <v>#N/A</v>
      </c>
      <c r="P563" s="131" t="e">
        <f>IF(VLOOKUP($I563,Zużycie!$A$2:$P$8,7,FALSE)=0," ",VLOOKUP($I563,Zużycie!$A$2:$P$8,7,FALSE))</f>
        <v>#N/A</v>
      </c>
      <c r="Q563" s="131" t="e">
        <f>IF(VLOOKUP($I563,Zużycie!$A$2:$P$8,8,FALSE)=0," ",VLOOKUP($I563,Zużycie!$A$2:$P$8,8,FALSE))</f>
        <v>#N/A</v>
      </c>
      <c r="R563" s="131" t="e">
        <f>IF(VLOOKUP($I563,Zużycie!$A$2:$P$8,9,FALSE)=0," ",VLOOKUP($I563,Zużycie!$A$2:$P$8,9,FALSE))</f>
        <v>#N/A</v>
      </c>
      <c r="S563" s="131" t="e">
        <f>IF(VLOOKUP($I563,Zużycie!$A$2:$P$8,10,FALSE)=0," ",VLOOKUP($I563,Zużycie!$A$2:$P$8,10,FALSE))</f>
        <v>#N/A</v>
      </c>
      <c r="T563" s="131" t="e">
        <f>IF(VLOOKUP($I563,Zużycie!$A$2:$P$8,11,FALSE)=0," ",VLOOKUP($I563,Zużycie!$A$2:$P$8,11,FALSE))</f>
        <v>#N/A</v>
      </c>
      <c r="U563" s="131" t="e">
        <f>IF(VLOOKUP($I563,Zużycie!$A$2:$P$8,12,FALSE)=0," ",VLOOKUP($I563,Zużycie!$A$2:$P$8,12,FALSE))</f>
        <v>#N/A</v>
      </c>
      <c r="V563" s="131" t="e">
        <f>IF(VLOOKUP($I563,Zużycie!$A$2:$P$8,13,FALSE)=0," ",VLOOKUP($I563,Zużycie!$A$2:$P$2,100,FALSE))</f>
        <v>#N/A</v>
      </c>
      <c r="W563" s="131" t="e">
        <f>IF(VLOOKUP($I563,Zużycie!$A$2:$P$8,14,FALSE)=0," ",VLOOKUP($I563,Zużycie!$A$2:$P$8,14,FALSE))</f>
        <v>#N/A</v>
      </c>
      <c r="X563" s="131" t="e">
        <f>IF(VLOOKUP($I563,Zużycie!$A$2:$P$8,15,FALSE)=0," ",VLOOKUP($I563,Zużycie!$A$2:$P$8,15,FALSE))</f>
        <v>#N/A</v>
      </c>
      <c r="Y563" s="131" t="e">
        <f>IF(VLOOKUP($I563,Zużycie!$A$2:$P$8,16,FALSE)=0," ",VLOOKUP($I563,Zużycie!$A$2:$P$8,16,FALSE))</f>
        <v>#N/A</v>
      </c>
      <c r="Z563" s="131"/>
      <c r="AA563" s="131"/>
      <c r="AB563" s="131"/>
      <c r="AC563" s="131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1:48" ht="47.25" customHeight="1">
      <c r="A564" s="14"/>
      <c r="B564" s="5"/>
      <c r="C564" s="6"/>
      <c r="D564" s="6"/>
      <c r="E564" s="7"/>
      <c r="F564" s="5"/>
      <c r="G564" s="5"/>
      <c r="H564" s="5"/>
      <c r="I564" s="5" t="str">
        <f t="shared" si="21"/>
        <v/>
      </c>
      <c r="J564" s="5"/>
      <c r="K564" s="5"/>
      <c r="L564" s="5"/>
      <c r="M564" s="130"/>
      <c r="N564" s="131" t="e">
        <f>IF(VLOOKUP($I564,Zużycie!$A$2:$P$8,5,FALSE)=0," ",VLOOKUP($I564,Zużycie!$A$2:$P$8,5,FALSE))</f>
        <v>#N/A</v>
      </c>
      <c r="O564" s="131" t="e">
        <f>IF(VLOOKUP($I564,Zużycie!$A$2:$P$8,6,FALSE)=0," ",VLOOKUP($I564,Zużycie!$A$2:$P$8,6,FALSE))</f>
        <v>#N/A</v>
      </c>
      <c r="P564" s="131" t="e">
        <f>IF(VLOOKUP($I564,Zużycie!$A$2:$P$8,7,FALSE)=0," ",VLOOKUP($I564,Zużycie!$A$2:$P$8,7,FALSE))</f>
        <v>#N/A</v>
      </c>
      <c r="Q564" s="131" t="e">
        <f>IF(VLOOKUP($I564,Zużycie!$A$2:$P$8,8,FALSE)=0," ",VLOOKUP($I564,Zużycie!$A$2:$P$8,8,FALSE))</f>
        <v>#N/A</v>
      </c>
      <c r="R564" s="131" t="e">
        <f>IF(VLOOKUP($I564,Zużycie!$A$2:$P$8,9,FALSE)=0," ",VLOOKUP($I564,Zużycie!$A$2:$P$8,9,FALSE))</f>
        <v>#N/A</v>
      </c>
      <c r="S564" s="131" t="e">
        <f>IF(VLOOKUP($I564,Zużycie!$A$2:$P$8,10,FALSE)=0," ",VLOOKUP($I564,Zużycie!$A$2:$P$8,10,FALSE))</f>
        <v>#N/A</v>
      </c>
      <c r="T564" s="131" t="e">
        <f>IF(VLOOKUP($I564,Zużycie!$A$2:$P$8,11,FALSE)=0," ",VLOOKUP($I564,Zużycie!$A$2:$P$8,11,FALSE))</f>
        <v>#N/A</v>
      </c>
      <c r="U564" s="131" t="e">
        <f>IF(VLOOKUP($I564,Zużycie!$A$2:$P$8,12,FALSE)=0," ",VLOOKUP($I564,Zużycie!$A$2:$P$8,12,FALSE))</f>
        <v>#N/A</v>
      </c>
      <c r="V564" s="131" t="e">
        <f>IF(VLOOKUP($I564,Zużycie!$A$2:$P$8,13,FALSE)=0," ",VLOOKUP($I564,Zużycie!$A$2:$P$2,100,FALSE))</f>
        <v>#N/A</v>
      </c>
      <c r="W564" s="131" t="e">
        <f>IF(VLOOKUP($I564,Zużycie!$A$2:$P$8,14,FALSE)=0," ",VLOOKUP($I564,Zużycie!$A$2:$P$8,14,FALSE))</f>
        <v>#N/A</v>
      </c>
      <c r="X564" s="131" t="e">
        <f>IF(VLOOKUP($I564,Zużycie!$A$2:$P$8,15,FALSE)=0," ",VLOOKUP($I564,Zużycie!$A$2:$P$8,15,FALSE))</f>
        <v>#N/A</v>
      </c>
      <c r="Y564" s="131" t="e">
        <f>IF(VLOOKUP($I564,Zużycie!$A$2:$P$8,16,FALSE)=0," ",VLOOKUP($I564,Zużycie!$A$2:$P$8,16,FALSE))</f>
        <v>#N/A</v>
      </c>
      <c r="Z564" s="131"/>
      <c r="AA564" s="131"/>
      <c r="AB564" s="131"/>
      <c r="AC564" s="131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1:48" ht="47.25" customHeight="1">
      <c r="A565" s="14"/>
      <c r="B565" s="5"/>
      <c r="C565" s="6"/>
      <c r="D565" s="6"/>
      <c r="E565" s="7"/>
      <c r="F565" s="5"/>
      <c r="G565" s="5"/>
      <c r="H565" s="5"/>
      <c r="I565" s="5" t="str">
        <f t="shared" si="21"/>
        <v/>
      </c>
      <c r="J565" s="5"/>
      <c r="K565" s="5"/>
      <c r="L565" s="5"/>
      <c r="M565" s="130"/>
      <c r="N565" s="131" t="e">
        <f>IF(VLOOKUP($I565,Zużycie!$A$2:$P$8,5,FALSE)=0," ",VLOOKUP($I565,Zużycie!$A$2:$P$8,5,FALSE))</f>
        <v>#N/A</v>
      </c>
      <c r="O565" s="131" t="e">
        <f>IF(VLOOKUP($I565,Zużycie!$A$2:$P$8,6,FALSE)=0," ",VLOOKUP($I565,Zużycie!$A$2:$P$8,6,FALSE))</f>
        <v>#N/A</v>
      </c>
      <c r="P565" s="131" t="e">
        <f>IF(VLOOKUP($I565,Zużycie!$A$2:$P$8,7,FALSE)=0," ",VLOOKUP($I565,Zużycie!$A$2:$P$8,7,FALSE))</f>
        <v>#N/A</v>
      </c>
      <c r="Q565" s="131" t="e">
        <f>IF(VLOOKUP($I565,Zużycie!$A$2:$P$8,8,FALSE)=0," ",VLOOKUP($I565,Zużycie!$A$2:$P$8,8,FALSE))</f>
        <v>#N/A</v>
      </c>
      <c r="R565" s="131" t="e">
        <f>IF(VLOOKUP($I565,Zużycie!$A$2:$P$8,9,FALSE)=0," ",VLOOKUP($I565,Zużycie!$A$2:$P$8,9,FALSE))</f>
        <v>#N/A</v>
      </c>
      <c r="S565" s="131" t="e">
        <f>IF(VLOOKUP($I565,Zużycie!$A$2:$P$8,10,FALSE)=0," ",VLOOKUP($I565,Zużycie!$A$2:$P$8,10,FALSE))</f>
        <v>#N/A</v>
      </c>
      <c r="T565" s="131" t="e">
        <f>IF(VLOOKUP($I565,Zużycie!$A$2:$P$8,11,FALSE)=0," ",VLOOKUP($I565,Zużycie!$A$2:$P$8,11,FALSE))</f>
        <v>#N/A</v>
      </c>
      <c r="U565" s="131" t="e">
        <f>IF(VLOOKUP($I565,Zużycie!$A$2:$P$8,12,FALSE)=0," ",VLOOKUP($I565,Zużycie!$A$2:$P$8,12,FALSE))</f>
        <v>#N/A</v>
      </c>
      <c r="V565" s="131" t="e">
        <f>IF(VLOOKUP($I565,Zużycie!$A$2:$P$8,13,FALSE)=0," ",VLOOKUP($I565,Zużycie!$A$2:$P$2,100,FALSE))</f>
        <v>#N/A</v>
      </c>
      <c r="W565" s="131" t="e">
        <f>IF(VLOOKUP($I565,Zużycie!$A$2:$P$8,14,FALSE)=0," ",VLOOKUP($I565,Zużycie!$A$2:$P$8,14,FALSE))</f>
        <v>#N/A</v>
      </c>
      <c r="X565" s="131" t="e">
        <f>IF(VLOOKUP($I565,Zużycie!$A$2:$P$8,15,FALSE)=0," ",VLOOKUP($I565,Zużycie!$A$2:$P$8,15,FALSE))</f>
        <v>#N/A</v>
      </c>
      <c r="Y565" s="131" t="e">
        <f>IF(VLOOKUP($I565,Zużycie!$A$2:$P$8,16,FALSE)=0," ",VLOOKUP($I565,Zużycie!$A$2:$P$8,16,FALSE))</f>
        <v>#N/A</v>
      </c>
      <c r="Z565" s="131"/>
      <c r="AA565" s="131"/>
      <c r="AB565" s="131"/>
      <c r="AC565" s="131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1:48" ht="47.25" customHeight="1">
      <c r="A566" s="14"/>
      <c r="B566" s="5"/>
      <c r="C566" s="6"/>
      <c r="D566" s="6"/>
      <c r="E566" s="7"/>
      <c r="F566" s="5"/>
      <c r="G566" s="5"/>
      <c r="H566" s="5"/>
      <c r="I566" s="5" t="str">
        <f t="shared" si="21"/>
        <v/>
      </c>
      <c r="J566" s="5"/>
      <c r="K566" s="5"/>
      <c r="L566" s="5"/>
      <c r="M566" s="130"/>
      <c r="N566" s="131" t="e">
        <f>IF(VLOOKUP($I566,Zużycie!$A$2:$P$8,5,FALSE)=0," ",VLOOKUP($I566,Zużycie!$A$2:$P$8,5,FALSE))</f>
        <v>#N/A</v>
      </c>
      <c r="O566" s="131" t="e">
        <f>IF(VLOOKUP($I566,Zużycie!$A$2:$P$8,6,FALSE)=0," ",VLOOKUP($I566,Zużycie!$A$2:$P$8,6,FALSE))</f>
        <v>#N/A</v>
      </c>
      <c r="P566" s="131" t="e">
        <f>IF(VLOOKUP($I566,Zużycie!$A$2:$P$8,7,FALSE)=0," ",VLOOKUP($I566,Zużycie!$A$2:$P$8,7,FALSE))</f>
        <v>#N/A</v>
      </c>
      <c r="Q566" s="131" t="e">
        <f>IF(VLOOKUP($I566,Zużycie!$A$2:$P$8,8,FALSE)=0," ",VLOOKUP($I566,Zużycie!$A$2:$P$8,8,FALSE))</f>
        <v>#N/A</v>
      </c>
      <c r="R566" s="131" t="e">
        <f>IF(VLOOKUP($I566,Zużycie!$A$2:$P$8,9,FALSE)=0," ",VLOOKUP($I566,Zużycie!$A$2:$P$8,9,FALSE))</f>
        <v>#N/A</v>
      </c>
      <c r="S566" s="131" t="e">
        <f>IF(VLOOKUP($I566,Zużycie!$A$2:$P$8,10,FALSE)=0," ",VLOOKUP($I566,Zużycie!$A$2:$P$8,10,FALSE))</f>
        <v>#N/A</v>
      </c>
      <c r="T566" s="131" t="e">
        <f>IF(VLOOKUP($I566,Zużycie!$A$2:$P$8,11,FALSE)=0," ",VLOOKUP($I566,Zużycie!$A$2:$P$8,11,FALSE))</f>
        <v>#N/A</v>
      </c>
      <c r="U566" s="131" t="e">
        <f>IF(VLOOKUP($I566,Zużycie!$A$2:$P$8,12,FALSE)=0," ",VLOOKUP($I566,Zużycie!$A$2:$P$8,12,FALSE))</f>
        <v>#N/A</v>
      </c>
      <c r="V566" s="131" t="e">
        <f>IF(VLOOKUP($I566,Zużycie!$A$2:$P$8,13,FALSE)=0," ",VLOOKUP($I566,Zużycie!$A$2:$P$2,100,FALSE))</f>
        <v>#N/A</v>
      </c>
      <c r="W566" s="131" t="e">
        <f>IF(VLOOKUP($I566,Zużycie!$A$2:$P$8,14,FALSE)=0," ",VLOOKUP($I566,Zużycie!$A$2:$P$8,14,FALSE))</f>
        <v>#N/A</v>
      </c>
      <c r="X566" s="131" t="e">
        <f>IF(VLOOKUP($I566,Zużycie!$A$2:$P$8,15,FALSE)=0," ",VLOOKUP($I566,Zużycie!$A$2:$P$8,15,FALSE))</f>
        <v>#N/A</v>
      </c>
      <c r="Y566" s="131" t="e">
        <f>IF(VLOOKUP($I566,Zużycie!$A$2:$P$8,16,FALSE)=0," ",VLOOKUP($I566,Zużycie!$A$2:$P$8,16,FALSE))</f>
        <v>#N/A</v>
      </c>
      <c r="Z566" s="131"/>
      <c r="AA566" s="131"/>
      <c r="AB566" s="131"/>
      <c r="AC566" s="131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1:48" ht="47.25" customHeight="1">
      <c r="A567" s="14"/>
      <c r="B567" s="5"/>
      <c r="C567" s="6"/>
      <c r="D567" s="6"/>
      <c r="E567" s="7"/>
      <c r="F567" s="5"/>
      <c r="G567" s="5"/>
      <c r="H567" s="5"/>
      <c r="I567" s="5" t="str">
        <f t="shared" si="21"/>
        <v/>
      </c>
      <c r="J567" s="5"/>
      <c r="K567" s="5"/>
      <c r="L567" s="5"/>
      <c r="M567" s="130"/>
      <c r="N567" s="131" t="e">
        <f>IF(VLOOKUP($I567,Zużycie!$A$2:$P$8,5,FALSE)=0," ",VLOOKUP($I567,Zużycie!$A$2:$P$8,5,FALSE))</f>
        <v>#N/A</v>
      </c>
      <c r="O567" s="131" t="e">
        <f>IF(VLOOKUP($I567,Zużycie!$A$2:$P$8,6,FALSE)=0," ",VLOOKUP($I567,Zużycie!$A$2:$P$8,6,FALSE))</f>
        <v>#N/A</v>
      </c>
      <c r="P567" s="131" t="e">
        <f>IF(VLOOKUP($I567,Zużycie!$A$2:$P$8,7,FALSE)=0," ",VLOOKUP($I567,Zużycie!$A$2:$P$8,7,FALSE))</f>
        <v>#N/A</v>
      </c>
      <c r="Q567" s="131" t="e">
        <f>IF(VLOOKUP($I567,Zużycie!$A$2:$P$8,8,FALSE)=0," ",VLOOKUP($I567,Zużycie!$A$2:$P$8,8,FALSE))</f>
        <v>#N/A</v>
      </c>
      <c r="R567" s="131" t="e">
        <f>IF(VLOOKUP($I567,Zużycie!$A$2:$P$8,9,FALSE)=0," ",VLOOKUP($I567,Zużycie!$A$2:$P$8,9,FALSE))</f>
        <v>#N/A</v>
      </c>
      <c r="S567" s="131" t="e">
        <f>IF(VLOOKUP($I567,Zużycie!$A$2:$P$8,10,FALSE)=0," ",VLOOKUP($I567,Zużycie!$A$2:$P$8,10,FALSE))</f>
        <v>#N/A</v>
      </c>
      <c r="T567" s="131" t="e">
        <f>IF(VLOOKUP($I567,Zużycie!$A$2:$P$8,11,FALSE)=0," ",VLOOKUP($I567,Zużycie!$A$2:$P$8,11,FALSE))</f>
        <v>#N/A</v>
      </c>
      <c r="U567" s="131" t="e">
        <f>IF(VLOOKUP($I567,Zużycie!$A$2:$P$8,12,FALSE)=0," ",VLOOKUP($I567,Zużycie!$A$2:$P$8,12,FALSE))</f>
        <v>#N/A</v>
      </c>
      <c r="V567" s="131" t="e">
        <f>IF(VLOOKUP($I567,Zużycie!$A$2:$P$8,13,FALSE)=0," ",VLOOKUP($I567,Zużycie!$A$2:$P$2,100,FALSE))</f>
        <v>#N/A</v>
      </c>
      <c r="W567" s="131" t="e">
        <f>IF(VLOOKUP($I567,Zużycie!$A$2:$P$8,14,FALSE)=0," ",VLOOKUP($I567,Zużycie!$A$2:$P$8,14,FALSE))</f>
        <v>#N/A</v>
      </c>
      <c r="X567" s="131" t="e">
        <f>IF(VLOOKUP($I567,Zużycie!$A$2:$P$8,15,FALSE)=0," ",VLOOKUP($I567,Zużycie!$A$2:$P$8,15,FALSE))</f>
        <v>#N/A</v>
      </c>
      <c r="Y567" s="131" t="e">
        <f>IF(VLOOKUP($I567,Zużycie!$A$2:$P$8,16,FALSE)=0," ",VLOOKUP($I567,Zużycie!$A$2:$P$8,16,FALSE))</f>
        <v>#N/A</v>
      </c>
      <c r="Z567" s="131"/>
      <c r="AA567" s="131"/>
      <c r="AB567" s="131"/>
      <c r="AC567" s="131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1:48" ht="47.25" customHeight="1">
      <c r="A568" s="14"/>
      <c r="B568" s="5"/>
      <c r="C568" s="6"/>
      <c r="D568" s="6"/>
      <c r="E568" s="7"/>
      <c r="F568" s="5"/>
      <c r="G568" s="5"/>
      <c r="H568" s="5"/>
      <c r="I568" s="5" t="str">
        <f t="shared" si="21"/>
        <v/>
      </c>
      <c r="J568" s="5"/>
      <c r="K568" s="5"/>
      <c r="L568" s="5"/>
      <c r="M568" s="130"/>
      <c r="N568" s="131" t="e">
        <f>IF(VLOOKUP($I568,Zużycie!$A$2:$P$8,5,FALSE)=0," ",VLOOKUP($I568,Zużycie!$A$2:$P$8,5,FALSE))</f>
        <v>#N/A</v>
      </c>
      <c r="O568" s="131" t="e">
        <f>IF(VLOOKUP($I568,Zużycie!$A$2:$P$8,6,FALSE)=0," ",VLOOKUP($I568,Zużycie!$A$2:$P$8,6,FALSE))</f>
        <v>#N/A</v>
      </c>
      <c r="P568" s="131" t="e">
        <f>IF(VLOOKUP($I568,Zużycie!$A$2:$P$8,7,FALSE)=0," ",VLOOKUP($I568,Zużycie!$A$2:$P$8,7,FALSE))</f>
        <v>#N/A</v>
      </c>
      <c r="Q568" s="131" t="e">
        <f>IF(VLOOKUP($I568,Zużycie!$A$2:$P$8,8,FALSE)=0," ",VLOOKUP($I568,Zużycie!$A$2:$P$8,8,FALSE))</f>
        <v>#N/A</v>
      </c>
      <c r="R568" s="131" t="e">
        <f>IF(VLOOKUP($I568,Zużycie!$A$2:$P$8,9,FALSE)=0," ",VLOOKUP($I568,Zużycie!$A$2:$P$8,9,FALSE))</f>
        <v>#N/A</v>
      </c>
      <c r="S568" s="131" t="e">
        <f>IF(VLOOKUP($I568,Zużycie!$A$2:$P$8,10,FALSE)=0," ",VLOOKUP($I568,Zużycie!$A$2:$P$8,10,FALSE))</f>
        <v>#N/A</v>
      </c>
      <c r="T568" s="131" t="e">
        <f>IF(VLOOKUP($I568,Zużycie!$A$2:$P$8,11,FALSE)=0," ",VLOOKUP($I568,Zużycie!$A$2:$P$8,11,FALSE))</f>
        <v>#N/A</v>
      </c>
      <c r="U568" s="131" t="e">
        <f>IF(VLOOKUP($I568,Zużycie!$A$2:$P$8,12,FALSE)=0," ",VLOOKUP($I568,Zużycie!$A$2:$P$8,12,FALSE))</f>
        <v>#N/A</v>
      </c>
      <c r="V568" s="131" t="e">
        <f>IF(VLOOKUP($I568,Zużycie!$A$2:$P$8,13,FALSE)=0," ",VLOOKUP($I568,Zużycie!$A$2:$P$2,100,FALSE))</f>
        <v>#N/A</v>
      </c>
      <c r="W568" s="131" t="e">
        <f>IF(VLOOKUP($I568,Zużycie!$A$2:$P$8,14,FALSE)=0," ",VLOOKUP($I568,Zużycie!$A$2:$P$8,14,FALSE))</f>
        <v>#N/A</v>
      </c>
      <c r="X568" s="131" t="e">
        <f>IF(VLOOKUP($I568,Zużycie!$A$2:$P$8,15,FALSE)=0," ",VLOOKUP($I568,Zużycie!$A$2:$P$8,15,FALSE))</f>
        <v>#N/A</v>
      </c>
      <c r="Y568" s="131" t="e">
        <f>IF(VLOOKUP($I568,Zużycie!$A$2:$P$8,16,FALSE)=0," ",VLOOKUP($I568,Zużycie!$A$2:$P$8,16,FALSE))</f>
        <v>#N/A</v>
      </c>
      <c r="Z568" s="131"/>
      <c r="AA568" s="131"/>
      <c r="AB568" s="131"/>
      <c r="AC568" s="131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1:48" ht="47.25" customHeight="1">
      <c r="A569" s="14"/>
      <c r="B569" s="5"/>
      <c r="C569" s="6"/>
      <c r="D569" s="6"/>
      <c r="E569" s="7"/>
      <c r="F569" s="5"/>
      <c r="G569" s="5"/>
      <c r="H569" s="5"/>
      <c r="I569" s="5" t="str">
        <f t="shared" si="21"/>
        <v/>
      </c>
      <c r="J569" s="5"/>
      <c r="K569" s="5"/>
      <c r="L569" s="5"/>
      <c r="M569" s="130"/>
      <c r="N569" s="131" t="e">
        <f>IF(VLOOKUP($I569,Zużycie!$A$2:$P$8,5,FALSE)=0," ",VLOOKUP($I569,Zużycie!$A$2:$P$8,5,FALSE))</f>
        <v>#N/A</v>
      </c>
      <c r="O569" s="131" t="e">
        <f>IF(VLOOKUP($I569,Zużycie!$A$2:$P$8,6,FALSE)=0," ",VLOOKUP($I569,Zużycie!$A$2:$P$8,6,FALSE))</f>
        <v>#N/A</v>
      </c>
      <c r="P569" s="131" t="e">
        <f>IF(VLOOKUP($I569,Zużycie!$A$2:$P$8,7,FALSE)=0," ",VLOOKUP($I569,Zużycie!$A$2:$P$8,7,FALSE))</f>
        <v>#N/A</v>
      </c>
      <c r="Q569" s="131" t="e">
        <f>IF(VLOOKUP($I569,Zużycie!$A$2:$P$8,8,FALSE)=0," ",VLOOKUP($I569,Zużycie!$A$2:$P$8,8,FALSE))</f>
        <v>#N/A</v>
      </c>
      <c r="R569" s="131" t="e">
        <f>IF(VLOOKUP($I569,Zużycie!$A$2:$P$8,9,FALSE)=0," ",VLOOKUP($I569,Zużycie!$A$2:$P$8,9,FALSE))</f>
        <v>#N/A</v>
      </c>
      <c r="S569" s="131" t="e">
        <f>IF(VLOOKUP($I569,Zużycie!$A$2:$P$8,10,FALSE)=0," ",VLOOKUP($I569,Zużycie!$A$2:$P$8,10,FALSE))</f>
        <v>#N/A</v>
      </c>
      <c r="T569" s="131" t="e">
        <f>IF(VLOOKUP($I569,Zużycie!$A$2:$P$8,11,FALSE)=0," ",VLOOKUP($I569,Zużycie!$A$2:$P$8,11,FALSE))</f>
        <v>#N/A</v>
      </c>
      <c r="U569" s="131" t="e">
        <f>IF(VLOOKUP($I569,Zużycie!$A$2:$P$8,12,FALSE)=0," ",VLOOKUP($I569,Zużycie!$A$2:$P$8,12,FALSE))</f>
        <v>#N/A</v>
      </c>
      <c r="V569" s="131" t="e">
        <f>IF(VLOOKUP($I569,Zużycie!$A$2:$P$8,13,FALSE)=0," ",VLOOKUP($I569,Zużycie!$A$2:$P$2,100,FALSE))</f>
        <v>#N/A</v>
      </c>
      <c r="W569" s="131" t="e">
        <f>IF(VLOOKUP($I569,Zużycie!$A$2:$P$8,14,FALSE)=0," ",VLOOKUP($I569,Zużycie!$A$2:$P$8,14,FALSE))</f>
        <v>#N/A</v>
      </c>
      <c r="X569" s="131" t="e">
        <f>IF(VLOOKUP($I569,Zużycie!$A$2:$P$8,15,FALSE)=0," ",VLOOKUP($I569,Zużycie!$A$2:$P$8,15,FALSE))</f>
        <v>#N/A</v>
      </c>
      <c r="Y569" s="131" t="e">
        <f>IF(VLOOKUP($I569,Zużycie!$A$2:$P$8,16,FALSE)=0," ",VLOOKUP($I569,Zużycie!$A$2:$P$8,16,FALSE))</f>
        <v>#N/A</v>
      </c>
      <c r="Z569" s="131"/>
      <c r="AA569" s="131"/>
      <c r="AB569" s="131"/>
      <c r="AC569" s="131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1:48" ht="47.25" customHeight="1">
      <c r="A570" s="14"/>
      <c r="B570" s="5"/>
      <c r="C570" s="6"/>
      <c r="D570" s="6"/>
      <c r="E570" s="7"/>
      <c r="F570" s="5"/>
      <c r="G570" s="5"/>
      <c r="H570" s="5"/>
      <c r="I570" s="5" t="str">
        <f t="shared" si="21"/>
        <v/>
      </c>
      <c r="J570" s="5"/>
      <c r="K570" s="5"/>
      <c r="L570" s="5"/>
      <c r="M570" s="130"/>
      <c r="N570" s="131" t="e">
        <f>IF(VLOOKUP($I570,Zużycie!$A$2:$P$8,5,FALSE)=0," ",VLOOKUP($I570,Zużycie!$A$2:$P$8,5,FALSE))</f>
        <v>#N/A</v>
      </c>
      <c r="O570" s="131" t="e">
        <f>IF(VLOOKUP($I570,Zużycie!$A$2:$P$8,6,FALSE)=0," ",VLOOKUP($I570,Zużycie!$A$2:$P$8,6,FALSE))</f>
        <v>#N/A</v>
      </c>
      <c r="P570" s="131" t="e">
        <f>IF(VLOOKUP($I570,Zużycie!$A$2:$P$8,7,FALSE)=0," ",VLOOKUP($I570,Zużycie!$A$2:$P$8,7,FALSE))</f>
        <v>#N/A</v>
      </c>
      <c r="Q570" s="131" t="e">
        <f>IF(VLOOKUP($I570,Zużycie!$A$2:$P$8,8,FALSE)=0," ",VLOOKUP($I570,Zużycie!$A$2:$P$8,8,FALSE))</f>
        <v>#N/A</v>
      </c>
      <c r="R570" s="131" t="e">
        <f>IF(VLOOKUP($I570,Zużycie!$A$2:$P$8,9,FALSE)=0," ",VLOOKUP($I570,Zużycie!$A$2:$P$8,9,FALSE))</f>
        <v>#N/A</v>
      </c>
      <c r="S570" s="131" t="e">
        <f>IF(VLOOKUP($I570,Zużycie!$A$2:$P$8,10,FALSE)=0," ",VLOOKUP($I570,Zużycie!$A$2:$P$8,10,FALSE))</f>
        <v>#N/A</v>
      </c>
      <c r="T570" s="131" t="e">
        <f>IF(VLOOKUP($I570,Zużycie!$A$2:$P$8,11,FALSE)=0," ",VLOOKUP($I570,Zużycie!$A$2:$P$8,11,FALSE))</f>
        <v>#N/A</v>
      </c>
      <c r="U570" s="131" t="e">
        <f>IF(VLOOKUP($I570,Zużycie!$A$2:$P$8,12,FALSE)=0," ",VLOOKUP($I570,Zużycie!$A$2:$P$8,12,FALSE))</f>
        <v>#N/A</v>
      </c>
      <c r="V570" s="131" t="e">
        <f>IF(VLOOKUP($I570,Zużycie!$A$2:$P$8,13,FALSE)=0," ",VLOOKUP($I570,Zużycie!$A$2:$P$2,100,FALSE))</f>
        <v>#N/A</v>
      </c>
      <c r="W570" s="131" t="e">
        <f>IF(VLOOKUP($I570,Zużycie!$A$2:$P$8,14,FALSE)=0," ",VLOOKUP($I570,Zużycie!$A$2:$P$8,14,FALSE))</f>
        <v>#N/A</v>
      </c>
      <c r="X570" s="131" t="e">
        <f>IF(VLOOKUP($I570,Zużycie!$A$2:$P$8,15,FALSE)=0," ",VLOOKUP($I570,Zużycie!$A$2:$P$8,15,FALSE))</f>
        <v>#N/A</v>
      </c>
      <c r="Y570" s="131" t="e">
        <f>IF(VLOOKUP($I570,Zużycie!$A$2:$P$8,16,FALSE)=0," ",VLOOKUP($I570,Zużycie!$A$2:$P$8,16,FALSE))</f>
        <v>#N/A</v>
      </c>
      <c r="Z570" s="131"/>
      <c r="AA570" s="131"/>
      <c r="AB570" s="131"/>
      <c r="AC570" s="131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1:48" ht="47.25" customHeight="1">
      <c r="A571" s="14"/>
      <c r="B571" s="5"/>
      <c r="C571" s="6"/>
      <c r="D571" s="6"/>
      <c r="E571" s="7"/>
      <c r="F571" s="5"/>
      <c r="G571" s="5"/>
      <c r="H571" s="5"/>
      <c r="I571" s="5" t="str">
        <f t="shared" si="21"/>
        <v/>
      </c>
      <c r="J571" s="5"/>
      <c r="K571" s="5"/>
      <c r="L571" s="5"/>
      <c r="M571" s="130"/>
      <c r="N571" s="131" t="e">
        <f>IF(VLOOKUP($I571,Zużycie!$A$2:$P$8,5,FALSE)=0," ",VLOOKUP($I571,Zużycie!$A$2:$P$8,5,FALSE))</f>
        <v>#N/A</v>
      </c>
      <c r="O571" s="131" t="e">
        <f>IF(VLOOKUP($I571,Zużycie!$A$2:$P$8,6,FALSE)=0," ",VLOOKUP($I571,Zużycie!$A$2:$P$8,6,FALSE))</f>
        <v>#N/A</v>
      </c>
      <c r="P571" s="131" t="e">
        <f>IF(VLOOKUP($I571,Zużycie!$A$2:$P$8,7,FALSE)=0," ",VLOOKUP($I571,Zużycie!$A$2:$P$8,7,FALSE))</f>
        <v>#N/A</v>
      </c>
      <c r="Q571" s="131" t="e">
        <f>IF(VLOOKUP($I571,Zużycie!$A$2:$P$8,8,FALSE)=0," ",VLOOKUP($I571,Zużycie!$A$2:$P$8,8,FALSE))</f>
        <v>#N/A</v>
      </c>
      <c r="R571" s="131" t="e">
        <f>IF(VLOOKUP($I571,Zużycie!$A$2:$P$8,9,FALSE)=0," ",VLOOKUP($I571,Zużycie!$A$2:$P$8,9,FALSE))</f>
        <v>#N/A</v>
      </c>
      <c r="S571" s="131" t="e">
        <f>IF(VLOOKUP($I571,Zużycie!$A$2:$P$8,10,FALSE)=0," ",VLOOKUP($I571,Zużycie!$A$2:$P$8,10,FALSE))</f>
        <v>#N/A</v>
      </c>
      <c r="T571" s="131" t="e">
        <f>IF(VLOOKUP($I571,Zużycie!$A$2:$P$8,11,FALSE)=0," ",VLOOKUP($I571,Zużycie!$A$2:$P$8,11,FALSE))</f>
        <v>#N/A</v>
      </c>
      <c r="U571" s="131" t="e">
        <f>IF(VLOOKUP($I571,Zużycie!$A$2:$P$8,12,FALSE)=0," ",VLOOKUP($I571,Zużycie!$A$2:$P$8,12,FALSE))</f>
        <v>#N/A</v>
      </c>
      <c r="V571" s="131" t="e">
        <f>IF(VLOOKUP($I571,Zużycie!$A$2:$P$8,13,FALSE)=0," ",VLOOKUP($I571,Zużycie!$A$2:$P$2,100,FALSE))</f>
        <v>#N/A</v>
      </c>
      <c r="W571" s="131" t="e">
        <f>IF(VLOOKUP($I571,Zużycie!$A$2:$P$8,14,FALSE)=0," ",VLOOKUP($I571,Zużycie!$A$2:$P$8,14,FALSE))</f>
        <v>#N/A</v>
      </c>
      <c r="X571" s="131" t="e">
        <f>IF(VLOOKUP($I571,Zużycie!$A$2:$P$8,15,FALSE)=0," ",VLOOKUP($I571,Zużycie!$A$2:$P$8,15,FALSE))</f>
        <v>#N/A</v>
      </c>
      <c r="Y571" s="131" t="e">
        <f>IF(VLOOKUP($I571,Zużycie!$A$2:$P$8,16,FALSE)=0," ",VLOOKUP($I571,Zużycie!$A$2:$P$8,16,FALSE))</f>
        <v>#N/A</v>
      </c>
      <c r="Z571" s="131"/>
      <c r="AA571" s="131"/>
      <c r="AB571" s="131"/>
      <c r="AC571" s="131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1:48" ht="47.25" customHeight="1">
      <c r="A572" s="14"/>
      <c r="B572" s="5"/>
      <c r="C572" s="6"/>
      <c r="D572" s="6"/>
      <c r="E572" s="7"/>
      <c r="F572" s="5"/>
      <c r="G572" s="5"/>
      <c r="H572" s="5"/>
      <c r="I572" s="5" t="str">
        <f t="shared" si="21"/>
        <v/>
      </c>
      <c r="J572" s="5"/>
      <c r="K572" s="5"/>
      <c r="L572" s="5"/>
      <c r="M572" s="130"/>
      <c r="N572" s="131" t="e">
        <f>IF(VLOOKUP($I572,Zużycie!$A$2:$P$8,5,FALSE)=0," ",VLOOKUP($I572,Zużycie!$A$2:$P$8,5,FALSE))</f>
        <v>#N/A</v>
      </c>
      <c r="O572" s="131" t="e">
        <f>IF(VLOOKUP($I572,Zużycie!$A$2:$P$8,6,FALSE)=0," ",VLOOKUP($I572,Zużycie!$A$2:$P$8,6,FALSE))</f>
        <v>#N/A</v>
      </c>
      <c r="P572" s="131" t="e">
        <f>IF(VLOOKUP($I572,Zużycie!$A$2:$P$8,7,FALSE)=0," ",VLOOKUP($I572,Zużycie!$A$2:$P$8,7,FALSE))</f>
        <v>#N/A</v>
      </c>
      <c r="Q572" s="131" t="e">
        <f>IF(VLOOKUP($I572,Zużycie!$A$2:$P$8,8,FALSE)=0," ",VLOOKUP($I572,Zużycie!$A$2:$P$8,8,FALSE))</f>
        <v>#N/A</v>
      </c>
      <c r="R572" s="131" t="e">
        <f>IF(VLOOKUP($I572,Zużycie!$A$2:$P$8,9,FALSE)=0," ",VLOOKUP($I572,Zużycie!$A$2:$P$8,9,FALSE))</f>
        <v>#N/A</v>
      </c>
      <c r="S572" s="131" t="e">
        <f>IF(VLOOKUP($I572,Zużycie!$A$2:$P$8,10,FALSE)=0," ",VLOOKUP($I572,Zużycie!$A$2:$P$8,10,FALSE))</f>
        <v>#N/A</v>
      </c>
      <c r="T572" s="131" t="e">
        <f>IF(VLOOKUP($I572,Zużycie!$A$2:$P$8,11,FALSE)=0," ",VLOOKUP($I572,Zużycie!$A$2:$P$8,11,FALSE))</f>
        <v>#N/A</v>
      </c>
      <c r="U572" s="131" t="e">
        <f>IF(VLOOKUP($I572,Zużycie!$A$2:$P$8,12,FALSE)=0," ",VLOOKUP($I572,Zużycie!$A$2:$P$8,12,FALSE))</f>
        <v>#N/A</v>
      </c>
      <c r="V572" s="131" t="e">
        <f>IF(VLOOKUP($I572,Zużycie!$A$2:$P$8,13,FALSE)=0," ",VLOOKUP($I572,Zużycie!$A$2:$P$2,100,FALSE))</f>
        <v>#N/A</v>
      </c>
      <c r="W572" s="131" t="e">
        <f>IF(VLOOKUP($I572,Zużycie!$A$2:$P$8,14,FALSE)=0," ",VLOOKUP($I572,Zużycie!$A$2:$P$8,14,FALSE))</f>
        <v>#N/A</v>
      </c>
      <c r="X572" s="131" t="e">
        <f>IF(VLOOKUP($I572,Zużycie!$A$2:$P$8,15,FALSE)=0," ",VLOOKUP($I572,Zużycie!$A$2:$P$8,15,FALSE))</f>
        <v>#N/A</v>
      </c>
      <c r="Y572" s="131" t="e">
        <f>IF(VLOOKUP($I572,Zużycie!$A$2:$P$8,16,FALSE)=0," ",VLOOKUP($I572,Zużycie!$A$2:$P$8,16,FALSE))</f>
        <v>#N/A</v>
      </c>
      <c r="Z572" s="131"/>
      <c r="AA572" s="131"/>
      <c r="AB572" s="131"/>
      <c r="AC572" s="131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1:48" ht="47.25" customHeight="1">
      <c r="A573" s="14"/>
      <c r="B573" s="5"/>
      <c r="C573" s="6"/>
      <c r="D573" s="6"/>
      <c r="E573" s="7"/>
      <c r="F573" s="5"/>
      <c r="G573" s="5"/>
      <c r="H573" s="5"/>
      <c r="I573" s="5" t="str">
        <f t="shared" si="21"/>
        <v/>
      </c>
      <c r="J573" s="5"/>
      <c r="K573" s="5"/>
      <c r="L573" s="5"/>
      <c r="M573" s="130"/>
      <c r="N573" s="131" t="e">
        <f>IF(VLOOKUP($I573,Zużycie!$A$2:$P$8,5,FALSE)=0," ",VLOOKUP($I573,Zużycie!$A$2:$P$8,5,FALSE))</f>
        <v>#N/A</v>
      </c>
      <c r="O573" s="131" t="e">
        <f>IF(VLOOKUP($I573,Zużycie!$A$2:$P$8,6,FALSE)=0," ",VLOOKUP($I573,Zużycie!$A$2:$P$8,6,FALSE))</f>
        <v>#N/A</v>
      </c>
      <c r="P573" s="131" t="e">
        <f>IF(VLOOKUP($I573,Zużycie!$A$2:$P$8,7,FALSE)=0," ",VLOOKUP($I573,Zużycie!$A$2:$P$8,7,FALSE))</f>
        <v>#N/A</v>
      </c>
      <c r="Q573" s="131" t="e">
        <f>IF(VLOOKUP($I573,Zużycie!$A$2:$P$8,8,FALSE)=0," ",VLOOKUP($I573,Zużycie!$A$2:$P$8,8,FALSE))</f>
        <v>#N/A</v>
      </c>
      <c r="R573" s="131" t="e">
        <f>IF(VLOOKUP($I573,Zużycie!$A$2:$P$8,9,FALSE)=0," ",VLOOKUP($I573,Zużycie!$A$2:$P$8,9,FALSE))</f>
        <v>#N/A</v>
      </c>
      <c r="S573" s="131" t="e">
        <f>IF(VLOOKUP($I573,Zużycie!$A$2:$P$8,10,FALSE)=0," ",VLOOKUP($I573,Zużycie!$A$2:$P$8,10,FALSE))</f>
        <v>#N/A</v>
      </c>
      <c r="T573" s="131" t="e">
        <f>IF(VLOOKUP($I573,Zużycie!$A$2:$P$8,11,FALSE)=0," ",VLOOKUP($I573,Zużycie!$A$2:$P$8,11,FALSE))</f>
        <v>#N/A</v>
      </c>
      <c r="U573" s="131" t="e">
        <f>IF(VLOOKUP($I573,Zużycie!$A$2:$P$8,12,FALSE)=0," ",VLOOKUP($I573,Zużycie!$A$2:$P$8,12,FALSE))</f>
        <v>#N/A</v>
      </c>
      <c r="V573" s="131" t="e">
        <f>IF(VLOOKUP($I573,Zużycie!$A$2:$P$8,13,FALSE)=0," ",VLOOKUP($I573,Zużycie!$A$2:$P$2,100,FALSE))</f>
        <v>#N/A</v>
      </c>
      <c r="W573" s="131" t="e">
        <f>IF(VLOOKUP($I573,Zużycie!$A$2:$P$8,14,FALSE)=0," ",VLOOKUP($I573,Zużycie!$A$2:$P$8,14,FALSE))</f>
        <v>#N/A</v>
      </c>
      <c r="X573" s="131" t="e">
        <f>IF(VLOOKUP($I573,Zużycie!$A$2:$P$8,15,FALSE)=0," ",VLOOKUP($I573,Zużycie!$A$2:$P$8,15,FALSE))</f>
        <v>#N/A</v>
      </c>
      <c r="Y573" s="131" t="e">
        <f>IF(VLOOKUP($I573,Zużycie!$A$2:$P$8,16,FALSE)=0," ",VLOOKUP($I573,Zużycie!$A$2:$P$8,16,FALSE))</f>
        <v>#N/A</v>
      </c>
      <c r="Z573" s="131"/>
      <c r="AA573" s="131"/>
      <c r="AB573" s="131"/>
      <c r="AC573" s="131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1:48" ht="47.25" customHeight="1">
      <c r="A574" s="14"/>
      <c r="B574" s="5"/>
      <c r="C574" s="6"/>
      <c r="D574" s="6"/>
      <c r="E574" s="7"/>
      <c r="F574" s="5"/>
      <c r="G574" s="5"/>
      <c r="H574" s="5"/>
      <c r="I574" s="5" t="str">
        <f t="shared" si="21"/>
        <v/>
      </c>
      <c r="J574" s="5"/>
      <c r="K574" s="5"/>
      <c r="L574" s="5"/>
      <c r="M574" s="130"/>
      <c r="N574" s="131" t="e">
        <f>IF(VLOOKUP($I574,Zużycie!$A$2:$P$8,5,FALSE)=0," ",VLOOKUP($I574,Zużycie!$A$2:$P$8,5,FALSE))</f>
        <v>#N/A</v>
      </c>
      <c r="O574" s="131" t="e">
        <f>IF(VLOOKUP($I574,Zużycie!$A$2:$P$8,6,FALSE)=0," ",VLOOKUP($I574,Zużycie!$A$2:$P$8,6,FALSE))</f>
        <v>#N/A</v>
      </c>
      <c r="P574" s="131" t="e">
        <f>IF(VLOOKUP($I574,Zużycie!$A$2:$P$8,7,FALSE)=0," ",VLOOKUP($I574,Zużycie!$A$2:$P$8,7,FALSE))</f>
        <v>#N/A</v>
      </c>
      <c r="Q574" s="131" t="e">
        <f>IF(VLOOKUP($I574,Zużycie!$A$2:$P$8,8,FALSE)=0," ",VLOOKUP($I574,Zużycie!$A$2:$P$8,8,FALSE))</f>
        <v>#N/A</v>
      </c>
      <c r="R574" s="131" t="e">
        <f>IF(VLOOKUP($I574,Zużycie!$A$2:$P$8,9,FALSE)=0," ",VLOOKUP($I574,Zużycie!$A$2:$P$8,9,FALSE))</f>
        <v>#N/A</v>
      </c>
      <c r="S574" s="131" t="e">
        <f>IF(VLOOKUP($I574,Zużycie!$A$2:$P$8,10,FALSE)=0," ",VLOOKUP($I574,Zużycie!$A$2:$P$8,10,FALSE))</f>
        <v>#N/A</v>
      </c>
      <c r="T574" s="131" t="e">
        <f>IF(VLOOKUP($I574,Zużycie!$A$2:$P$8,11,FALSE)=0," ",VLOOKUP($I574,Zużycie!$A$2:$P$8,11,FALSE))</f>
        <v>#N/A</v>
      </c>
      <c r="U574" s="131" t="e">
        <f>IF(VLOOKUP($I574,Zużycie!$A$2:$P$8,12,FALSE)=0," ",VLOOKUP($I574,Zużycie!$A$2:$P$8,12,FALSE))</f>
        <v>#N/A</v>
      </c>
      <c r="V574" s="131" t="e">
        <f>IF(VLOOKUP($I574,Zużycie!$A$2:$P$8,13,FALSE)=0," ",VLOOKUP($I574,Zużycie!$A$2:$P$2,100,FALSE))</f>
        <v>#N/A</v>
      </c>
      <c r="W574" s="131" t="e">
        <f>IF(VLOOKUP($I574,Zużycie!$A$2:$P$8,14,FALSE)=0," ",VLOOKUP($I574,Zużycie!$A$2:$P$8,14,FALSE))</f>
        <v>#N/A</v>
      </c>
      <c r="X574" s="131" t="e">
        <f>IF(VLOOKUP($I574,Zużycie!$A$2:$P$8,15,FALSE)=0," ",VLOOKUP($I574,Zużycie!$A$2:$P$8,15,FALSE))</f>
        <v>#N/A</v>
      </c>
      <c r="Y574" s="131" t="e">
        <f>IF(VLOOKUP($I574,Zużycie!$A$2:$P$8,16,FALSE)=0," ",VLOOKUP($I574,Zużycie!$A$2:$P$8,16,FALSE))</f>
        <v>#N/A</v>
      </c>
      <c r="Z574" s="131"/>
      <c r="AA574" s="131"/>
      <c r="AB574" s="131"/>
      <c r="AC574" s="131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1:48" ht="47.25" customHeight="1">
      <c r="A575" s="14"/>
      <c r="B575" s="5"/>
      <c r="C575" s="6"/>
      <c r="D575" s="6"/>
      <c r="E575" s="7"/>
      <c r="F575" s="5"/>
      <c r="G575" s="5"/>
      <c r="H575" s="5"/>
      <c r="I575" s="5" t="str">
        <f t="shared" si="21"/>
        <v/>
      </c>
      <c r="J575" s="5"/>
      <c r="K575" s="5"/>
      <c r="L575" s="5"/>
      <c r="M575" s="130"/>
      <c r="N575" s="131" t="e">
        <f>IF(VLOOKUP($I575,Zużycie!$A$2:$P$8,5,FALSE)=0," ",VLOOKUP($I575,Zużycie!$A$2:$P$8,5,FALSE))</f>
        <v>#N/A</v>
      </c>
      <c r="O575" s="131" t="e">
        <f>IF(VLOOKUP($I575,Zużycie!$A$2:$P$8,6,FALSE)=0," ",VLOOKUP($I575,Zużycie!$A$2:$P$8,6,FALSE))</f>
        <v>#N/A</v>
      </c>
      <c r="P575" s="131" t="e">
        <f>IF(VLOOKUP($I575,Zużycie!$A$2:$P$8,7,FALSE)=0," ",VLOOKUP($I575,Zużycie!$A$2:$P$8,7,FALSE))</f>
        <v>#N/A</v>
      </c>
      <c r="Q575" s="131" t="e">
        <f>IF(VLOOKUP($I575,Zużycie!$A$2:$P$8,8,FALSE)=0," ",VLOOKUP($I575,Zużycie!$A$2:$P$8,8,FALSE))</f>
        <v>#N/A</v>
      </c>
      <c r="R575" s="131" t="e">
        <f>IF(VLOOKUP($I575,Zużycie!$A$2:$P$8,9,FALSE)=0," ",VLOOKUP($I575,Zużycie!$A$2:$P$8,9,FALSE))</f>
        <v>#N/A</v>
      </c>
      <c r="S575" s="131" t="e">
        <f>IF(VLOOKUP($I575,Zużycie!$A$2:$P$8,10,FALSE)=0," ",VLOOKUP($I575,Zużycie!$A$2:$P$8,10,FALSE))</f>
        <v>#N/A</v>
      </c>
      <c r="T575" s="131" t="e">
        <f>IF(VLOOKUP($I575,Zużycie!$A$2:$P$8,11,FALSE)=0," ",VLOOKUP($I575,Zużycie!$A$2:$P$8,11,FALSE))</f>
        <v>#N/A</v>
      </c>
      <c r="U575" s="131" t="e">
        <f>IF(VLOOKUP($I575,Zużycie!$A$2:$P$8,12,FALSE)=0," ",VLOOKUP($I575,Zużycie!$A$2:$P$8,12,FALSE))</f>
        <v>#N/A</v>
      </c>
      <c r="V575" s="131" t="e">
        <f>IF(VLOOKUP($I575,Zużycie!$A$2:$P$8,13,FALSE)=0," ",VLOOKUP($I575,Zużycie!$A$2:$P$2,100,FALSE))</f>
        <v>#N/A</v>
      </c>
      <c r="W575" s="131" t="e">
        <f>IF(VLOOKUP($I575,Zużycie!$A$2:$P$8,14,FALSE)=0," ",VLOOKUP($I575,Zużycie!$A$2:$P$8,14,FALSE))</f>
        <v>#N/A</v>
      </c>
      <c r="X575" s="131" t="e">
        <f>IF(VLOOKUP($I575,Zużycie!$A$2:$P$8,15,FALSE)=0," ",VLOOKUP($I575,Zużycie!$A$2:$P$8,15,FALSE))</f>
        <v>#N/A</v>
      </c>
      <c r="Y575" s="131" t="e">
        <f>IF(VLOOKUP($I575,Zużycie!$A$2:$P$8,16,FALSE)=0," ",VLOOKUP($I575,Zużycie!$A$2:$P$8,16,FALSE))</f>
        <v>#N/A</v>
      </c>
      <c r="Z575" s="131"/>
      <c r="AA575" s="131"/>
      <c r="AB575" s="131"/>
      <c r="AC575" s="131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1:48" ht="47.25" customHeight="1">
      <c r="A576" s="14"/>
      <c r="B576" s="5"/>
      <c r="C576" s="6"/>
      <c r="D576" s="6"/>
      <c r="E576" s="7"/>
      <c r="F576" s="5"/>
      <c r="G576" s="5"/>
      <c r="H576" s="5"/>
      <c r="I576" s="5" t="str">
        <f t="shared" si="21"/>
        <v/>
      </c>
      <c r="J576" s="5"/>
      <c r="K576" s="5"/>
      <c r="L576" s="5"/>
      <c r="M576" s="130"/>
      <c r="N576" s="131" t="e">
        <f>IF(VLOOKUP($I576,Zużycie!$A$2:$P$8,5,FALSE)=0," ",VLOOKUP($I576,Zużycie!$A$2:$P$8,5,FALSE))</f>
        <v>#N/A</v>
      </c>
      <c r="O576" s="131" t="e">
        <f>IF(VLOOKUP($I576,Zużycie!$A$2:$P$8,6,FALSE)=0," ",VLOOKUP($I576,Zużycie!$A$2:$P$8,6,FALSE))</f>
        <v>#N/A</v>
      </c>
      <c r="P576" s="131" t="e">
        <f>IF(VLOOKUP($I576,Zużycie!$A$2:$P$8,7,FALSE)=0," ",VLOOKUP($I576,Zużycie!$A$2:$P$8,7,FALSE))</f>
        <v>#N/A</v>
      </c>
      <c r="Q576" s="131" t="e">
        <f>IF(VLOOKUP($I576,Zużycie!$A$2:$P$8,8,FALSE)=0," ",VLOOKUP($I576,Zużycie!$A$2:$P$8,8,FALSE))</f>
        <v>#N/A</v>
      </c>
      <c r="R576" s="131" t="e">
        <f>IF(VLOOKUP($I576,Zużycie!$A$2:$P$8,9,FALSE)=0," ",VLOOKUP($I576,Zużycie!$A$2:$P$8,9,FALSE))</f>
        <v>#N/A</v>
      </c>
      <c r="S576" s="131" t="e">
        <f>IF(VLOOKUP($I576,Zużycie!$A$2:$P$8,10,FALSE)=0," ",VLOOKUP($I576,Zużycie!$A$2:$P$8,10,FALSE))</f>
        <v>#N/A</v>
      </c>
      <c r="T576" s="131" t="e">
        <f>IF(VLOOKUP($I576,Zużycie!$A$2:$P$8,11,FALSE)=0," ",VLOOKUP($I576,Zużycie!$A$2:$P$8,11,FALSE))</f>
        <v>#N/A</v>
      </c>
      <c r="U576" s="131" t="e">
        <f>IF(VLOOKUP($I576,Zużycie!$A$2:$P$8,12,FALSE)=0," ",VLOOKUP($I576,Zużycie!$A$2:$P$8,12,FALSE))</f>
        <v>#N/A</v>
      </c>
      <c r="V576" s="131" t="e">
        <f>IF(VLOOKUP($I576,Zużycie!$A$2:$P$8,13,FALSE)=0," ",VLOOKUP($I576,Zużycie!$A$2:$P$2,100,FALSE))</f>
        <v>#N/A</v>
      </c>
      <c r="W576" s="131" t="e">
        <f>IF(VLOOKUP($I576,Zużycie!$A$2:$P$8,14,FALSE)=0," ",VLOOKUP($I576,Zużycie!$A$2:$P$8,14,FALSE))</f>
        <v>#N/A</v>
      </c>
      <c r="X576" s="131" t="e">
        <f>IF(VLOOKUP($I576,Zużycie!$A$2:$P$8,15,FALSE)=0," ",VLOOKUP($I576,Zużycie!$A$2:$P$8,15,FALSE))</f>
        <v>#N/A</v>
      </c>
      <c r="Y576" s="131" t="e">
        <f>IF(VLOOKUP($I576,Zużycie!$A$2:$P$8,16,FALSE)=0," ",VLOOKUP($I576,Zużycie!$A$2:$P$8,16,FALSE))</f>
        <v>#N/A</v>
      </c>
      <c r="Z576" s="131"/>
      <c r="AA576" s="131"/>
      <c r="AB576" s="131"/>
      <c r="AC576" s="131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1:48" ht="47.25" customHeight="1">
      <c r="A577" s="14"/>
      <c r="B577" s="5"/>
      <c r="C577" s="6"/>
      <c r="D577" s="6"/>
      <c r="E577" s="7"/>
      <c r="F577" s="5"/>
      <c r="G577" s="5"/>
      <c r="H577" s="5"/>
      <c r="I577" s="5" t="str">
        <f t="shared" si="21"/>
        <v/>
      </c>
      <c r="J577" s="5"/>
      <c r="K577" s="5"/>
      <c r="L577" s="5"/>
      <c r="M577" s="130"/>
      <c r="N577" s="131" t="e">
        <f>IF(VLOOKUP($I577,Zużycie!$A$2:$P$8,5,FALSE)=0," ",VLOOKUP($I577,Zużycie!$A$2:$P$8,5,FALSE))</f>
        <v>#N/A</v>
      </c>
      <c r="O577" s="131" t="e">
        <f>IF(VLOOKUP($I577,Zużycie!$A$2:$P$8,6,FALSE)=0," ",VLOOKUP($I577,Zużycie!$A$2:$P$8,6,FALSE))</f>
        <v>#N/A</v>
      </c>
      <c r="P577" s="131" t="e">
        <f>IF(VLOOKUP($I577,Zużycie!$A$2:$P$8,7,FALSE)=0," ",VLOOKUP($I577,Zużycie!$A$2:$P$8,7,FALSE))</f>
        <v>#N/A</v>
      </c>
      <c r="Q577" s="131" t="e">
        <f>IF(VLOOKUP($I577,Zużycie!$A$2:$P$8,8,FALSE)=0," ",VLOOKUP($I577,Zużycie!$A$2:$P$8,8,FALSE))</f>
        <v>#N/A</v>
      </c>
      <c r="R577" s="131" t="e">
        <f>IF(VLOOKUP($I577,Zużycie!$A$2:$P$8,9,FALSE)=0," ",VLOOKUP($I577,Zużycie!$A$2:$P$8,9,FALSE))</f>
        <v>#N/A</v>
      </c>
      <c r="S577" s="131" t="e">
        <f>IF(VLOOKUP($I577,Zużycie!$A$2:$P$8,10,FALSE)=0," ",VLOOKUP($I577,Zużycie!$A$2:$P$8,10,FALSE))</f>
        <v>#N/A</v>
      </c>
      <c r="T577" s="131" t="e">
        <f>IF(VLOOKUP($I577,Zużycie!$A$2:$P$8,11,FALSE)=0," ",VLOOKUP($I577,Zużycie!$A$2:$P$8,11,FALSE))</f>
        <v>#N/A</v>
      </c>
      <c r="U577" s="131" t="e">
        <f>IF(VLOOKUP($I577,Zużycie!$A$2:$P$8,12,FALSE)=0," ",VLOOKUP($I577,Zużycie!$A$2:$P$8,12,FALSE))</f>
        <v>#N/A</v>
      </c>
      <c r="V577" s="131" t="e">
        <f>IF(VLOOKUP($I577,Zużycie!$A$2:$P$8,13,FALSE)=0," ",VLOOKUP($I577,Zużycie!$A$2:$P$2,100,FALSE))</f>
        <v>#N/A</v>
      </c>
      <c r="W577" s="131" t="e">
        <f>IF(VLOOKUP($I577,Zużycie!$A$2:$P$8,14,FALSE)=0," ",VLOOKUP($I577,Zużycie!$A$2:$P$8,14,FALSE))</f>
        <v>#N/A</v>
      </c>
      <c r="X577" s="131" t="e">
        <f>IF(VLOOKUP($I577,Zużycie!$A$2:$P$8,15,FALSE)=0," ",VLOOKUP($I577,Zużycie!$A$2:$P$8,15,FALSE))</f>
        <v>#N/A</v>
      </c>
      <c r="Y577" s="131" t="e">
        <f>IF(VLOOKUP($I577,Zużycie!$A$2:$P$8,16,FALSE)=0," ",VLOOKUP($I577,Zużycie!$A$2:$P$8,16,FALSE))</f>
        <v>#N/A</v>
      </c>
      <c r="Z577" s="131"/>
      <c r="AA577" s="131"/>
      <c r="AB577" s="131"/>
      <c r="AC577" s="131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1:48" ht="47.25" customHeight="1">
      <c r="A578" s="14"/>
      <c r="B578" s="5"/>
      <c r="C578" s="6"/>
      <c r="D578" s="6"/>
      <c r="E578" s="7"/>
      <c r="F578" s="5"/>
      <c r="G578" s="5"/>
      <c r="H578" s="5"/>
      <c r="I578" s="5" t="str">
        <f t="shared" si="21"/>
        <v/>
      </c>
      <c r="J578" s="5"/>
      <c r="K578" s="5"/>
      <c r="L578" s="5"/>
      <c r="M578" s="130"/>
      <c r="N578" s="131" t="e">
        <f>IF(VLOOKUP($I578,Zużycie!$A$2:$P$8,5,FALSE)=0," ",VLOOKUP($I578,Zużycie!$A$2:$P$8,5,FALSE))</f>
        <v>#N/A</v>
      </c>
      <c r="O578" s="131" t="e">
        <f>IF(VLOOKUP($I578,Zużycie!$A$2:$P$8,6,FALSE)=0," ",VLOOKUP($I578,Zużycie!$A$2:$P$8,6,FALSE))</f>
        <v>#N/A</v>
      </c>
      <c r="P578" s="131" t="e">
        <f>IF(VLOOKUP($I578,Zużycie!$A$2:$P$8,7,FALSE)=0," ",VLOOKUP($I578,Zużycie!$A$2:$P$8,7,FALSE))</f>
        <v>#N/A</v>
      </c>
      <c r="Q578" s="131" t="e">
        <f>IF(VLOOKUP($I578,Zużycie!$A$2:$P$8,8,FALSE)=0," ",VLOOKUP($I578,Zużycie!$A$2:$P$8,8,FALSE))</f>
        <v>#N/A</v>
      </c>
      <c r="R578" s="131" t="e">
        <f>IF(VLOOKUP($I578,Zużycie!$A$2:$P$8,9,FALSE)=0," ",VLOOKUP($I578,Zużycie!$A$2:$P$8,9,FALSE))</f>
        <v>#N/A</v>
      </c>
      <c r="S578" s="131" t="e">
        <f>IF(VLOOKUP($I578,Zużycie!$A$2:$P$8,10,FALSE)=0," ",VLOOKUP($I578,Zużycie!$A$2:$P$8,10,FALSE))</f>
        <v>#N/A</v>
      </c>
      <c r="T578" s="131" t="e">
        <f>IF(VLOOKUP($I578,Zużycie!$A$2:$P$8,11,FALSE)=0," ",VLOOKUP($I578,Zużycie!$A$2:$P$8,11,FALSE))</f>
        <v>#N/A</v>
      </c>
      <c r="U578" s="131" t="e">
        <f>IF(VLOOKUP($I578,Zużycie!$A$2:$P$8,12,FALSE)=0," ",VLOOKUP($I578,Zużycie!$A$2:$P$8,12,FALSE))</f>
        <v>#N/A</v>
      </c>
      <c r="V578" s="131" t="e">
        <f>IF(VLOOKUP($I578,Zużycie!$A$2:$P$8,13,FALSE)=0," ",VLOOKUP($I578,Zużycie!$A$2:$P$2,100,FALSE))</f>
        <v>#N/A</v>
      </c>
      <c r="W578" s="131" t="e">
        <f>IF(VLOOKUP($I578,Zużycie!$A$2:$P$8,14,FALSE)=0," ",VLOOKUP($I578,Zużycie!$A$2:$P$8,14,FALSE))</f>
        <v>#N/A</v>
      </c>
      <c r="X578" s="131" t="e">
        <f>IF(VLOOKUP($I578,Zużycie!$A$2:$P$8,15,FALSE)=0," ",VLOOKUP($I578,Zużycie!$A$2:$P$8,15,FALSE))</f>
        <v>#N/A</v>
      </c>
      <c r="Y578" s="131" t="e">
        <f>IF(VLOOKUP($I578,Zużycie!$A$2:$P$8,16,FALSE)=0," ",VLOOKUP($I578,Zużycie!$A$2:$P$8,16,FALSE))</f>
        <v>#N/A</v>
      </c>
      <c r="Z578" s="131"/>
      <c r="AA578" s="131"/>
      <c r="AB578" s="131"/>
      <c r="AC578" s="131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1:48" ht="47.25" customHeight="1">
      <c r="A579" s="14"/>
      <c r="B579" s="5"/>
      <c r="C579" s="6"/>
      <c r="D579" s="6"/>
      <c r="E579" s="7"/>
      <c r="F579" s="5"/>
      <c r="G579" s="5"/>
      <c r="H579" s="5"/>
      <c r="I579" s="5" t="str">
        <f t="shared" si="21"/>
        <v/>
      </c>
      <c r="J579" s="5"/>
      <c r="K579" s="5"/>
      <c r="L579" s="5"/>
      <c r="M579" s="130"/>
      <c r="N579" s="131" t="e">
        <f>IF(VLOOKUP($I579,Zużycie!$A$2:$P$8,5,FALSE)=0," ",VLOOKUP($I579,Zużycie!$A$2:$P$8,5,FALSE))</f>
        <v>#N/A</v>
      </c>
      <c r="O579" s="131" t="e">
        <f>IF(VLOOKUP($I579,Zużycie!$A$2:$P$8,6,FALSE)=0," ",VLOOKUP($I579,Zużycie!$A$2:$P$8,6,FALSE))</f>
        <v>#N/A</v>
      </c>
      <c r="P579" s="131" t="e">
        <f>IF(VLOOKUP($I579,Zużycie!$A$2:$P$8,7,FALSE)=0," ",VLOOKUP($I579,Zużycie!$A$2:$P$8,7,FALSE))</f>
        <v>#N/A</v>
      </c>
      <c r="Q579" s="131" t="e">
        <f>IF(VLOOKUP($I579,Zużycie!$A$2:$P$8,8,FALSE)=0," ",VLOOKUP($I579,Zużycie!$A$2:$P$8,8,FALSE))</f>
        <v>#N/A</v>
      </c>
      <c r="R579" s="131" t="e">
        <f>IF(VLOOKUP($I579,Zużycie!$A$2:$P$8,9,FALSE)=0," ",VLOOKUP($I579,Zużycie!$A$2:$P$8,9,FALSE))</f>
        <v>#N/A</v>
      </c>
      <c r="S579" s="131" t="e">
        <f>IF(VLOOKUP($I579,Zużycie!$A$2:$P$8,10,FALSE)=0," ",VLOOKUP($I579,Zużycie!$A$2:$P$8,10,FALSE))</f>
        <v>#N/A</v>
      </c>
      <c r="T579" s="131" t="e">
        <f>IF(VLOOKUP($I579,Zużycie!$A$2:$P$8,11,FALSE)=0," ",VLOOKUP($I579,Zużycie!$A$2:$P$8,11,FALSE))</f>
        <v>#N/A</v>
      </c>
      <c r="U579" s="131" t="e">
        <f>IF(VLOOKUP($I579,Zużycie!$A$2:$P$8,12,FALSE)=0," ",VLOOKUP($I579,Zużycie!$A$2:$P$8,12,FALSE))</f>
        <v>#N/A</v>
      </c>
      <c r="V579" s="131" t="e">
        <f>IF(VLOOKUP($I579,Zużycie!$A$2:$P$8,13,FALSE)=0," ",VLOOKUP($I579,Zużycie!$A$2:$P$2,100,FALSE))</f>
        <v>#N/A</v>
      </c>
      <c r="W579" s="131" t="e">
        <f>IF(VLOOKUP($I579,Zużycie!$A$2:$P$8,14,FALSE)=0," ",VLOOKUP($I579,Zużycie!$A$2:$P$8,14,FALSE))</f>
        <v>#N/A</v>
      </c>
      <c r="X579" s="131" t="e">
        <f>IF(VLOOKUP($I579,Zużycie!$A$2:$P$8,15,FALSE)=0," ",VLOOKUP($I579,Zużycie!$A$2:$P$8,15,FALSE))</f>
        <v>#N/A</v>
      </c>
      <c r="Y579" s="131" t="e">
        <f>IF(VLOOKUP($I579,Zużycie!$A$2:$P$8,16,FALSE)=0," ",VLOOKUP($I579,Zużycie!$A$2:$P$8,16,FALSE))</f>
        <v>#N/A</v>
      </c>
      <c r="Z579" s="131"/>
      <c r="AA579" s="131"/>
      <c r="AB579" s="131"/>
      <c r="AC579" s="131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1:48" ht="47.25" customHeight="1">
      <c r="A580" s="14"/>
      <c r="B580" s="5"/>
      <c r="C580" s="6"/>
      <c r="D580" s="6"/>
      <c r="E580" s="7"/>
      <c r="F580" s="5"/>
      <c r="G580" s="5"/>
      <c r="H580" s="5"/>
      <c r="I580" s="5" t="str">
        <f t="shared" si="21"/>
        <v/>
      </c>
      <c r="J580" s="5"/>
      <c r="K580" s="5"/>
      <c r="L580" s="5"/>
      <c r="M580" s="130"/>
      <c r="N580" s="131" t="e">
        <f>IF(VLOOKUP($I580,Zużycie!$A$2:$P$8,5,FALSE)=0," ",VLOOKUP($I580,Zużycie!$A$2:$P$8,5,FALSE))</f>
        <v>#N/A</v>
      </c>
      <c r="O580" s="131" t="e">
        <f>IF(VLOOKUP($I580,Zużycie!$A$2:$P$8,6,FALSE)=0," ",VLOOKUP($I580,Zużycie!$A$2:$P$8,6,FALSE))</f>
        <v>#N/A</v>
      </c>
      <c r="P580" s="131" t="e">
        <f>IF(VLOOKUP($I580,Zużycie!$A$2:$P$8,7,FALSE)=0," ",VLOOKUP($I580,Zużycie!$A$2:$P$8,7,FALSE))</f>
        <v>#N/A</v>
      </c>
      <c r="Q580" s="131" t="e">
        <f>IF(VLOOKUP($I580,Zużycie!$A$2:$P$8,8,FALSE)=0," ",VLOOKUP($I580,Zużycie!$A$2:$P$8,8,FALSE))</f>
        <v>#N/A</v>
      </c>
      <c r="R580" s="131" t="e">
        <f>IF(VLOOKUP($I580,Zużycie!$A$2:$P$8,9,FALSE)=0," ",VLOOKUP($I580,Zużycie!$A$2:$P$8,9,FALSE))</f>
        <v>#N/A</v>
      </c>
      <c r="S580" s="131" t="e">
        <f>IF(VLOOKUP($I580,Zużycie!$A$2:$P$8,10,FALSE)=0," ",VLOOKUP($I580,Zużycie!$A$2:$P$8,10,FALSE))</f>
        <v>#N/A</v>
      </c>
      <c r="T580" s="131" t="e">
        <f>IF(VLOOKUP($I580,Zużycie!$A$2:$P$8,11,FALSE)=0," ",VLOOKUP($I580,Zużycie!$A$2:$P$8,11,FALSE))</f>
        <v>#N/A</v>
      </c>
      <c r="U580" s="131" t="e">
        <f>IF(VLOOKUP($I580,Zużycie!$A$2:$P$8,12,FALSE)=0," ",VLOOKUP($I580,Zużycie!$A$2:$P$8,12,FALSE))</f>
        <v>#N/A</v>
      </c>
      <c r="V580" s="131" t="e">
        <f>IF(VLOOKUP($I580,Zużycie!$A$2:$P$8,13,FALSE)=0," ",VLOOKUP($I580,Zużycie!$A$2:$P$2,100,FALSE))</f>
        <v>#N/A</v>
      </c>
      <c r="W580" s="131" t="e">
        <f>IF(VLOOKUP($I580,Zużycie!$A$2:$P$8,14,FALSE)=0," ",VLOOKUP($I580,Zużycie!$A$2:$P$8,14,FALSE))</f>
        <v>#N/A</v>
      </c>
      <c r="X580" s="131" t="e">
        <f>IF(VLOOKUP($I580,Zużycie!$A$2:$P$8,15,FALSE)=0," ",VLOOKUP($I580,Zużycie!$A$2:$P$8,15,FALSE))</f>
        <v>#N/A</v>
      </c>
      <c r="Y580" s="131" t="e">
        <f>IF(VLOOKUP($I580,Zużycie!$A$2:$P$8,16,FALSE)=0," ",VLOOKUP($I580,Zużycie!$A$2:$P$8,16,FALSE))</f>
        <v>#N/A</v>
      </c>
      <c r="Z580" s="131"/>
      <c r="AA580" s="131"/>
      <c r="AB580" s="131"/>
      <c r="AC580" s="131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1:48" ht="47.25" customHeight="1">
      <c r="A581" s="14"/>
      <c r="B581" s="5"/>
      <c r="C581" s="6"/>
      <c r="D581" s="6"/>
      <c r="E581" s="7"/>
      <c r="F581" s="5"/>
      <c r="G581" s="5"/>
      <c r="H581" s="5"/>
      <c r="I581" s="5" t="str">
        <f t="shared" si="21"/>
        <v/>
      </c>
      <c r="J581" s="5"/>
      <c r="K581" s="5"/>
      <c r="L581" s="5"/>
      <c r="M581" s="130"/>
      <c r="N581" s="131" t="e">
        <f>IF(VLOOKUP($I581,Zużycie!$A$2:$P$8,5,FALSE)=0," ",VLOOKUP($I581,Zużycie!$A$2:$P$8,5,FALSE))</f>
        <v>#N/A</v>
      </c>
      <c r="O581" s="131" t="e">
        <f>IF(VLOOKUP($I581,Zużycie!$A$2:$P$8,6,FALSE)=0," ",VLOOKUP($I581,Zużycie!$A$2:$P$8,6,FALSE))</f>
        <v>#N/A</v>
      </c>
      <c r="P581" s="131" t="e">
        <f>IF(VLOOKUP($I581,Zużycie!$A$2:$P$8,7,FALSE)=0," ",VLOOKUP($I581,Zużycie!$A$2:$P$8,7,FALSE))</f>
        <v>#N/A</v>
      </c>
      <c r="Q581" s="131" t="e">
        <f>IF(VLOOKUP($I581,Zużycie!$A$2:$P$8,8,FALSE)=0," ",VLOOKUP($I581,Zużycie!$A$2:$P$8,8,FALSE))</f>
        <v>#N/A</v>
      </c>
      <c r="R581" s="131" t="e">
        <f>IF(VLOOKUP($I581,Zużycie!$A$2:$P$8,9,FALSE)=0," ",VLOOKUP($I581,Zużycie!$A$2:$P$8,9,FALSE))</f>
        <v>#N/A</v>
      </c>
      <c r="S581" s="131" t="e">
        <f>IF(VLOOKUP($I581,Zużycie!$A$2:$P$8,10,FALSE)=0," ",VLOOKUP($I581,Zużycie!$A$2:$P$8,10,FALSE))</f>
        <v>#N/A</v>
      </c>
      <c r="T581" s="131" t="e">
        <f>IF(VLOOKUP($I581,Zużycie!$A$2:$P$8,11,FALSE)=0," ",VLOOKUP($I581,Zużycie!$A$2:$P$8,11,FALSE))</f>
        <v>#N/A</v>
      </c>
      <c r="U581" s="131" t="e">
        <f>IF(VLOOKUP($I581,Zużycie!$A$2:$P$8,12,FALSE)=0," ",VLOOKUP($I581,Zużycie!$A$2:$P$8,12,FALSE))</f>
        <v>#N/A</v>
      </c>
      <c r="V581" s="131" t="e">
        <f>IF(VLOOKUP($I581,Zużycie!$A$2:$P$8,13,FALSE)=0," ",VLOOKUP($I581,Zużycie!$A$2:$P$2,100,FALSE))</f>
        <v>#N/A</v>
      </c>
      <c r="W581" s="131" t="e">
        <f>IF(VLOOKUP($I581,Zużycie!$A$2:$P$8,14,FALSE)=0," ",VLOOKUP($I581,Zużycie!$A$2:$P$8,14,FALSE))</f>
        <v>#N/A</v>
      </c>
      <c r="X581" s="131" t="e">
        <f>IF(VLOOKUP($I581,Zużycie!$A$2:$P$8,15,FALSE)=0," ",VLOOKUP($I581,Zużycie!$A$2:$P$8,15,FALSE))</f>
        <v>#N/A</v>
      </c>
      <c r="Y581" s="131" t="e">
        <f>IF(VLOOKUP($I581,Zużycie!$A$2:$P$8,16,FALSE)=0," ",VLOOKUP($I581,Zużycie!$A$2:$P$8,16,FALSE))</f>
        <v>#N/A</v>
      </c>
      <c r="Z581" s="131"/>
      <c r="AA581" s="131"/>
      <c r="AB581" s="131"/>
      <c r="AC581" s="131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1:48" ht="47.25" customHeight="1">
      <c r="A582" s="14"/>
      <c r="B582" s="5"/>
      <c r="C582" s="6"/>
      <c r="D582" s="6"/>
      <c r="E582" s="7"/>
      <c r="F582" s="5"/>
      <c r="G582" s="5"/>
      <c r="H582" s="5"/>
      <c r="I582" s="5" t="str">
        <f t="shared" si="21"/>
        <v/>
      </c>
      <c r="J582" s="5"/>
      <c r="K582" s="5"/>
      <c r="L582" s="5"/>
      <c r="M582" s="130"/>
      <c r="N582" s="131" t="e">
        <f>IF(VLOOKUP($I582,Zużycie!$A$2:$P$8,5,FALSE)=0," ",VLOOKUP($I582,Zużycie!$A$2:$P$8,5,FALSE))</f>
        <v>#N/A</v>
      </c>
      <c r="O582" s="131" t="e">
        <f>IF(VLOOKUP($I582,Zużycie!$A$2:$P$8,6,FALSE)=0," ",VLOOKUP($I582,Zużycie!$A$2:$P$8,6,FALSE))</f>
        <v>#N/A</v>
      </c>
      <c r="P582" s="131" t="e">
        <f>IF(VLOOKUP($I582,Zużycie!$A$2:$P$8,7,FALSE)=0," ",VLOOKUP($I582,Zużycie!$A$2:$P$8,7,FALSE))</f>
        <v>#N/A</v>
      </c>
      <c r="Q582" s="131" t="e">
        <f>IF(VLOOKUP($I582,Zużycie!$A$2:$P$8,8,FALSE)=0," ",VLOOKUP($I582,Zużycie!$A$2:$P$8,8,FALSE))</f>
        <v>#N/A</v>
      </c>
      <c r="R582" s="131" t="e">
        <f>IF(VLOOKUP($I582,Zużycie!$A$2:$P$8,9,FALSE)=0," ",VLOOKUP($I582,Zużycie!$A$2:$P$8,9,FALSE))</f>
        <v>#N/A</v>
      </c>
      <c r="S582" s="131" t="e">
        <f>IF(VLOOKUP($I582,Zużycie!$A$2:$P$8,10,FALSE)=0," ",VLOOKUP($I582,Zużycie!$A$2:$P$8,10,FALSE))</f>
        <v>#N/A</v>
      </c>
      <c r="T582" s="131" t="e">
        <f>IF(VLOOKUP($I582,Zużycie!$A$2:$P$8,11,FALSE)=0," ",VLOOKUP($I582,Zużycie!$A$2:$P$8,11,FALSE))</f>
        <v>#N/A</v>
      </c>
      <c r="U582" s="131" t="e">
        <f>IF(VLOOKUP($I582,Zużycie!$A$2:$P$8,12,FALSE)=0," ",VLOOKUP($I582,Zużycie!$A$2:$P$8,12,FALSE))</f>
        <v>#N/A</v>
      </c>
      <c r="V582" s="131" t="e">
        <f>IF(VLOOKUP($I582,Zużycie!$A$2:$P$8,13,FALSE)=0," ",VLOOKUP($I582,Zużycie!$A$2:$P$2,100,FALSE))</f>
        <v>#N/A</v>
      </c>
      <c r="W582" s="131" t="e">
        <f>IF(VLOOKUP($I582,Zużycie!$A$2:$P$8,14,FALSE)=0," ",VLOOKUP($I582,Zużycie!$A$2:$P$8,14,FALSE))</f>
        <v>#N/A</v>
      </c>
      <c r="X582" s="131" t="e">
        <f>IF(VLOOKUP($I582,Zużycie!$A$2:$P$8,15,FALSE)=0," ",VLOOKUP($I582,Zużycie!$A$2:$P$8,15,FALSE))</f>
        <v>#N/A</v>
      </c>
      <c r="Y582" s="131" t="e">
        <f>IF(VLOOKUP($I582,Zużycie!$A$2:$P$8,16,FALSE)=0," ",VLOOKUP($I582,Zużycie!$A$2:$P$8,16,FALSE))</f>
        <v>#N/A</v>
      </c>
      <c r="Z582" s="131"/>
      <c r="AA582" s="131"/>
      <c r="AB582" s="131"/>
      <c r="AC582" s="131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1:48" ht="47.25" customHeight="1">
      <c r="A583" s="14"/>
      <c r="B583" s="5"/>
      <c r="C583" s="6"/>
      <c r="D583" s="6"/>
      <c r="E583" s="7"/>
      <c r="F583" s="5"/>
      <c r="G583" s="5"/>
      <c r="H583" s="5"/>
      <c r="I583" s="5" t="str">
        <f t="shared" si="21"/>
        <v/>
      </c>
      <c r="J583" s="5"/>
      <c r="K583" s="5"/>
      <c r="L583" s="5"/>
      <c r="M583" s="130"/>
      <c r="N583" s="131" t="e">
        <f>IF(VLOOKUP($I583,Zużycie!$A$2:$P$8,5,FALSE)=0," ",VLOOKUP($I583,Zużycie!$A$2:$P$8,5,FALSE))</f>
        <v>#N/A</v>
      </c>
      <c r="O583" s="131" t="e">
        <f>IF(VLOOKUP($I583,Zużycie!$A$2:$P$8,6,FALSE)=0," ",VLOOKUP($I583,Zużycie!$A$2:$P$8,6,FALSE))</f>
        <v>#N/A</v>
      </c>
      <c r="P583" s="131" t="e">
        <f>IF(VLOOKUP($I583,Zużycie!$A$2:$P$8,7,FALSE)=0," ",VLOOKUP($I583,Zużycie!$A$2:$P$8,7,FALSE))</f>
        <v>#N/A</v>
      </c>
      <c r="Q583" s="131" t="e">
        <f>IF(VLOOKUP($I583,Zużycie!$A$2:$P$8,8,FALSE)=0," ",VLOOKUP($I583,Zużycie!$A$2:$P$8,8,FALSE))</f>
        <v>#N/A</v>
      </c>
      <c r="R583" s="131" t="e">
        <f>IF(VLOOKUP($I583,Zużycie!$A$2:$P$8,9,FALSE)=0," ",VLOOKUP($I583,Zużycie!$A$2:$P$8,9,FALSE))</f>
        <v>#N/A</v>
      </c>
      <c r="S583" s="131" t="e">
        <f>IF(VLOOKUP($I583,Zużycie!$A$2:$P$8,10,FALSE)=0," ",VLOOKUP($I583,Zużycie!$A$2:$P$8,10,FALSE))</f>
        <v>#N/A</v>
      </c>
      <c r="T583" s="131" t="e">
        <f>IF(VLOOKUP($I583,Zużycie!$A$2:$P$8,11,FALSE)=0," ",VLOOKUP($I583,Zużycie!$A$2:$P$8,11,FALSE))</f>
        <v>#N/A</v>
      </c>
      <c r="U583" s="131" t="e">
        <f>IF(VLOOKUP($I583,Zużycie!$A$2:$P$8,12,FALSE)=0," ",VLOOKUP($I583,Zużycie!$A$2:$P$8,12,FALSE))</f>
        <v>#N/A</v>
      </c>
      <c r="V583" s="131" t="e">
        <f>IF(VLOOKUP($I583,Zużycie!$A$2:$P$8,13,FALSE)=0," ",VLOOKUP($I583,Zużycie!$A$2:$P$2,100,FALSE))</f>
        <v>#N/A</v>
      </c>
      <c r="W583" s="131" t="e">
        <f>IF(VLOOKUP($I583,Zużycie!$A$2:$P$8,14,FALSE)=0," ",VLOOKUP($I583,Zużycie!$A$2:$P$8,14,FALSE))</f>
        <v>#N/A</v>
      </c>
      <c r="X583" s="131" t="e">
        <f>IF(VLOOKUP($I583,Zużycie!$A$2:$P$8,15,FALSE)=0," ",VLOOKUP($I583,Zużycie!$A$2:$P$8,15,FALSE))</f>
        <v>#N/A</v>
      </c>
      <c r="Y583" s="131" t="e">
        <f>IF(VLOOKUP($I583,Zużycie!$A$2:$P$8,16,FALSE)=0," ",VLOOKUP($I583,Zużycie!$A$2:$P$8,16,FALSE))</f>
        <v>#N/A</v>
      </c>
      <c r="Z583" s="131"/>
      <c r="AA583" s="131"/>
      <c r="AB583" s="131"/>
      <c r="AC583" s="131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1:48" ht="47.25" customHeight="1">
      <c r="A584" s="14"/>
      <c r="B584" s="5"/>
      <c r="C584" s="6"/>
      <c r="D584" s="6"/>
      <c r="E584" s="7"/>
      <c r="F584" s="5"/>
      <c r="G584" s="5"/>
      <c r="H584" s="5"/>
      <c r="I584" s="5" t="str">
        <f t="shared" ref="I584:I616" si="22">CONCATENATE(F584,G584,H584)</f>
        <v/>
      </c>
      <c r="J584" s="5"/>
      <c r="K584" s="5"/>
      <c r="L584" s="5"/>
      <c r="M584" s="130"/>
      <c r="N584" s="131" t="e">
        <f>IF(VLOOKUP($I584,Zużycie!$A$2:$P$8,5,FALSE)=0," ",VLOOKUP($I584,Zużycie!$A$2:$P$8,5,FALSE))</f>
        <v>#N/A</v>
      </c>
      <c r="O584" s="131" t="e">
        <f>IF(VLOOKUP($I584,Zużycie!$A$2:$P$8,6,FALSE)=0," ",VLOOKUP($I584,Zużycie!$A$2:$P$8,6,FALSE))</f>
        <v>#N/A</v>
      </c>
      <c r="P584" s="131" t="e">
        <f>IF(VLOOKUP($I584,Zużycie!$A$2:$P$8,7,FALSE)=0," ",VLOOKUP($I584,Zużycie!$A$2:$P$8,7,FALSE))</f>
        <v>#N/A</v>
      </c>
      <c r="Q584" s="131" t="e">
        <f>IF(VLOOKUP($I584,Zużycie!$A$2:$P$8,8,FALSE)=0," ",VLOOKUP($I584,Zużycie!$A$2:$P$8,8,FALSE))</f>
        <v>#N/A</v>
      </c>
      <c r="R584" s="131" t="e">
        <f>IF(VLOOKUP($I584,Zużycie!$A$2:$P$8,9,FALSE)=0," ",VLOOKUP($I584,Zużycie!$A$2:$P$8,9,FALSE))</f>
        <v>#N/A</v>
      </c>
      <c r="S584" s="131" t="e">
        <f>IF(VLOOKUP($I584,Zużycie!$A$2:$P$8,10,FALSE)=0," ",VLOOKUP($I584,Zużycie!$A$2:$P$8,10,FALSE))</f>
        <v>#N/A</v>
      </c>
      <c r="T584" s="131" t="e">
        <f>IF(VLOOKUP($I584,Zużycie!$A$2:$P$8,11,FALSE)=0," ",VLOOKUP($I584,Zużycie!$A$2:$P$8,11,FALSE))</f>
        <v>#N/A</v>
      </c>
      <c r="U584" s="131" t="e">
        <f>IF(VLOOKUP($I584,Zużycie!$A$2:$P$8,12,FALSE)=0," ",VLOOKUP($I584,Zużycie!$A$2:$P$8,12,FALSE))</f>
        <v>#N/A</v>
      </c>
      <c r="V584" s="131" t="e">
        <f>IF(VLOOKUP($I584,Zużycie!$A$2:$P$8,13,FALSE)=0," ",VLOOKUP($I584,Zużycie!$A$2:$P$2,100,FALSE))</f>
        <v>#N/A</v>
      </c>
      <c r="W584" s="131" t="e">
        <f>IF(VLOOKUP($I584,Zużycie!$A$2:$P$8,14,FALSE)=0," ",VLOOKUP($I584,Zużycie!$A$2:$P$8,14,FALSE))</f>
        <v>#N/A</v>
      </c>
      <c r="X584" s="131" t="e">
        <f>IF(VLOOKUP($I584,Zużycie!$A$2:$P$8,15,FALSE)=0," ",VLOOKUP($I584,Zużycie!$A$2:$P$8,15,FALSE))</f>
        <v>#N/A</v>
      </c>
      <c r="Y584" s="131" t="e">
        <f>IF(VLOOKUP($I584,Zużycie!$A$2:$P$8,16,FALSE)=0," ",VLOOKUP($I584,Zużycie!$A$2:$P$8,16,FALSE))</f>
        <v>#N/A</v>
      </c>
      <c r="Z584" s="131"/>
      <c r="AA584" s="131"/>
      <c r="AB584" s="131"/>
      <c r="AC584" s="131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1:48" ht="47.25" customHeight="1">
      <c r="A585" s="14"/>
      <c r="B585" s="5"/>
      <c r="C585" s="6"/>
      <c r="D585" s="6"/>
      <c r="E585" s="7"/>
      <c r="F585" s="5"/>
      <c r="G585" s="5"/>
      <c r="H585" s="5"/>
      <c r="I585" s="5" t="str">
        <f t="shared" si="22"/>
        <v/>
      </c>
      <c r="J585" s="5"/>
      <c r="K585" s="5"/>
      <c r="L585" s="5"/>
      <c r="M585" s="130"/>
      <c r="N585" s="131" t="e">
        <f>IF(VLOOKUP($I585,Zużycie!$A$2:$P$8,5,FALSE)=0," ",VLOOKUP($I585,Zużycie!$A$2:$P$8,5,FALSE))</f>
        <v>#N/A</v>
      </c>
      <c r="O585" s="131" t="e">
        <f>IF(VLOOKUP($I585,Zużycie!$A$2:$P$8,6,FALSE)=0," ",VLOOKUP($I585,Zużycie!$A$2:$P$8,6,FALSE))</f>
        <v>#N/A</v>
      </c>
      <c r="P585" s="131" t="e">
        <f>IF(VLOOKUP($I585,Zużycie!$A$2:$P$8,7,FALSE)=0," ",VLOOKUP($I585,Zużycie!$A$2:$P$8,7,FALSE))</f>
        <v>#N/A</v>
      </c>
      <c r="Q585" s="131" t="e">
        <f>IF(VLOOKUP($I585,Zużycie!$A$2:$P$8,8,FALSE)=0," ",VLOOKUP($I585,Zużycie!$A$2:$P$8,8,FALSE))</f>
        <v>#N/A</v>
      </c>
      <c r="R585" s="131" t="e">
        <f>IF(VLOOKUP($I585,Zużycie!$A$2:$P$8,9,FALSE)=0," ",VLOOKUP($I585,Zużycie!$A$2:$P$8,9,FALSE))</f>
        <v>#N/A</v>
      </c>
      <c r="S585" s="131" t="e">
        <f>IF(VLOOKUP($I585,Zużycie!$A$2:$P$8,10,FALSE)=0," ",VLOOKUP($I585,Zużycie!$A$2:$P$8,10,FALSE))</f>
        <v>#N/A</v>
      </c>
      <c r="T585" s="131" t="e">
        <f>IF(VLOOKUP($I585,Zużycie!$A$2:$P$8,11,FALSE)=0," ",VLOOKUP($I585,Zużycie!$A$2:$P$8,11,FALSE))</f>
        <v>#N/A</v>
      </c>
      <c r="U585" s="131" t="e">
        <f>IF(VLOOKUP($I585,Zużycie!$A$2:$P$8,12,FALSE)=0," ",VLOOKUP($I585,Zużycie!$A$2:$P$8,12,FALSE))</f>
        <v>#N/A</v>
      </c>
      <c r="V585" s="131" t="e">
        <f>IF(VLOOKUP($I585,Zużycie!$A$2:$P$8,13,FALSE)=0," ",VLOOKUP($I585,Zużycie!$A$2:$P$2,100,FALSE))</f>
        <v>#N/A</v>
      </c>
      <c r="W585" s="131" t="e">
        <f>IF(VLOOKUP($I585,Zużycie!$A$2:$P$8,14,FALSE)=0," ",VLOOKUP($I585,Zużycie!$A$2:$P$8,14,FALSE))</f>
        <v>#N/A</v>
      </c>
      <c r="X585" s="131" t="e">
        <f>IF(VLOOKUP($I585,Zużycie!$A$2:$P$8,15,FALSE)=0," ",VLOOKUP($I585,Zużycie!$A$2:$P$8,15,FALSE))</f>
        <v>#N/A</v>
      </c>
      <c r="Y585" s="131" t="e">
        <f>IF(VLOOKUP($I585,Zużycie!$A$2:$P$8,16,FALSE)=0," ",VLOOKUP($I585,Zużycie!$A$2:$P$8,16,FALSE))</f>
        <v>#N/A</v>
      </c>
      <c r="Z585" s="131"/>
      <c r="AA585" s="131"/>
      <c r="AB585" s="131"/>
      <c r="AC585" s="131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1:48" ht="47.25" customHeight="1">
      <c r="A586" s="14"/>
      <c r="B586" s="5"/>
      <c r="C586" s="6"/>
      <c r="D586" s="6"/>
      <c r="E586" s="7"/>
      <c r="F586" s="5"/>
      <c r="G586" s="5"/>
      <c r="H586" s="5"/>
      <c r="I586" s="5" t="str">
        <f t="shared" si="22"/>
        <v/>
      </c>
      <c r="J586" s="5"/>
      <c r="K586" s="5"/>
      <c r="L586" s="5"/>
      <c r="M586" s="130"/>
      <c r="N586" s="131" t="e">
        <f>IF(VLOOKUP($I586,Zużycie!$A$2:$P$8,5,FALSE)=0," ",VLOOKUP($I586,Zużycie!$A$2:$P$8,5,FALSE))</f>
        <v>#N/A</v>
      </c>
      <c r="O586" s="131" t="e">
        <f>IF(VLOOKUP($I586,Zużycie!$A$2:$P$8,6,FALSE)=0," ",VLOOKUP($I586,Zużycie!$A$2:$P$8,6,FALSE))</f>
        <v>#N/A</v>
      </c>
      <c r="P586" s="131" t="e">
        <f>IF(VLOOKUP($I586,Zużycie!$A$2:$P$8,7,FALSE)=0," ",VLOOKUP($I586,Zużycie!$A$2:$P$8,7,FALSE))</f>
        <v>#N/A</v>
      </c>
      <c r="Q586" s="131" t="e">
        <f>IF(VLOOKUP($I586,Zużycie!$A$2:$P$8,8,FALSE)=0," ",VLOOKUP($I586,Zużycie!$A$2:$P$8,8,FALSE))</f>
        <v>#N/A</v>
      </c>
      <c r="R586" s="131" t="e">
        <f>IF(VLOOKUP($I586,Zużycie!$A$2:$P$8,9,FALSE)=0," ",VLOOKUP($I586,Zużycie!$A$2:$P$8,9,FALSE))</f>
        <v>#N/A</v>
      </c>
      <c r="S586" s="131" t="e">
        <f>IF(VLOOKUP($I586,Zużycie!$A$2:$P$8,10,FALSE)=0," ",VLOOKUP($I586,Zużycie!$A$2:$P$8,10,FALSE))</f>
        <v>#N/A</v>
      </c>
      <c r="T586" s="131" t="e">
        <f>IF(VLOOKUP($I586,Zużycie!$A$2:$P$8,11,FALSE)=0," ",VLOOKUP($I586,Zużycie!$A$2:$P$8,11,FALSE))</f>
        <v>#N/A</v>
      </c>
      <c r="U586" s="131" t="e">
        <f>IF(VLOOKUP($I586,Zużycie!$A$2:$P$8,12,FALSE)=0," ",VLOOKUP($I586,Zużycie!$A$2:$P$8,12,FALSE))</f>
        <v>#N/A</v>
      </c>
      <c r="V586" s="131" t="e">
        <f>IF(VLOOKUP($I586,Zużycie!$A$2:$P$8,13,FALSE)=0," ",VLOOKUP($I586,Zużycie!$A$2:$P$2,100,FALSE))</f>
        <v>#N/A</v>
      </c>
      <c r="W586" s="131" t="e">
        <f>IF(VLOOKUP($I586,Zużycie!$A$2:$P$8,14,FALSE)=0," ",VLOOKUP($I586,Zużycie!$A$2:$P$8,14,FALSE))</f>
        <v>#N/A</v>
      </c>
      <c r="X586" s="131" t="e">
        <f>IF(VLOOKUP($I586,Zużycie!$A$2:$P$8,15,FALSE)=0," ",VLOOKUP($I586,Zużycie!$A$2:$P$8,15,FALSE))</f>
        <v>#N/A</v>
      </c>
      <c r="Y586" s="131" t="e">
        <f>IF(VLOOKUP($I586,Zużycie!$A$2:$P$8,16,FALSE)=0," ",VLOOKUP($I586,Zużycie!$A$2:$P$8,16,FALSE))</f>
        <v>#N/A</v>
      </c>
      <c r="Z586" s="131"/>
      <c r="AA586" s="131"/>
      <c r="AB586" s="131"/>
      <c r="AC586" s="131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1:48" ht="47.25" customHeight="1">
      <c r="A587" s="14"/>
      <c r="B587" s="5"/>
      <c r="C587" s="6"/>
      <c r="D587" s="6"/>
      <c r="E587" s="7"/>
      <c r="F587" s="5"/>
      <c r="G587" s="5"/>
      <c r="H587" s="5"/>
      <c r="I587" s="5" t="str">
        <f t="shared" si="22"/>
        <v/>
      </c>
      <c r="J587" s="5"/>
      <c r="K587" s="5"/>
      <c r="L587" s="5"/>
      <c r="M587" s="130"/>
      <c r="N587" s="131" t="e">
        <f>IF(VLOOKUP($I587,Zużycie!$A$2:$P$8,5,FALSE)=0," ",VLOOKUP($I587,Zużycie!$A$2:$P$8,5,FALSE))</f>
        <v>#N/A</v>
      </c>
      <c r="O587" s="131" t="e">
        <f>IF(VLOOKUP($I587,Zużycie!$A$2:$P$8,6,FALSE)=0," ",VLOOKUP($I587,Zużycie!$A$2:$P$8,6,FALSE))</f>
        <v>#N/A</v>
      </c>
      <c r="P587" s="131" t="e">
        <f>IF(VLOOKUP($I587,Zużycie!$A$2:$P$8,7,FALSE)=0," ",VLOOKUP($I587,Zużycie!$A$2:$P$8,7,FALSE))</f>
        <v>#N/A</v>
      </c>
      <c r="Q587" s="131" t="e">
        <f>IF(VLOOKUP($I587,Zużycie!$A$2:$P$8,8,FALSE)=0," ",VLOOKUP($I587,Zużycie!$A$2:$P$8,8,FALSE))</f>
        <v>#N/A</v>
      </c>
      <c r="R587" s="131" t="e">
        <f>IF(VLOOKUP($I587,Zużycie!$A$2:$P$8,9,FALSE)=0," ",VLOOKUP($I587,Zużycie!$A$2:$P$8,9,FALSE))</f>
        <v>#N/A</v>
      </c>
      <c r="S587" s="131" t="e">
        <f>IF(VLOOKUP($I587,Zużycie!$A$2:$P$8,10,FALSE)=0," ",VLOOKUP($I587,Zużycie!$A$2:$P$8,10,FALSE))</f>
        <v>#N/A</v>
      </c>
      <c r="T587" s="131" t="e">
        <f>IF(VLOOKUP($I587,Zużycie!$A$2:$P$8,11,FALSE)=0," ",VLOOKUP($I587,Zużycie!$A$2:$P$8,11,FALSE))</f>
        <v>#N/A</v>
      </c>
      <c r="U587" s="131" t="e">
        <f>IF(VLOOKUP($I587,Zużycie!$A$2:$P$8,12,FALSE)=0," ",VLOOKUP($I587,Zużycie!$A$2:$P$8,12,FALSE))</f>
        <v>#N/A</v>
      </c>
      <c r="V587" s="131" t="e">
        <f>IF(VLOOKUP($I587,Zużycie!$A$2:$P$8,13,FALSE)=0," ",VLOOKUP($I587,Zużycie!$A$2:$P$2,100,FALSE))</f>
        <v>#N/A</v>
      </c>
      <c r="W587" s="131" t="e">
        <f>IF(VLOOKUP($I587,Zużycie!$A$2:$P$8,14,FALSE)=0," ",VLOOKUP($I587,Zużycie!$A$2:$P$8,14,FALSE))</f>
        <v>#N/A</v>
      </c>
      <c r="X587" s="131" t="e">
        <f>IF(VLOOKUP($I587,Zużycie!$A$2:$P$8,15,FALSE)=0," ",VLOOKUP($I587,Zużycie!$A$2:$P$8,15,FALSE))</f>
        <v>#N/A</v>
      </c>
      <c r="Y587" s="131" t="e">
        <f>IF(VLOOKUP($I587,Zużycie!$A$2:$P$8,16,FALSE)=0," ",VLOOKUP($I587,Zużycie!$A$2:$P$8,16,FALSE))</f>
        <v>#N/A</v>
      </c>
      <c r="Z587" s="131"/>
      <c r="AA587" s="131"/>
      <c r="AB587" s="131"/>
      <c r="AC587" s="131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1:48" ht="47.25" customHeight="1">
      <c r="A588" s="14"/>
      <c r="B588" s="5"/>
      <c r="C588" s="6"/>
      <c r="D588" s="6"/>
      <c r="E588" s="7"/>
      <c r="F588" s="5"/>
      <c r="G588" s="5"/>
      <c r="H588" s="5"/>
      <c r="I588" s="5" t="str">
        <f t="shared" si="22"/>
        <v/>
      </c>
      <c r="J588" s="5"/>
      <c r="K588" s="5"/>
      <c r="L588" s="5"/>
      <c r="M588" s="130"/>
      <c r="N588" s="131" t="e">
        <f>IF(VLOOKUP($I588,Zużycie!$A$2:$P$8,5,FALSE)=0," ",VLOOKUP($I588,Zużycie!$A$2:$P$8,5,FALSE))</f>
        <v>#N/A</v>
      </c>
      <c r="O588" s="131" t="e">
        <f>IF(VLOOKUP($I588,Zużycie!$A$2:$P$8,6,FALSE)=0," ",VLOOKUP($I588,Zużycie!$A$2:$P$8,6,FALSE))</f>
        <v>#N/A</v>
      </c>
      <c r="P588" s="131" t="e">
        <f>IF(VLOOKUP($I588,Zużycie!$A$2:$P$8,7,FALSE)=0," ",VLOOKUP($I588,Zużycie!$A$2:$P$8,7,FALSE))</f>
        <v>#N/A</v>
      </c>
      <c r="Q588" s="131" t="e">
        <f>IF(VLOOKUP($I588,Zużycie!$A$2:$P$8,8,FALSE)=0," ",VLOOKUP($I588,Zużycie!$A$2:$P$8,8,FALSE))</f>
        <v>#N/A</v>
      </c>
      <c r="R588" s="131" t="e">
        <f>IF(VLOOKUP($I588,Zużycie!$A$2:$P$8,9,FALSE)=0," ",VLOOKUP($I588,Zużycie!$A$2:$P$8,9,FALSE))</f>
        <v>#N/A</v>
      </c>
      <c r="S588" s="131" t="e">
        <f>IF(VLOOKUP($I588,Zużycie!$A$2:$P$8,10,FALSE)=0," ",VLOOKUP($I588,Zużycie!$A$2:$P$8,10,FALSE))</f>
        <v>#N/A</v>
      </c>
      <c r="T588" s="131" t="e">
        <f>IF(VLOOKUP($I588,Zużycie!$A$2:$P$8,11,FALSE)=0," ",VLOOKUP($I588,Zużycie!$A$2:$P$8,11,FALSE))</f>
        <v>#N/A</v>
      </c>
      <c r="U588" s="131" t="e">
        <f>IF(VLOOKUP($I588,Zużycie!$A$2:$P$8,12,FALSE)=0," ",VLOOKUP($I588,Zużycie!$A$2:$P$8,12,FALSE))</f>
        <v>#N/A</v>
      </c>
      <c r="V588" s="131" t="e">
        <f>IF(VLOOKUP($I588,Zużycie!$A$2:$P$8,13,FALSE)=0," ",VLOOKUP($I588,Zużycie!$A$2:$P$2,100,FALSE))</f>
        <v>#N/A</v>
      </c>
      <c r="W588" s="131" t="e">
        <f>IF(VLOOKUP($I588,Zużycie!$A$2:$P$8,14,FALSE)=0," ",VLOOKUP($I588,Zużycie!$A$2:$P$8,14,FALSE))</f>
        <v>#N/A</v>
      </c>
      <c r="X588" s="131" t="e">
        <f>IF(VLOOKUP($I588,Zużycie!$A$2:$P$8,15,FALSE)=0," ",VLOOKUP($I588,Zużycie!$A$2:$P$8,15,FALSE))</f>
        <v>#N/A</v>
      </c>
      <c r="Y588" s="131" t="e">
        <f>IF(VLOOKUP($I588,Zużycie!$A$2:$P$8,16,FALSE)=0," ",VLOOKUP($I588,Zużycie!$A$2:$P$8,16,FALSE))</f>
        <v>#N/A</v>
      </c>
      <c r="Z588" s="131"/>
      <c r="AA588" s="131"/>
      <c r="AB588" s="131"/>
      <c r="AC588" s="131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1:48" ht="47.25" customHeight="1">
      <c r="A589" s="14"/>
      <c r="B589" s="5"/>
      <c r="C589" s="6"/>
      <c r="D589" s="6"/>
      <c r="E589" s="7"/>
      <c r="F589" s="5"/>
      <c r="G589" s="5"/>
      <c r="H589" s="5"/>
      <c r="I589" s="5" t="str">
        <f t="shared" si="22"/>
        <v/>
      </c>
      <c r="J589" s="5"/>
      <c r="K589" s="5"/>
      <c r="L589" s="5"/>
      <c r="M589" s="130"/>
      <c r="N589" s="131" t="e">
        <f>IF(VLOOKUP($I589,Zużycie!$A$2:$P$8,5,FALSE)=0," ",VLOOKUP($I589,Zużycie!$A$2:$P$8,5,FALSE))</f>
        <v>#N/A</v>
      </c>
      <c r="O589" s="131" t="e">
        <f>IF(VLOOKUP($I589,Zużycie!$A$2:$P$8,6,FALSE)=0," ",VLOOKUP($I589,Zużycie!$A$2:$P$8,6,FALSE))</f>
        <v>#N/A</v>
      </c>
      <c r="P589" s="131" t="e">
        <f>IF(VLOOKUP($I589,Zużycie!$A$2:$P$8,7,FALSE)=0," ",VLOOKUP($I589,Zużycie!$A$2:$P$8,7,FALSE))</f>
        <v>#N/A</v>
      </c>
      <c r="Q589" s="131" t="e">
        <f>IF(VLOOKUP($I589,Zużycie!$A$2:$P$8,8,FALSE)=0," ",VLOOKUP($I589,Zużycie!$A$2:$P$8,8,FALSE))</f>
        <v>#N/A</v>
      </c>
      <c r="R589" s="131" t="e">
        <f>IF(VLOOKUP($I589,Zużycie!$A$2:$P$8,9,FALSE)=0," ",VLOOKUP($I589,Zużycie!$A$2:$P$8,9,FALSE))</f>
        <v>#N/A</v>
      </c>
      <c r="S589" s="131" t="e">
        <f>IF(VLOOKUP($I589,Zużycie!$A$2:$P$8,10,FALSE)=0," ",VLOOKUP($I589,Zużycie!$A$2:$P$8,10,FALSE))</f>
        <v>#N/A</v>
      </c>
      <c r="T589" s="131" t="e">
        <f>IF(VLOOKUP($I589,Zużycie!$A$2:$P$8,11,FALSE)=0," ",VLOOKUP($I589,Zużycie!$A$2:$P$8,11,FALSE))</f>
        <v>#N/A</v>
      </c>
      <c r="U589" s="131" t="e">
        <f>IF(VLOOKUP($I589,Zużycie!$A$2:$P$8,12,FALSE)=0," ",VLOOKUP($I589,Zużycie!$A$2:$P$8,12,FALSE))</f>
        <v>#N/A</v>
      </c>
      <c r="V589" s="131" t="e">
        <f>IF(VLOOKUP($I589,Zużycie!$A$2:$P$8,13,FALSE)=0," ",VLOOKUP($I589,Zużycie!$A$2:$P$2,100,FALSE))</f>
        <v>#N/A</v>
      </c>
      <c r="W589" s="131" t="e">
        <f>IF(VLOOKUP($I589,Zużycie!$A$2:$P$8,14,FALSE)=0," ",VLOOKUP($I589,Zużycie!$A$2:$P$8,14,FALSE))</f>
        <v>#N/A</v>
      </c>
      <c r="X589" s="131" t="e">
        <f>IF(VLOOKUP($I589,Zużycie!$A$2:$P$8,15,FALSE)=0," ",VLOOKUP($I589,Zużycie!$A$2:$P$8,15,FALSE))</f>
        <v>#N/A</v>
      </c>
      <c r="Y589" s="131" t="e">
        <f>IF(VLOOKUP($I589,Zużycie!$A$2:$P$8,16,FALSE)=0," ",VLOOKUP($I589,Zużycie!$A$2:$P$8,16,FALSE))</f>
        <v>#N/A</v>
      </c>
      <c r="Z589" s="131"/>
      <c r="AA589" s="131"/>
      <c r="AB589" s="131"/>
      <c r="AC589" s="131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1:48" ht="47.25" customHeight="1">
      <c r="A590" s="14"/>
      <c r="B590" s="5"/>
      <c r="C590" s="6"/>
      <c r="D590" s="6"/>
      <c r="E590" s="7"/>
      <c r="F590" s="5"/>
      <c r="G590" s="5"/>
      <c r="H590" s="5"/>
      <c r="I590" s="5" t="str">
        <f t="shared" si="22"/>
        <v/>
      </c>
      <c r="J590" s="5"/>
      <c r="K590" s="5"/>
      <c r="L590" s="5"/>
      <c r="M590" s="130"/>
      <c r="N590" s="131" t="e">
        <f>IF(VLOOKUP($I590,Zużycie!$A$2:$P$8,5,FALSE)=0," ",VLOOKUP($I590,Zużycie!$A$2:$P$8,5,FALSE))</f>
        <v>#N/A</v>
      </c>
      <c r="O590" s="131" t="e">
        <f>IF(VLOOKUP($I590,Zużycie!$A$2:$P$8,6,FALSE)=0," ",VLOOKUP($I590,Zużycie!$A$2:$P$8,6,FALSE))</f>
        <v>#N/A</v>
      </c>
      <c r="P590" s="131" t="e">
        <f>IF(VLOOKUP($I590,Zużycie!$A$2:$P$8,7,FALSE)=0," ",VLOOKUP($I590,Zużycie!$A$2:$P$8,7,FALSE))</f>
        <v>#N/A</v>
      </c>
      <c r="Q590" s="131" t="e">
        <f>IF(VLOOKUP($I590,Zużycie!$A$2:$P$8,8,FALSE)=0," ",VLOOKUP($I590,Zużycie!$A$2:$P$8,8,FALSE))</f>
        <v>#N/A</v>
      </c>
      <c r="R590" s="131" t="e">
        <f>IF(VLOOKUP($I590,Zużycie!$A$2:$P$8,9,FALSE)=0," ",VLOOKUP($I590,Zużycie!$A$2:$P$8,9,FALSE))</f>
        <v>#N/A</v>
      </c>
      <c r="S590" s="131" t="e">
        <f>IF(VLOOKUP($I590,Zużycie!$A$2:$P$8,10,FALSE)=0," ",VLOOKUP($I590,Zużycie!$A$2:$P$8,10,FALSE))</f>
        <v>#N/A</v>
      </c>
      <c r="T590" s="131" t="e">
        <f>IF(VLOOKUP($I590,Zużycie!$A$2:$P$8,11,FALSE)=0," ",VLOOKUP($I590,Zużycie!$A$2:$P$8,11,FALSE))</f>
        <v>#N/A</v>
      </c>
      <c r="U590" s="131" t="e">
        <f>IF(VLOOKUP($I590,Zużycie!$A$2:$P$8,12,FALSE)=0," ",VLOOKUP($I590,Zużycie!$A$2:$P$8,12,FALSE))</f>
        <v>#N/A</v>
      </c>
      <c r="V590" s="131" t="e">
        <f>IF(VLOOKUP($I590,Zużycie!$A$2:$P$8,13,FALSE)=0," ",VLOOKUP($I590,Zużycie!$A$2:$P$2,100,FALSE))</f>
        <v>#N/A</v>
      </c>
      <c r="W590" s="131" t="e">
        <f>IF(VLOOKUP($I590,Zużycie!$A$2:$P$8,14,FALSE)=0," ",VLOOKUP($I590,Zużycie!$A$2:$P$8,14,FALSE))</f>
        <v>#N/A</v>
      </c>
      <c r="X590" s="131" t="e">
        <f>IF(VLOOKUP($I590,Zużycie!$A$2:$P$8,15,FALSE)=0," ",VLOOKUP($I590,Zużycie!$A$2:$P$8,15,FALSE))</f>
        <v>#N/A</v>
      </c>
      <c r="Y590" s="131" t="e">
        <f>IF(VLOOKUP($I590,Zużycie!$A$2:$P$8,16,FALSE)=0," ",VLOOKUP($I590,Zużycie!$A$2:$P$8,16,FALSE))</f>
        <v>#N/A</v>
      </c>
      <c r="Z590" s="131"/>
      <c r="AA590" s="131"/>
      <c r="AB590" s="131"/>
      <c r="AC590" s="131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1:48" ht="47.25" customHeight="1">
      <c r="A591" s="14"/>
      <c r="B591" s="5"/>
      <c r="C591" s="6"/>
      <c r="D591" s="6"/>
      <c r="E591" s="7"/>
      <c r="F591" s="5"/>
      <c r="G591" s="5"/>
      <c r="H591" s="5"/>
      <c r="I591" s="5" t="str">
        <f t="shared" si="22"/>
        <v/>
      </c>
      <c r="J591" s="5"/>
      <c r="K591" s="5"/>
      <c r="L591" s="5"/>
      <c r="M591" s="130"/>
      <c r="N591" s="131" t="e">
        <f>IF(VLOOKUP($I591,Zużycie!$A$2:$P$8,5,FALSE)=0," ",VLOOKUP($I591,Zużycie!$A$2:$P$8,5,FALSE))</f>
        <v>#N/A</v>
      </c>
      <c r="O591" s="131" t="e">
        <f>IF(VLOOKUP($I591,Zużycie!$A$2:$P$8,6,FALSE)=0," ",VLOOKUP($I591,Zużycie!$A$2:$P$8,6,FALSE))</f>
        <v>#N/A</v>
      </c>
      <c r="P591" s="131" t="e">
        <f>IF(VLOOKUP($I591,Zużycie!$A$2:$P$8,7,FALSE)=0," ",VLOOKUP($I591,Zużycie!$A$2:$P$8,7,FALSE))</f>
        <v>#N/A</v>
      </c>
      <c r="Q591" s="131" t="e">
        <f>IF(VLOOKUP($I591,Zużycie!$A$2:$P$8,8,FALSE)=0," ",VLOOKUP($I591,Zużycie!$A$2:$P$8,8,FALSE))</f>
        <v>#N/A</v>
      </c>
      <c r="R591" s="131" t="e">
        <f>IF(VLOOKUP($I591,Zużycie!$A$2:$P$8,9,FALSE)=0," ",VLOOKUP($I591,Zużycie!$A$2:$P$8,9,FALSE))</f>
        <v>#N/A</v>
      </c>
      <c r="S591" s="131" t="e">
        <f>IF(VLOOKUP($I591,Zużycie!$A$2:$P$8,10,FALSE)=0," ",VLOOKUP($I591,Zużycie!$A$2:$P$8,10,FALSE))</f>
        <v>#N/A</v>
      </c>
      <c r="T591" s="131" t="e">
        <f>IF(VLOOKUP($I591,Zużycie!$A$2:$P$8,11,FALSE)=0," ",VLOOKUP($I591,Zużycie!$A$2:$P$8,11,FALSE))</f>
        <v>#N/A</v>
      </c>
      <c r="U591" s="131" t="e">
        <f>IF(VLOOKUP($I591,Zużycie!$A$2:$P$8,12,FALSE)=0," ",VLOOKUP($I591,Zużycie!$A$2:$P$8,12,FALSE))</f>
        <v>#N/A</v>
      </c>
      <c r="V591" s="131" t="e">
        <f>IF(VLOOKUP($I591,Zużycie!$A$2:$P$8,13,FALSE)=0," ",VLOOKUP($I591,Zużycie!$A$2:$P$2,100,FALSE))</f>
        <v>#N/A</v>
      </c>
      <c r="W591" s="131" t="e">
        <f>IF(VLOOKUP($I591,Zużycie!$A$2:$P$8,14,FALSE)=0," ",VLOOKUP($I591,Zużycie!$A$2:$P$8,14,FALSE))</f>
        <v>#N/A</v>
      </c>
      <c r="X591" s="131" t="e">
        <f>IF(VLOOKUP($I591,Zużycie!$A$2:$P$8,15,FALSE)=0," ",VLOOKUP($I591,Zużycie!$A$2:$P$8,15,FALSE))</f>
        <v>#N/A</v>
      </c>
      <c r="Y591" s="131" t="e">
        <f>IF(VLOOKUP($I591,Zużycie!$A$2:$P$8,16,FALSE)=0," ",VLOOKUP($I591,Zużycie!$A$2:$P$8,16,FALSE))</f>
        <v>#N/A</v>
      </c>
      <c r="Z591" s="131"/>
      <c r="AA591" s="131"/>
      <c r="AB591" s="131"/>
      <c r="AC591" s="131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1:48" ht="47.25" customHeight="1">
      <c r="A592" s="14"/>
      <c r="B592" s="5"/>
      <c r="C592" s="6"/>
      <c r="D592" s="6"/>
      <c r="E592" s="7"/>
      <c r="F592" s="5"/>
      <c r="G592" s="5"/>
      <c r="H592" s="5"/>
      <c r="I592" s="5" t="str">
        <f t="shared" si="22"/>
        <v/>
      </c>
      <c r="J592" s="5"/>
      <c r="K592" s="5"/>
      <c r="L592" s="5"/>
      <c r="M592" s="130"/>
      <c r="N592" s="131" t="e">
        <f>IF(VLOOKUP($I592,Zużycie!$A$2:$P$8,5,FALSE)=0," ",VLOOKUP($I592,Zużycie!$A$2:$P$8,5,FALSE))</f>
        <v>#N/A</v>
      </c>
      <c r="O592" s="131" t="e">
        <f>IF(VLOOKUP($I592,Zużycie!$A$2:$P$8,6,FALSE)=0," ",VLOOKUP($I592,Zużycie!$A$2:$P$8,6,FALSE))</f>
        <v>#N/A</v>
      </c>
      <c r="P592" s="131" t="e">
        <f>IF(VLOOKUP($I592,Zużycie!$A$2:$P$8,7,FALSE)=0," ",VLOOKUP($I592,Zużycie!$A$2:$P$8,7,FALSE))</f>
        <v>#N/A</v>
      </c>
      <c r="Q592" s="131" t="e">
        <f>IF(VLOOKUP($I592,Zużycie!$A$2:$P$8,8,FALSE)=0," ",VLOOKUP($I592,Zużycie!$A$2:$P$8,8,FALSE))</f>
        <v>#N/A</v>
      </c>
      <c r="R592" s="131" t="e">
        <f>IF(VLOOKUP($I592,Zużycie!$A$2:$P$8,9,FALSE)=0," ",VLOOKUP($I592,Zużycie!$A$2:$P$8,9,FALSE))</f>
        <v>#N/A</v>
      </c>
      <c r="S592" s="131" t="e">
        <f>IF(VLOOKUP($I592,Zużycie!$A$2:$P$8,10,FALSE)=0," ",VLOOKUP($I592,Zużycie!$A$2:$P$8,10,FALSE))</f>
        <v>#N/A</v>
      </c>
      <c r="T592" s="131" t="e">
        <f>IF(VLOOKUP($I592,Zużycie!$A$2:$P$8,11,FALSE)=0," ",VLOOKUP($I592,Zużycie!$A$2:$P$8,11,FALSE))</f>
        <v>#N/A</v>
      </c>
      <c r="U592" s="131" t="e">
        <f>IF(VLOOKUP($I592,Zużycie!$A$2:$P$8,12,FALSE)=0," ",VLOOKUP($I592,Zużycie!$A$2:$P$8,12,FALSE))</f>
        <v>#N/A</v>
      </c>
      <c r="V592" s="131" t="e">
        <f>IF(VLOOKUP($I592,Zużycie!$A$2:$P$8,13,FALSE)=0," ",VLOOKUP($I592,Zużycie!$A$2:$P$2,100,FALSE))</f>
        <v>#N/A</v>
      </c>
      <c r="W592" s="131" t="e">
        <f>IF(VLOOKUP($I592,Zużycie!$A$2:$P$8,14,FALSE)=0," ",VLOOKUP($I592,Zużycie!$A$2:$P$8,14,FALSE))</f>
        <v>#N/A</v>
      </c>
      <c r="X592" s="131" t="e">
        <f>IF(VLOOKUP($I592,Zużycie!$A$2:$P$8,15,FALSE)=0," ",VLOOKUP($I592,Zużycie!$A$2:$P$8,15,FALSE))</f>
        <v>#N/A</v>
      </c>
      <c r="Y592" s="131" t="e">
        <f>IF(VLOOKUP($I592,Zużycie!$A$2:$P$8,16,FALSE)=0," ",VLOOKUP($I592,Zużycie!$A$2:$P$8,16,FALSE))</f>
        <v>#N/A</v>
      </c>
      <c r="Z592" s="131"/>
      <c r="AA592" s="131"/>
      <c r="AB592" s="131"/>
      <c r="AC592" s="131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1:48" ht="47.25" customHeight="1">
      <c r="A593" s="14"/>
      <c r="B593" s="5"/>
      <c r="C593" s="6"/>
      <c r="D593" s="6"/>
      <c r="E593" s="7"/>
      <c r="F593" s="5"/>
      <c r="G593" s="5"/>
      <c r="H593" s="5"/>
      <c r="I593" s="5" t="str">
        <f t="shared" si="22"/>
        <v/>
      </c>
      <c r="J593" s="5"/>
      <c r="K593" s="5"/>
      <c r="L593" s="5"/>
      <c r="M593" s="130"/>
      <c r="N593" s="131" t="e">
        <f>IF(VLOOKUP($I593,Zużycie!$A$2:$P$8,5,FALSE)=0," ",VLOOKUP($I593,Zużycie!$A$2:$P$8,5,FALSE))</f>
        <v>#N/A</v>
      </c>
      <c r="O593" s="131" t="e">
        <f>IF(VLOOKUP($I593,Zużycie!$A$2:$P$8,6,FALSE)=0," ",VLOOKUP($I593,Zużycie!$A$2:$P$8,6,FALSE))</f>
        <v>#N/A</v>
      </c>
      <c r="P593" s="131" t="e">
        <f>IF(VLOOKUP($I593,Zużycie!$A$2:$P$8,7,FALSE)=0," ",VLOOKUP($I593,Zużycie!$A$2:$P$8,7,FALSE))</f>
        <v>#N/A</v>
      </c>
      <c r="Q593" s="131" t="e">
        <f>IF(VLOOKUP($I593,Zużycie!$A$2:$P$8,8,FALSE)=0," ",VLOOKUP($I593,Zużycie!$A$2:$P$8,8,FALSE))</f>
        <v>#N/A</v>
      </c>
      <c r="R593" s="131" t="e">
        <f>IF(VLOOKUP($I593,Zużycie!$A$2:$P$8,9,FALSE)=0," ",VLOOKUP($I593,Zużycie!$A$2:$P$8,9,FALSE))</f>
        <v>#N/A</v>
      </c>
      <c r="S593" s="131" t="e">
        <f>IF(VLOOKUP($I593,Zużycie!$A$2:$P$8,10,FALSE)=0," ",VLOOKUP($I593,Zużycie!$A$2:$P$8,10,FALSE))</f>
        <v>#N/A</v>
      </c>
      <c r="T593" s="131" t="e">
        <f>IF(VLOOKUP($I593,Zużycie!$A$2:$P$8,11,FALSE)=0," ",VLOOKUP($I593,Zużycie!$A$2:$P$8,11,FALSE))</f>
        <v>#N/A</v>
      </c>
      <c r="U593" s="131" t="e">
        <f>IF(VLOOKUP($I593,Zużycie!$A$2:$P$8,12,FALSE)=0," ",VLOOKUP($I593,Zużycie!$A$2:$P$8,12,FALSE))</f>
        <v>#N/A</v>
      </c>
      <c r="V593" s="131" t="e">
        <f>IF(VLOOKUP($I593,Zużycie!$A$2:$P$8,13,FALSE)=0," ",VLOOKUP($I593,Zużycie!$A$2:$P$2,100,FALSE))</f>
        <v>#N/A</v>
      </c>
      <c r="W593" s="131" t="e">
        <f>IF(VLOOKUP($I593,Zużycie!$A$2:$P$8,14,FALSE)=0," ",VLOOKUP($I593,Zużycie!$A$2:$P$8,14,FALSE))</f>
        <v>#N/A</v>
      </c>
      <c r="X593" s="131" t="e">
        <f>IF(VLOOKUP($I593,Zużycie!$A$2:$P$8,15,FALSE)=0," ",VLOOKUP($I593,Zużycie!$A$2:$P$8,15,FALSE))</f>
        <v>#N/A</v>
      </c>
      <c r="Y593" s="131" t="e">
        <f>IF(VLOOKUP($I593,Zużycie!$A$2:$P$8,16,FALSE)=0," ",VLOOKUP($I593,Zużycie!$A$2:$P$8,16,FALSE))</f>
        <v>#N/A</v>
      </c>
      <c r="Z593" s="131"/>
      <c r="AA593" s="131"/>
      <c r="AB593" s="131"/>
      <c r="AC593" s="131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1:48" ht="47.25" customHeight="1">
      <c r="A594" s="14"/>
      <c r="B594" s="5"/>
      <c r="C594" s="6"/>
      <c r="D594" s="6"/>
      <c r="E594" s="7"/>
      <c r="F594" s="5"/>
      <c r="G594" s="5"/>
      <c r="H594" s="5"/>
      <c r="I594" s="5" t="str">
        <f t="shared" si="22"/>
        <v/>
      </c>
      <c r="J594" s="5"/>
      <c r="K594" s="5"/>
      <c r="L594" s="5"/>
      <c r="M594" s="130"/>
      <c r="N594" s="131" t="e">
        <f>IF(VLOOKUP($I594,Zużycie!$A$2:$P$8,5,FALSE)=0," ",VLOOKUP($I594,Zużycie!$A$2:$P$8,5,FALSE))</f>
        <v>#N/A</v>
      </c>
      <c r="O594" s="131" t="e">
        <f>IF(VLOOKUP($I594,Zużycie!$A$2:$P$8,6,FALSE)=0," ",VLOOKUP($I594,Zużycie!$A$2:$P$8,6,FALSE))</f>
        <v>#N/A</v>
      </c>
      <c r="P594" s="131" t="e">
        <f>IF(VLOOKUP($I594,Zużycie!$A$2:$P$8,7,FALSE)=0," ",VLOOKUP($I594,Zużycie!$A$2:$P$8,7,FALSE))</f>
        <v>#N/A</v>
      </c>
      <c r="Q594" s="131" t="e">
        <f>IF(VLOOKUP($I594,Zużycie!$A$2:$P$8,8,FALSE)=0," ",VLOOKUP($I594,Zużycie!$A$2:$P$8,8,FALSE))</f>
        <v>#N/A</v>
      </c>
      <c r="R594" s="131" t="e">
        <f>IF(VLOOKUP($I594,Zużycie!$A$2:$P$8,9,FALSE)=0," ",VLOOKUP($I594,Zużycie!$A$2:$P$8,9,FALSE))</f>
        <v>#N/A</v>
      </c>
      <c r="S594" s="131" t="e">
        <f>IF(VLOOKUP($I594,Zużycie!$A$2:$P$8,10,FALSE)=0," ",VLOOKUP($I594,Zużycie!$A$2:$P$8,10,FALSE))</f>
        <v>#N/A</v>
      </c>
      <c r="T594" s="131" t="e">
        <f>IF(VLOOKUP($I594,Zużycie!$A$2:$P$8,11,FALSE)=0," ",VLOOKUP($I594,Zużycie!$A$2:$P$8,11,FALSE))</f>
        <v>#N/A</v>
      </c>
      <c r="U594" s="131" t="e">
        <f>IF(VLOOKUP($I594,Zużycie!$A$2:$P$8,12,FALSE)=0," ",VLOOKUP($I594,Zużycie!$A$2:$P$8,12,FALSE))</f>
        <v>#N/A</v>
      </c>
      <c r="V594" s="131" t="e">
        <f>IF(VLOOKUP($I594,Zużycie!$A$2:$P$8,13,FALSE)=0," ",VLOOKUP($I594,Zużycie!$A$2:$P$2,100,FALSE))</f>
        <v>#N/A</v>
      </c>
      <c r="W594" s="131" t="e">
        <f>IF(VLOOKUP($I594,Zużycie!$A$2:$P$8,14,FALSE)=0," ",VLOOKUP($I594,Zużycie!$A$2:$P$8,14,FALSE))</f>
        <v>#N/A</v>
      </c>
      <c r="X594" s="131" t="e">
        <f>IF(VLOOKUP($I594,Zużycie!$A$2:$P$8,15,FALSE)=0," ",VLOOKUP($I594,Zużycie!$A$2:$P$8,15,FALSE))</f>
        <v>#N/A</v>
      </c>
      <c r="Y594" s="131" t="e">
        <f>IF(VLOOKUP($I594,Zużycie!$A$2:$P$8,16,FALSE)=0," ",VLOOKUP($I594,Zużycie!$A$2:$P$8,16,FALSE))</f>
        <v>#N/A</v>
      </c>
      <c r="Z594" s="131"/>
      <c r="AA594" s="131"/>
      <c r="AB594" s="131"/>
      <c r="AC594" s="131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1:48" ht="47.25" customHeight="1">
      <c r="A595" s="14"/>
      <c r="B595" s="5"/>
      <c r="C595" s="6"/>
      <c r="D595" s="6"/>
      <c r="E595" s="7"/>
      <c r="F595" s="5"/>
      <c r="G595" s="5"/>
      <c r="H595" s="5"/>
      <c r="I595" s="5" t="str">
        <f t="shared" si="22"/>
        <v/>
      </c>
      <c r="J595" s="5"/>
      <c r="K595" s="5"/>
      <c r="L595" s="5"/>
      <c r="M595" s="130"/>
      <c r="N595" s="131" t="e">
        <f>IF(VLOOKUP($I595,Zużycie!$A$2:$P$8,5,FALSE)=0," ",VLOOKUP($I595,Zużycie!$A$2:$P$8,5,FALSE))</f>
        <v>#N/A</v>
      </c>
      <c r="O595" s="131" t="e">
        <f>IF(VLOOKUP($I595,Zużycie!$A$2:$P$8,6,FALSE)=0," ",VLOOKUP($I595,Zużycie!$A$2:$P$8,6,FALSE))</f>
        <v>#N/A</v>
      </c>
      <c r="P595" s="131" t="e">
        <f>IF(VLOOKUP($I595,Zużycie!$A$2:$P$8,7,FALSE)=0," ",VLOOKUP($I595,Zużycie!$A$2:$P$8,7,FALSE))</f>
        <v>#N/A</v>
      </c>
      <c r="Q595" s="131" t="e">
        <f>IF(VLOOKUP($I595,Zużycie!$A$2:$P$8,8,FALSE)=0," ",VLOOKUP($I595,Zużycie!$A$2:$P$8,8,FALSE))</f>
        <v>#N/A</v>
      </c>
      <c r="R595" s="131" t="e">
        <f>IF(VLOOKUP($I595,Zużycie!$A$2:$P$8,9,FALSE)=0," ",VLOOKUP($I595,Zużycie!$A$2:$P$8,9,FALSE))</f>
        <v>#N/A</v>
      </c>
      <c r="S595" s="131" t="e">
        <f>IF(VLOOKUP($I595,Zużycie!$A$2:$P$8,10,FALSE)=0," ",VLOOKUP($I595,Zużycie!$A$2:$P$8,10,FALSE))</f>
        <v>#N/A</v>
      </c>
      <c r="T595" s="131" t="e">
        <f>IF(VLOOKUP($I595,Zużycie!$A$2:$P$8,11,FALSE)=0," ",VLOOKUP($I595,Zużycie!$A$2:$P$8,11,FALSE))</f>
        <v>#N/A</v>
      </c>
      <c r="U595" s="131" t="e">
        <f>IF(VLOOKUP($I595,Zużycie!$A$2:$P$8,12,FALSE)=0," ",VLOOKUP($I595,Zużycie!$A$2:$P$8,12,FALSE))</f>
        <v>#N/A</v>
      </c>
      <c r="V595" s="131" t="e">
        <f>IF(VLOOKUP($I595,Zużycie!$A$2:$P$8,13,FALSE)=0," ",VLOOKUP($I595,Zużycie!$A$2:$P$2,100,FALSE))</f>
        <v>#N/A</v>
      </c>
      <c r="W595" s="131" t="e">
        <f>IF(VLOOKUP($I595,Zużycie!$A$2:$P$8,14,FALSE)=0," ",VLOOKUP($I595,Zużycie!$A$2:$P$8,14,FALSE))</f>
        <v>#N/A</v>
      </c>
      <c r="X595" s="131" t="e">
        <f>IF(VLOOKUP($I595,Zużycie!$A$2:$P$8,15,FALSE)=0," ",VLOOKUP($I595,Zużycie!$A$2:$P$8,15,FALSE))</f>
        <v>#N/A</v>
      </c>
      <c r="Y595" s="131" t="e">
        <f>IF(VLOOKUP($I595,Zużycie!$A$2:$P$8,16,FALSE)=0," ",VLOOKUP($I595,Zużycie!$A$2:$P$8,16,FALSE))</f>
        <v>#N/A</v>
      </c>
      <c r="Z595" s="131"/>
      <c r="AA595" s="131"/>
      <c r="AB595" s="131"/>
      <c r="AC595" s="131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1:48" ht="47.25" customHeight="1">
      <c r="A596" s="14"/>
      <c r="B596" s="5"/>
      <c r="C596" s="6"/>
      <c r="D596" s="6"/>
      <c r="E596" s="7"/>
      <c r="F596" s="5"/>
      <c r="G596" s="5"/>
      <c r="H596" s="5"/>
      <c r="I596" s="5" t="str">
        <f t="shared" si="22"/>
        <v/>
      </c>
      <c r="J596" s="5"/>
      <c r="K596" s="5"/>
      <c r="L596" s="5"/>
      <c r="M596" s="130"/>
      <c r="N596" s="131" t="e">
        <f>IF(VLOOKUP($I596,Zużycie!$A$2:$P$8,5,FALSE)=0," ",VLOOKUP($I596,Zużycie!$A$2:$P$8,5,FALSE))</f>
        <v>#N/A</v>
      </c>
      <c r="O596" s="131" t="e">
        <f>IF(VLOOKUP($I596,Zużycie!$A$2:$P$8,6,FALSE)=0," ",VLOOKUP($I596,Zużycie!$A$2:$P$8,6,FALSE))</f>
        <v>#N/A</v>
      </c>
      <c r="P596" s="131" t="e">
        <f>IF(VLOOKUP($I596,Zużycie!$A$2:$P$8,7,FALSE)=0," ",VLOOKUP($I596,Zużycie!$A$2:$P$8,7,FALSE))</f>
        <v>#N/A</v>
      </c>
      <c r="Q596" s="131" t="e">
        <f>IF(VLOOKUP($I596,Zużycie!$A$2:$P$8,8,FALSE)=0," ",VLOOKUP($I596,Zużycie!$A$2:$P$8,8,FALSE))</f>
        <v>#N/A</v>
      </c>
      <c r="R596" s="131" t="e">
        <f>IF(VLOOKUP($I596,Zużycie!$A$2:$P$8,9,FALSE)=0," ",VLOOKUP($I596,Zużycie!$A$2:$P$8,9,FALSE))</f>
        <v>#N/A</v>
      </c>
      <c r="S596" s="131" t="e">
        <f>IF(VLOOKUP($I596,Zużycie!$A$2:$P$8,10,FALSE)=0," ",VLOOKUP($I596,Zużycie!$A$2:$P$8,10,FALSE))</f>
        <v>#N/A</v>
      </c>
      <c r="T596" s="131" t="e">
        <f>IF(VLOOKUP($I596,Zużycie!$A$2:$P$8,11,FALSE)=0," ",VLOOKUP($I596,Zużycie!$A$2:$P$8,11,FALSE))</f>
        <v>#N/A</v>
      </c>
      <c r="U596" s="131" t="e">
        <f>IF(VLOOKUP($I596,Zużycie!$A$2:$P$8,12,FALSE)=0," ",VLOOKUP($I596,Zużycie!$A$2:$P$8,12,FALSE))</f>
        <v>#N/A</v>
      </c>
      <c r="V596" s="131" t="e">
        <f>IF(VLOOKUP($I596,Zużycie!$A$2:$P$8,13,FALSE)=0," ",VLOOKUP($I596,Zużycie!$A$2:$P$2,100,FALSE))</f>
        <v>#N/A</v>
      </c>
      <c r="W596" s="131" t="e">
        <f>IF(VLOOKUP($I596,Zużycie!$A$2:$P$8,14,FALSE)=0," ",VLOOKUP($I596,Zużycie!$A$2:$P$8,14,FALSE))</f>
        <v>#N/A</v>
      </c>
      <c r="X596" s="131" t="e">
        <f>IF(VLOOKUP($I596,Zużycie!$A$2:$P$8,15,FALSE)=0," ",VLOOKUP($I596,Zużycie!$A$2:$P$8,15,FALSE))</f>
        <v>#N/A</v>
      </c>
      <c r="Y596" s="131" t="e">
        <f>IF(VLOOKUP($I596,Zużycie!$A$2:$P$8,16,FALSE)=0," ",VLOOKUP($I596,Zużycie!$A$2:$P$8,16,FALSE))</f>
        <v>#N/A</v>
      </c>
      <c r="Z596" s="131"/>
      <c r="AA596" s="131"/>
      <c r="AB596" s="131"/>
      <c r="AC596" s="131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1:48" ht="47.25" customHeight="1">
      <c r="A597" s="14"/>
      <c r="B597" s="5"/>
      <c r="C597" s="6"/>
      <c r="D597" s="6"/>
      <c r="E597" s="7"/>
      <c r="F597" s="5"/>
      <c r="G597" s="5"/>
      <c r="H597" s="5"/>
      <c r="I597" s="5" t="str">
        <f t="shared" si="22"/>
        <v/>
      </c>
      <c r="J597" s="5"/>
      <c r="K597" s="5"/>
      <c r="L597" s="5"/>
      <c r="M597" s="130"/>
      <c r="N597" s="131" t="e">
        <f>IF(VLOOKUP($I597,Zużycie!$A$2:$P$8,5,FALSE)=0," ",VLOOKUP($I597,Zużycie!$A$2:$P$8,5,FALSE))</f>
        <v>#N/A</v>
      </c>
      <c r="O597" s="131" t="e">
        <f>IF(VLOOKUP($I597,Zużycie!$A$2:$P$8,6,FALSE)=0," ",VLOOKUP($I597,Zużycie!$A$2:$P$8,6,FALSE))</f>
        <v>#N/A</v>
      </c>
      <c r="P597" s="131" t="e">
        <f>IF(VLOOKUP($I597,Zużycie!$A$2:$P$8,7,FALSE)=0," ",VLOOKUP($I597,Zużycie!$A$2:$P$8,7,FALSE))</f>
        <v>#N/A</v>
      </c>
      <c r="Q597" s="131" t="e">
        <f>IF(VLOOKUP($I597,Zużycie!$A$2:$P$8,8,FALSE)=0," ",VLOOKUP($I597,Zużycie!$A$2:$P$8,8,FALSE))</f>
        <v>#N/A</v>
      </c>
      <c r="R597" s="131" t="e">
        <f>IF(VLOOKUP($I597,Zużycie!$A$2:$P$8,9,FALSE)=0," ",VLOOKUP($I597,Zużycie!$A$2:$P$8,9,FALSE))</f>
        <v>#N/A</v>
      </c>
      <c r="S597" s="131" t="e">
        <f>IF(VLOOKUP($I597,Zużycie!$A$2:$P$8,10,FALSE)=0," ",VLOOKUP($I597,Zużycie!$A$2:$P$8,10,FALSE))</f>
        <v>#N/A</v>
      </c>
      <c r="T597" s="131" t="e">
        <f>IF(VLOOKUP($I597,Zużycie!$A$2:$P$8,11,FALSE)=0," ",VLOOKUP($I597,Zużycie!$A$2:$P$8,11,FALSE))</f>
        <v>#N/A</v>
      </c>
      <c r="U597" s="131" t="e">
        <f>IF(VLOOKUP($I597,Zużycie!$A$2:$P$8,12,FALSE)=0," ",VLOOKUP($I597,Zużycie!$A$2:$P$8,12,FALSE))</f>
        <v>#N/A</v>
      </c>
      <c r="V597" s="131" t="e">
        <f>IF(VLOOKUP($I597,Zużycie!$A$2:$P$8,13,FALSE)=0," ",VLOOKUP($I597,Zużycie!$A$2:$P$2,100,FALSE))</f>
        <v>#N/A</v>
      </c>
      <c r="W597" s="131" t="e">
        <f>IF(VLOOKUP($I597,Zużycie!$A$2:$P$8,14,FALSE)=0," ",VLOOKUP($I597,Zużycie!$A$2:$P$8,14,FALSE))</f>
        <v>#N/A</v>
      </c>
      <c r="X597" s="131" t="e">
        <f>IF(VLOOKUP($I597,Zużycie!$A$2:$P$8,15,FALSE)=0," ",VLOOKUP($I597,Zużycie!$A$2:$P$8,15,FALSE))</f>
        <v>#N/A</v>
      </c>
      <c r="Y597" s="131" t="e">
        <f>IF(VLOOKUP($I597,Zużycie!$A$2:$P$8,16,FALSE)=0," ",VLOOKUP($I597,Zużycie!$A$2:$P$8,16,FALSE))</f>
        <v>#N/A</v>
      </c>
      <c r="Z597" s="131"/>
      <c r="AA597" s="131"/>
      <c r="AB597" s="131"/>
      <c r="AC597" s="131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1:48" ht="47.25" customHeight="1">
      <c r="A598" s="14"/>
      <c r="B598" s="5"/>
      <c r="C598" s="6"/>
      <c r="D598" s="6"/>
      <c r="E598" s="7"/>
      <c r="F598" s="5"/>
      <c r="G598" s="5"/>
      <c r="H598" s="5"/>
      <c r="I598" s="5" t="str">
        <f t="shared" si="22"/>
        <v/>
      </c>
      <c r="J598" s="5"/>
      <c r="K598" s="5"/>
      <c r="L598" s="5"/>
      <c r="M598" s="130"/>
      <c r="N598" s="131" t="e">
        <f>IF(VLOOKUP($I598,Zużycie!$A$2:$P$8,5,FALSE)=0," ",VLOOKUP($I598,Zużycie!$A$2:$P$8,5,FALSE))</f>
        <v>#N/A</v>
      </c>
      <c r="O598" s="131" t="e">
        <f>IF(VLOOKUP($I598,Zużycie!$A$2:$P$8,6,FALSE)=0," ",VLOOKUP($I598,Zużycie!$A$2:$P$8,6,FALSE))</f>
        <v>#N/A</v>
      </c>
      <c r="P598" s="131" t="e">
        <f>IF(VLOOKUP($I598,Zużycie!$A$2:$P$8,7,FALSE)=0," ",VLOOKUP($I598,Zużycie!$A$2:$P$8,7,FALSE))</f>
        <v>#N/A</v>
      </c>
      <c r="Q598" s="131" t="e">
        <f>IF(VLOOKUP($I598,Zużycie!$A$2:$P$8,8,FALSE)=0," ",VLOOKUP($I598,Zużycie!$A$2:$P$8,8,FALSE))</f>
        <v>#N/A</v>
      </c>
      <c r="R598" s="131" t="e">
        <f>IF(VLOOKUP($I598,Zużycie!$A$2:$P$8,9,FALSE)=0," ",VLOOKUP($I598,Zużycie!$A$2:$P$8,9,FALSE))</f>
        <v>#N/A</v>
      </c>
      <c r="S598" s="131" t="e">
        <f>IF(VLOOKUP($I598,Zużycie!$A$2:$P$8,10,FALSE)=0," ",VLOOKUP($I598,Zużycie!$A$2:$P$8,10,FALSE))</f>
        <v>#N/A</v>
      </c>
      <c r="T598" s="131" t="e">
        <f>IF(VLOOKUP($I598,Zużycie!$A$2:$P$8,11,FALSE)=0," ",VLOOKUP($I598,Zużycie!$A$2:$P$8,11,FALSE))</f>
        <v>#N/A</v>
      </c>
      <c r="U598" s="131" t="e">
        <f>IF(VLOOKUP($I598,Zużycie!$A$2:$P$8,12,FALSE)=0," ",VLOOKUP($I598,Zużycie!$A$2:$P$8,12,FALSE))</f>
        <v>#N/A</v>
      </c>
      <c r="V598" s="131" t="e">
        <f>IF(VLOOKUP($I598,Zużycie!$A$2:$P$8,13,FALSE)=0," ",VLOOKUP($I598,Zużycie!$A$2:$P$2,100,FALSE))</f>
        <v>#N/A</v>
      </c>
      <c r="W598" s="131" t="e">
        <f>IF(VLOOKUP($I598,Zużycie!$A$2:$P$8,14,FALSE)=0," ",VLOOKUP($I598,Zużycie!$A$2:$P$8,14,FALSE))</f>
        <v>#N/A</v>
      </c>
      <c r="X598" s="131" t="e">
        <f>IF(VLOOKUP($I598,Zużycie!$A$2:$P$8,15,FALSE)=0," ",VLOOKUP($I598,Zużycie!$A$2:$P$8,15,FALSE))</f>
        <v>#N/A</v>
      </c>
      <c r="Y598" s="131" t="e">
        <f>IF(VLOOKUP($I598,Zużycie!$A$2:$P$8,16,FALSE)=0," ",VLOOKUP($I598,Zużycie!$A$2:$P$8,16,FALSE))</f>
        <v>#N/A</v>
      </c>
      <c r="Z598" s="131"/>
      <c r="AA598" s="131"/>
      <c r="AB598" s="131"/>
      <c r="AC598" s="131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1:48" ht="47.25" customHeight="1">
      <c r="A599" s="14"/>
      <c r="B599" s="5"/>
      <c r="C599" s="6"/>
      <c r="D599" s="6"/>
      <c r="E599" s="7"/>
      <c r="F599" s="5"/>
      <c r="G599" s="5"/>
      <c r="H599" s="5"/>
      <c r="I599" s="5" t="str">
        <f t="shared" si="22"/>
        <v/>
      </c>
      <c r="J599" s="5"/>
      <c r="K599" s="5"/>
      <c r="L599" s="5"/>
      <c r="M599" s="130"/>
      <c r="N599" s="131" t="e">
        <f>IF(VLOOKUP($I599,Zużycie!$A$2:$P$8,5,FALSE)=0," ",VLOOKUP($I599,Zużycie!$A$2:$P$8,5,FALSE))</f>
        <v>#N/A</v>
      </c>
      <c r="O599" s="131" t="e">
        <f>IF(VLOOKUP($I599,Zużycie!$A$2:$P$8,6,FALSE)=0," ",VLOOKUP($I599,Zużycie!$A$2:$P$8,6,FALSE))</f>
        <v>#N/A</v>
      </c>
      <c r="P599" s="131" t="e">
        <f>IF(VLOOKUP($I599,Zużycie!$A$2:$P$8,7,FALSE)=0," ",VLOOKUP($I599,Zużycie!$A$2:$P$8,7,FALSE))</f>
        <v>#N/A</v>
      </c>
      <c r="Q599" s="131" t="e">
        <f>IF(VLOOKUP($I599,Zużycie!$A$2:$P$8,8,FALSE)=0," ",VLOOKUP($I599,Zużycie!$A$2:$P$8,8,FALSE))</f>
        <v>#N/A</v>
      </c>
      <c r="R599" s="131" t="e">
        <f>IF(VLOOKUP($I599,Zużycie!$A$2:$P$8,9,FALSE)=0," ",VLOOKUP($I599,Zużycie!$A$2:$P$8,9,FALSE))</f>
        <v>#N/A</v>
      </c>
      <c r="S599" s="131" t="e">
        <f>IF(VLOOKUP($I599,Zużycie!$A$2:$P$8,10,FALSE)=0," ",VLOOKUP($I599,Zużycie!$A$2:$P$8,10,FALSE))</f>
        <v>#N/A</v>
      </c>
      <c r="T599" s="131" t="e">
        <f>IF(VLOOKUP($I599,Zużycie!$A$2:$P$8,11,FALSE)=0," ",VLOOKUP($I599,Zużycie!$A$2:$P$8,11,FALSE))</f>
        <v>#N/A</v>
      </c>
      <c r="U599" s="131" t="e">
        <f>IF(VLOOKUP($I599,Zużycie!$A$2:$P$8,12,FALSE)=0," ",VLOOKUP($I599,Zużycie!$A$2:$P$8,12,FALSE))</f>
        <v>#N/A</v>
      </c>
      <c r="V599" s="131" t="e">
        <f>IF(VLOOKUP($I599,Zużycie!$A$2:$P$8,13,FALSE)=0," ",VLOOKUP($I599,Zużycie!$A$2:$P$2,100,FALSE))</f>
        <v>#N/A</v>
      </c>
      <c r="W599" s="131" t="e">
        <f>IF(VLOOKUP($I599,Zużycie!$A$2:$P$8,14,FALSE)=0," ",VLOOKUP($I599,Zużycie!$A$2:$P$8,14,FALSE))</f>
        <v>#N/A</v>
      </c>
      <c r="X599" s="131" t="e">
        <f>IF(VLOOKUP($I599,Zużycie!$A$2:$P$8,15,FALSE)=0," ",VLOOKUP($I599,Zużycie!$A$2:$P$8,15,FALSE))</f>
        <v>#N/A</v>
      </c>
      <c r="Y599" s="131" t="e">
        <f>IF(VLOOKUP($I599,Zużycie!$A$2:$P$8,16,FALSE)=0," ",VLOOKUP($I599,Zużycie!$A$2:$P$8,16,FALSE))</f>
        <v>#N/A</v>
      </c>
      <c r="Z599" s="131"/>
      <c r="AA599" s="131"/>
      <c r="AB599" s="131"/>
      <c r="AC599" s="131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1:48" ht="47.25" customHeight="1">
      <c r="A600" s="14"/>
      <c r="B600" s="5"/>
      <c r="C600" s="6"/>
      <c r="D600" s="6"/>
      <c r="E600" s="7"/>
      <c r="F600" s="5"/>
      <c r="G600" s="5"/>
      <c r="H600" s="5"/>
      <c r="I600" s="5" t="str">
        <f t="shared" si="22"/>
        <v/>
      </c>
      <c r="J600" s="5"/>
      <c r="K600" s="5"/>
      <c r="L600" s="5"/>
      <c r="M600" s="130"/>
      <c r="N600" s="131" t="e">
        <f>IF(VLOOKUP($I600,Zużycie!$A$2:$P$8,5,FALSE)=0," ",VLOOKUP($I600,Zużycie!$A$2:$P$8,5,FALSE))</f>
        <v>#N/A</v>
      </c>
      <c r="O600" s="131" t="e">
        <f>IF(VLOOKUP($I600,Zużycie!$A$2:$P$8,6,FALSE)=0," ",VLOOKUP($I600,Zużycie!$A$2:$P$8,6,FALSE))</f>
        <v>#N/A</v>
      </c>
      <c r="P600" s="131" t="e">
        <f>IF(VLOOKUP($I600,Zużycie!$A$2:$P$8,7,FALSE)=0," ",VLOOKUP($I600,Zużycie!$A$2:$P$8,7,FALSE))</f>
        <v>#N/A</v>
      </c>
      <c r="Q600" s="131" t="e">
        <f>IF(VLOOKUP($I600,Zużycie!$A$2:$P$8,8,FALSE)=0," ",VLOOKUP($I600,Zużycie!$A$2:$P$8,8,FALSE))</f>
        <v>#N/A</v>
      </c>
      <c r="R600" s="131" t="e">
        <f>IF(VLOOKUP($I600,Zużycie!$A$2:$P$8,9,FALSE)=0," ",VLOOKUP($I600,Zużycie!$A$2:$P$8,9,FALSE))</f>
        <v>#N/A</v>
      </c>
      <c r="S600" s="131" t="e">
        <f>IF(VLOOKUP($I600,Zużycie!$A$2:$P$8,10,FALSE)=0," ",VLOOKUP($I600,Zużycie!$A$2:$P$8,10,FALSE))</f>
        <v>#N/A</v>
      </c>
      <c r="T600" s="131" t="e">
        <f>IF(VLOOKUP($I600,Zużycie!$A$2:$P$8,11,FALSE)=0," ",VLOOKUP($I600,Zużycie!$A$2:$P$8,11,FALSE))</f>
        <v>#N/A</v>
      </c>
      <c r="U600" s="131" t="e">
        <f>IF(VLOOKUP($I600,Zużycie!$A$2:$P$8,12,FALSE)=0," ",VLOOKUP($I600,Zużycie!$A$2:$P$8,12,FALSE))</f>
        <v>#N/A</v>
      </c>
      <c r="V600" s="131" t="e">
        <f>IF(VLOOKUP($I600,Zużycie!$A$2:$P$8,13,FALSE)=0," ",VLOOKUP($I600,Zużycie!$A$2:$P$2,100,FALSE))</f>
        <v>#N/A</v>
      </c>
      <c r="W600" s="131" t="e">
        <f>IF(VLOOKUP($I600,Zużycie!$A$2:$P$8,14,FALSE)=0," ",VLOOKUP($I600,Zużycie!$A$2:$P$8,14,FALSE))</f>
        <v>#N/A</v>
      </c>
      <c r="X600" s="131" t="e">
        <f>IF(VLOOKUP($I600,Zużycie!$A$2:$P$8,15,FALSE)=0," ",VLOOKUP($I600,Zużycie!$A$2:$P$8,15,FALSE))</f>
        <v>#N/A</v>
      </c>
      <c r="Y600" s="131" t="e">
        <f>IF(VLOOKUP($I600,Zużycie!$A$2:$P$8,16,FALSE)=0," ",VLOOKUP($I600,Zużycie!$A$2:$P$8,16,FALSE))</f>
        <v>#N/A</v>
      </c>
      <c r="Z600" s="131"/>
      <c r="AA600" s="131"/>
      <c r="AB600" s="131"/>
      <c r="AC600" s="131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1:48" ht="47.25" customHeight="1">
      <c r="A601" s="14"/>
      <c r="B601" s="5"/>
      <c r="C601" s="6"/>
      <c r="D601" s="6"/>
      <c r="E601" s="7"/>
      <c r="F601" s="5"/>
      <c r="G601" s="5"/>
      <c r="H601" s="5"/>
      <c r="I601" s="5" t="str">
        <f t="shared" si="22"/>
        <v/>
      </c>
      <c r="J601" s="5"/>
      <c r="K601" s="5"/>
      <c r="L601" s="5"/>
      <c r="M601" s="130"/>
      <c r="N601" s="131" t="e">
        <f>IF(VLOOKUP($I601,Zużycie!$A$2:$P$8,5,FALSE)=0," ",VLOOKUP($I601,Zużycie!$A$2:$P$8,5,FALSE))</f>
        <v>#N/A</v>
      </c>
      <c r="O601" s="131" t="e">
        <f>IF(VLOOKUP($I601,Zużycie!$A$2:$P$8,6,FALSE)=0," ",VLOOKUP($I601,Zużycie!$A$2:$P$8,6,FALSE))</f>
        <v>#N/A</v>
      </c>
      <c r="P601" s="131" t="e">
        <f>IF(VLOOKUP($I601,Zużycie!$A$2:$P$8,7,FALSE)=0," ",VLOOKUP($I601,Zużycie!$A$2:$P$8,7,FALSE))</f>
        <v>#N/A</v>
      </c>
      <c r="Q601" s="131" t="e">
        <f>IF(VLOOKUP($I601,Zużycie!$A$2:$P$8,8,FALSE)=0," ",VLOOKUP($I601,Zużycie!$A$2:$P$8,8,FALSE))</f>
        <v>#N/A</v>
      </c>
      <c r="R601" s="131" t="e">
        <f>IF(VLOOKUP($I601,Zużycie!$A$2:$P$8,9,FALSE)=0," ",VLOOKUP($I601,Zużycie!$A$2:$P$8,9,FALSE))</f>
        <v>#N/A</v>
      </c>
      <c r="S601" s="131" t="e">
        <f>IF(VLOOKUP($I601,Zużycie!$A$2:$P$8,10,FALSE)=0," ",VLOOKUP($I601,Zużycie!$A$2:$P$8,10,FALSE))</f>
        <v>#N/A</v>
      </c>
      <c r="T601" s="131" t="e">
        <f>IF(VLOOKUP($I601,Zużycie!$A$2:$P$8,11,FALSE)=0," ",VLOOKUP($I601,Zużycie!$A$2:$P$8,11,FALSE))</f>
        <v>#N/A</v>
      </c>
      <c r="U601" s="131" t="e">
        <f>IF(VLOOKUP($I601,Zużycie!$A$2:$P$8,12,FALSE)=0," ",VLOOKUP($I601,Zużycie!$A$2:$P$8,12,FALSE))</f>
        <v>#N/A</v>
      </c>
      <c r="V601" s="131" t="e">
        <f>IF(VLOOKUP($I601,Zużycie!$A$2:$P$8,13,FALSE)=0," ",VLOOKUP($I601,Zużycie!$A$2:$P$2,100,FALSE))</f>
        <v>#N/A</v>
      </c>
      <c r="W601" s="131" t="e">
        <f>IF(VLOOKUP($I601,Zużycie!$A$2:$P$8,14,FALSE)=0," ",VLOOKUP($I601,Zużycie!$A$2:$P$8,14,FALSE))</f>
        <v>#N/A</v>
      </c>
      <c r="X601" s="131" t="e">
        <f>IF(VLOOKUP($I601,Zużycie!$A$2:$P$8,15,FALSE)=0," ",VLOOKUP($I601,Zużycie!$A$2:$P$8,15,FALSE))</f>
        <v>#N/A</v>
      </c>
      <c r="Y601" s="131" t="e">
        <f>IF(VLOOKUP($I601,Zużycie!$A$2:$P$8,16,FALSE)=0," ",VLOOKUP($I601,Zużycie!$A$2:$P$8,16,FALSE))</f>
        <v>#N/A</v>
      </c>
      <c r="Z601" s="131"/>
      <c r="AA601" s="131"/>
      <c r="AB601" s="131"/>
      <c r="AC601" s="131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1:48" ht="47.25" customHeight="1">
      <c r="A602" s="14"/>
      <c r="B602" s="5"/>
      <c r="C602" s="6"/>
      <c r="D602" s="6"/>
      <c r="E602" s="7"/>
      <c r="F602" s="5"/>
      <c r="G602" s="5"/>
      <c r="H602" s="5"/>
      <c r="I602" s="5" t="str">
        <f t="shared" si="22"/>
        <v/>
      </c>
      <c r="J602" s="5"/>
      <c r="K602" s="5"/>
      <c r="L602" s="5"/>
      <c r="M602" s="130"/>
      <c r="N602" s="131" t="e">
        <f>IF(VLOOKUP($I602,Zużycie!$A$2:$P$8,5,FALSE)=0," ",VLOOKUP($I602,Zużycie!$A$2:$P$8,5,FALSE))</f>
        <v>#N/A</v>
      </c>
      <c r="O602" s="131" t="e">
        <f>IF(VLOOKUP($I602,Zużycie!$A$2:$P$8,6,FALSE)=0," ",VLOOKUP($I602,Zużycie!$A$2:$P$8,6,FALSE))</f>
        <v>#N/A</v>
      </c>
      <c r="P602" s="131" t="e">
        <f>IF(VLOOKUP($I602,Zużycie!$A$2:$P$8,7,FALSE)=0," ",VLOOKUP($I602,Zużycie!$A$2:$P$8,7,FALSE))</f>
        <v>#N/A</v>
      </c>
      <c r="Q602" s="131" t="e">
        <f>IF(VLOOKUP($I602,Zużycie!$A$2:$P$8,8,FALSE)=0," ",VLOOKUP($I602,Zużycie!$A$2:$P$8,8,FALSE))</f>
        <v>#N/A</v>
      </c>
      <c r="R602" s="131" t="e">
        <f>IF(VLOOKUP($I602,Zużycie!$A$2:$P$8,9,FALSE)=0," ",VLOOKUP($I602,Zużycie!$A$2:$P$8,9,FALSE))</f>
        <v>#N/A</v>
      </c>
      <c r="S602" s="131" t="e">
        <f>IF(VLOOKUP($I602,Zużycie!$A$2:$P$8,10,FALSE)=0," ",VLOOKUP($I602,Zużycie!$A$2:$P$8,10,FALSE))</f>
        <v>#N/A</v>
      </c>
      <c r="T602" s="131" t="e">
        <f>IF(VLOOKUP($I602,Zużycie!$A$2:$P$8,11,FALSE)=0," ",VLOOKUP($I602,Zużycie!$A$2:$P$8,11,FALSE))</f>
        <v>#N/A</v>
      </c>
      <c r="U602" s="131" t="e">
        <f>IF(VLOOKUP($I602,Zużycie!$A$2:$P$8,12,FALSE)=0," ",VLOOKUP($I602,Zużycie!$A$2:$P$8,12,FALSE))</f>
        <v>#N/A</v>
      </c>
      <c r="V602" s="131" t="e">
        <f>IF(VLOOKUP($I602,Zużycie!$A$2:$P$8,13,FALSE)=0," ",VLOOKUP($I602,Zużycie!$A$2:$P$2,100,FALSE))</f>
        <v>#N/A</v>
      </c>
      <c r="W602" s="131" t="e">
        <f>IF(VLOOKUP($I602,Zużycie!$A$2:$P$8,14,FALSE)=0," ",VLOOKUP($I602,Zużycie!$A$2:$P$8,14,FALSE))</f>
        <v>#N/A</v>
      </c>
      <c r="X602" s="131" t="e">
        <f>IF(VLOOKUP($I602,Zużycie!$A$2:$P$8,15,FALSE)=0," ",VLOOKUP($I602,Zużycie!$A$2:$P$8,15,FALSE))</f>
        <v>#N/A</v>
      </c>
      <c r="Y602" s="131" t="e">
        <f>IF(VLOOKUP($I602,Zużycie!$A$2:$P$8,16,FALSE)=0," ",VLOOKUP($I602,Zużycie!$A$2:$P$8,16,FALSE))</f>
        <v>#N/A</v>
      </c>
      <c r="Z602" s="131"/>
      <c r="AA602" s="131"/>
      <c r="AB602" s="131"/>
      <c r="AC602" s="131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1:48" ht="47.25" customHeight="1">
      <c r="A603" s="14"/>
      <c r="B603" s="5"/>
      <c r="C603" s="6"/>
      <c r="D603" s="6"/>
      <c r="E603" s="7"/>
      <c r="F603" s="5"/>
      <c r="G603" s="5"/>
      <c r="H603" s="5"/>
      <c r="I603" s="5" t="str">
        <f t="shared" si="22"/>
        <v/>
      </c>
      <c r="J603" s="5"/>
      <c r="K603" s="5"/>
      <c r="L603" s="5"/>
      <c r="M603" s="130"/>
      <c r="N603" s="131" t="e">
        <f>IF(VLOOKUP($I603,Zużycie!$A$2:$P$8,5,FALSE)=0," ",VLOOKUP($I603,Zużycie!$A$2:$P$8,5,FALSE))</f>
        <v>#N/A</v>
      </c>
      <c r="O603" s="131" t="e">
        <f>IF(VLOOKUP($I603,Zużycie!$A$2:$P$8,6,FALSE)=0," ",VLOOKUP($I603,Zużycie!$A$2:$P$8,6,FALSE))</f>
        <v>#N/A</v>
      </c>
      <c r="P603" s="131" t="e">
        <f>IF(VLOOKUP($I603,Zużycie!$A$2:$P$8,7,FALSE)=0," ",VLOOKUP($I603,Zużycie!$A$2:$P$8,7,FALSE))</f>
        <v>#N/A</v>
      </c>
      <c r="Q603" s="131" t="e">
        <f>IF(VLOOKUP($I603,Zużycie!$A$2:$P$8,8,FALSE)=0," ",VLOOKUP($I603,Zużycie!$A$2:$P$8,8,FALSE))</f>
        <v>#N/A</v>
      </c>
      <c r="R603" s="131" t="e">
        <f>IF(VLOOKUP($I603,Zużycie!$A$2:$P$8,9,FALSE)=0," ",VLOOKUP($I603,Zużycie!$A$2:$P$8,9,FALSE))</f>
        <v>#N/A</v>
      </c>
      <c r="S603" s="131" t="e">
        <f>IF(VLOOKUP($I603,Zużycie!$A$2:$P$8,10,FALSE)=0," ",VLOOKUP($I603,Zużycie!$A$2:$P$8,10,FALSE))</f>
        <v>#N/A</v>
      </c>
      <c r="T603" s="131" t="e">
        <f>IF(VLOOKUP($I603,Zużycie!$A$2:$P$8,11,FALSE)=0," ",VLOOKUP($I603,Zużycie!$A$2:$P$8,11,FALSE))</f>
        <v>#N/A</v>
      </c>
      <c r="U603" s="131" t="e">
        <f>IF(VLOOKUP($I603,Zużycie!$A$2:$P$8,12,FALSE)=0," ",VLOOKUP($I603,Zużycie!$A$2:$P$8,12,FALSE))</f>
        <v>#N/A</v>
      </c>
      <c r="V603" s="131" t="e">
        <f>IF(VLOOKUP($I603,Zużycie!$A$2:$P$8,13,FALSE)=0," ",VLOOKUP($I603,Zużycie!$A$2:$P$2,100,FALSE))</f>
        <v>#N/A</v>
      </c>
      <c r="W603" s="131" t="e">
        <f>IF(VLOOKUP($I603,Zużycie!$A$2:$P$8,14,FALSE)=0," ",VLOOKUP($I603,Zużycie!$A$2:$P$8,14,FALSE))</f>
        <v>#N/A</v>
      </c>
      <c r="X603" s="131" t="e">
        <f>IF(VLOOKUP($I603,Zużycie!$A$2:$P$8,15,FALSE)=0," ",VLOOKUP($I603,Zużycie!$A$2:$P$8,15,FALSE))</f>
        <v>#N/A</v>
      </c>
      <c r="Y603" s="131" t="e">
        <f>IF(VLOOKUP($I603,Zużycie!$A$2:$P$8,16,FALSE)=0," ",VLOOKUP($I603,Zużycie!$A$2:$P$8,16,FALSE))</f>
        <v>#N/A</v>
      </c>
      <c r="Z603" s="131"/>
      <c r="AA603" s="131"/>
      <c r="AB603" s="131"/>
      <c r="AC603" s="131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1:48" ht="47.25" customHeight="1">
      <c r="A604" s="14"/>
      <c r="B604" s="5"/>
      <c r="C604" s="6"/>
      <c r="D604" s="6"/>
      <c r="E604" s="7"/>
      <c r="F604" s="5"/>
      <c r="G604" s="5"/>
      <c r="H604" s="5"/>
      <c r="I604" s="5" t="str">
        <f t="shared" si="22"/>
        <v/>
      </c>
      <c r="J604" s="5"/>
      <c r="K604" s="5"/>
      <c r="L604" s="5"/>
      <c r="M604" s="130"/>
      <c r="N604" s="131" t="e">
        <f>IF(VLOOKUP($I604,Zużycie!$A$2:$P$8,5,FALSE)=0," ",VLOOKUP($I604,Zużycie!$A$2:$P$8,5,FALSE))</f>
        <v>#N/A</v>
      </c>
      <c r="O604" s="131" t="e">
        <f>IF(VLOOKUP($I604,Zużycie!$A$2:$P$8,6,FALSE)=0," ",VLOOKUP($I604,Zużycie!$A$2:$P$8,6,FALSE))</f>
        <v>#N/A</v>
      </c>
      <c r="P604" s="131" t="e">
        <f>IF(VLOOKUP($I604,Zużycie!$A$2:$P$8,7,FALSE)=0," ",VLOOKUP($I604,Zużycie!$A$2:$P$8,7,FALSE))</f>
        <v>#N/A</v>
      </c>
      <c r="Q604" s="131" t="e">
        <f>IF(VLOOKUP($I604,Zużycie!$A$2:$P$8,8,FALSE)=0," ",VLOOKUP($I604,Zużycie!$A$2:$P$8,8,FALSE))</f>
        <v>#N/A</v>
      </c>
      <c r="R604" s="131" t="e">
        <f>IF(VLOOKUP($I604,Zużycie!$A$2:$P$8,9,FALSE)=0," ",VLOOKUP($I604,Zużycie!$A$2:$P$8,9,FALSE))</f>
        <v>#N/A</v>
      </c>
      <c r="S604" s="131" t="e">
        <f>IF(VLOOKUP($I604,Zużycie!$A$2:$P$8,10,FALSE)=0," ",VLOOKUP($I604,Zużycie!$A$2:$P$8,10,FALSE))</f>
        <v>#N/A</v>
      </c>
      <c r="T604" s="131" t="e">
        <f>IF(VLOOKUP($I604,Zużycie!$A$2:$P$8,11,FALSE)=0," ",VLOOKUP($I604,Zużycie!$A$2:$P$8,11,FALSE))</f>
        <v>#N/A</v>
      </c>
      <c r="U604" s="131" t="e">
        <f>IF(VLOOKUP($I604,Zużycie!$A$2:$P$8,12,FALSE)=0," ",VLOOKUP($I604,Zużycie!$A$2:$P$8,12,FALSE))</f>
        <v>#N/A</v>
      </c>
      <c r="V604" s="131" t="e">
        <f>IF(VLOOKUP($I604,Zużycie!$A$2:$P$8,13,FALSE)=0," ",VLOOKUP($I604,Zużycie!$A$2:$P$2,100,FALSE))</f>
        <v>#N/A</v>
      </c>
      <c r="W604" s="131" t="e">
        <f>IF(VLOOKUP($I604,Zużycie!$A$2:$P$8,14,FALSE)=0," ",VLOOKUP($I604,Zużycie!$A$2:$P$8,14,FALSE))</f>
        <v>#N/A</v>
      </c>
      <c r="X604" s="131" t="e">
        <f>IF(VLOOKUP($I604,Zużycie!$A$2:$P$8,15,FALSE)=0," ",VLOOKUP($I604,Zużycie!$A$2:$P$8,15,FALSE))</f>
        <v>#N/A</v>
      </c>
      <c r="Y604" s="131" t="e">
        <f>IF(VLOOKUP($I604,Zużycie!$A$2:$P$8,16,FALSE)=0," ",VLOOKUP($I604,Zużycie!$A$2:$P$8,16,FALSE))</f>
        <v>#N/A</v>
      </c>
      <c r="Z604" s="131"/>
      <c r="AA604" s="131"/>
      <c r="AB604" s="131"/>
      <c r="AC604" s="131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1:48" ht="47.25" customHeight="1">
      <c r="A605" s="14"/>
      <c r="B605" s="5"/>
      <c r="C605" s="6"/>
      <c r="D605" s="6"/>
      <c r="E605" s="7"/>
      <c r="F605" s="5"/>
      <c r="G605" s="5"/>
      <c r="H605" s="5"/>
      <c r="I605" s="5" t="str">
        <f t="shared" si="22"/>
        <v/>
      </c>
      <c r="J605" s="5"/>
      <c r="K605" s="5"/>
      <c r="L605" s="5"/>
      <c r="M605" s="130"/>
      <c r="N605" s="131" t="e">
        <f>IF(VLOOKUP($I605,Zużycie!$A$2:$P$8,5,FALSE)=0," ",VLOOKUP($I605,Zużycie!$A$2:$P$8,5,FALSE))</f>
        <v>#N/A</v>
      </c>
      <c r="O605" s="131" t="e">
        <f>IF(VLOOKUP($I605,Zużycie!$A$2:$P$8,6,FALSE)=0," ",VLOOKUP($I605,Zużycie!$A$2:$P$8,6,FALSE))</f>
        <v>#N/A</v>
      </c>
      <c r="P605" s="131" t="e">
        <f>IF(VLOOKUP($I605,Zużycie!$A$2:$P$8,7,FALSE)=0," ",VLOOKUP($I605,Zużycie!$A$2:$P$8,7,FALSE))</f>
        <v>#N/A</v>
      </c>
      <c r="Q605" s="131" t="e">
        <f>IF(VLOOKUP($I605,Zużycie!$A$2:$P$8,8,FALSE)=0," ",VLOOKUP($I605,Zużycie!$A$2:$P$8,8,FALSE))</f>
        <v>#N/A</v>
      </c>
      <c r="R605" s="131" t="e">
        <f>IF(VLOOKUP($I605,Zużycie!$A$2:$P$8,9,FALSE)=0," ",VLOOKUP($I605,Zużycie!$A$2:$P$8,9,FALSE))</f>
        <v>#N/A</v>
      </c>
      <c r="S605" s="131" t="e">
        <f>IF(VLOOKUP($I605,Zużycie!$A$2:$P$8,10,FALSE)=0," ",VLOOKUP($I605,Zużycie!$A$2:$P$8,10,FALSE))</f>
        <v>#N/A</v>
      </c>
      <c r="T605" s="131" t="e">
        <f>IF(VLOOKUP($I605,Zużycie!$A$2:$P$8,11,FALSE)=0," ",VLOOKUP($I605,Zużycie!$A$2:$P$8,11,FALSE))</f>
        <v>#N/A</v>
      </c>
      <c r="U605" s="131" t="e">
        <f>IF(VLOOKUP($I605,Zużycie!$A$2:$P$8,12,FALSE)=0," ",VLOOKUP($I605,Zużycie!$A$2:$P$8,12,FALSE))</f>
        <v>#N/A</v>
      </c>
      <c r="V605" s="131" t="e">
        <f>IF(VLOOKUP($I605,Zużycie!$A$2:$P$8,13,FALSE)=0," ",VLOOKUP($I605,Zużycie!$A$2:$P$2,100,FALSE))</f>
        <v>#N/A</v>
      </c>
      <c r="W605" s="131" t="e">
        <f>IF(VLOOKUP($I605,Zużycie!$A$2:$P$8,14,FALSE)=0," ",VLOOKUP($I605,Zużycie!$A$2:$P$8,14,FALSE))</f>
        <v>#N/A</v>
      </c>
      <c r="X605" s="131" t="e">
        <f>IF(VLOOKUP($I605,Zużycie!$A$2:$P$8,15,FALSE)=0," ",VLOOKUP($I605,Zużycie!$A$2:$P$8,15,FALSE))</f>
        <v>#N/A</v>
      </c>
      <c r="Y605" s="131" t="e">
        <f>IF(VLOOKUP($I605,Zużycie!$A$2:$P$8,16,FALSE)=0," ",VLOOKUP($I605,Zużycie!$A$2:$P$8,16,FALSE))</f>
        <v>#N/A</v>
      </c>
      <c r="Z605" s="131"/>
      <c r="AA605" s="131"/>
      <c r="AB605" s="131"/>
      <c r="AC605" s="131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1:48" ht="47.25" customHeight="1">
      <c r="A606" s="14"/>
      <c r="B606" s="5"/>
      <c r="C606" s="6"/>
      <c r="D606" s="6"/>
      <c r="E606" s="7"/>
      <c r="F606" s="5"/>
      <c r="G606" s="5"/>
      <c r="H606" s="5"/>
      <c r="I606" s="5" t="str">
        <f t="shared" si="22"/>
        <v/>
      </c>
      <c r="J606" s="5"/>
      <c r="K606" s="5"/>
      <c r="L606" s="5"/>
      <c r="M606" s="130"/>
      <c r="N606" s="131" t="e">
        <f>IF(VLOOKUP($I606,Zużycie!$A$2:$P$8,5,FALSE)=0," ",VLOOKUP($I606,Zużycie!$A$2:$P$8,5,FALSE))</f>
        <v>#N/A</v>
      </c>
      <c r="O606" s="131" t="e">
        <f>IF(VLOOKUP($I606,Zużycie!$A$2:$P$8,6,FALSE)=0," ",VLOOKUP($I606,Zużycie!$A$2:$P$8,6,FALSE))</f>
        <v>#N/A</v>
      </c>
      <c r="P606" s="131" t="e">
        <f>IF(VLOOKUP($I606,Zużycie!$A$2:$P$8,7,FALSE)=0," ",VLOOKUP($I606,Zużycie!$A$2:$P$8,7,FALSE))</f>
        <v>#N/A</v>
      </c>
      <c r="Q606" s="131" t="e">
        <f>IF(VLOOKUP($I606,Zużycie!$A$2:$P$8,8,FALSE)=0," ",VLOOKUP($I606,Zużycie!$A$2:$P$8,8,FALSE))</f>
        <v>#N/A</v>
      </c>
      <c r="R606" s="131" t="e">
        <f>IF(VLOOKUP($I606,Zużycie!$A$2:$P$8,9,FALSE)=0," ",VLOOKUP($I606,Zużycie!$A$2:$P$8,9,FALSE))</f>
        <v>#N/A</v>
      </c>
      <c r="S606" s="131" t="e">
        <f>IF(VLOOKUP($I606,Zużycie!$A$2:$P$8,10,FALSE)=0," ",VLOOKUP($I606,Zużycie!$A$2:$P$8,10,FALSE))</f>
        <v>#N/A</v>
      </c>
      <c r="T606" s="131" t="e">
        <f>IF(VLOOKUP($I606,Zużycie!$A$2:$P$8,11,FALSE)=0," ",VLOOKUP($I606,Zużycie!$A$2:$P$8,11,FALSE))</f>
        <v>#N/A</v>
      </c>
      <c r="U606" s="131" t="e">
        <f>IF(VLOOKUP($I606,Zużycie!$A$2:$P$8,12,FALSE)=0," ",VLOOKUP($I606,Zużycie!$A$2:$P$8,12,FALSE))</f>
        <v>#N/A</v>
      </c>
      <c r="V606" s="131" t="e">
        <f>IF(VLOOKUP($I606,Zużycie!$A$2:$P$8,13,FALSE)=0," ",VLOOKUP($I606,Zużycie!$A$2:$P$2,100,FALSE))</f>
        <v>#N/A</v>
      </c>
      <c r="W606" s="131" t="e">
        <f>IF(VLOOKUP($I606,Zużycie!$A$2:$P$8,14,FALSE)=0," ",VLOOKUP($I606,Zużycie!$A$2:$P$8,14,FALSE))</f>
        <v>#N/A</v>
      </c>
      <c r="X606" s="131" t="e">
        <f>IF(VLOOKUP($I606,Zużycie!$A$2:$P$8,15,FALSE)=0," ",VLOOKUP($I606,Zużycie!$A$2:$P$8,15,FALSE))</f>
        <v>#N/A</v>
      </c>
      <c r="Y606" s="131" t="e">
        <f>IF(VLOOKUP($I606,Zużycie!$A$2:$P$8,16,FALSE)=0," ",VLOOKUP($I606,Zużycie!$A$2:$P$8,16,FALSE))</f>
        <v>#N/A</v>
      </c>
      <c r="Z606" s="131"/>
      <c r="AA606" s="131"/>
      <c r="AB606" s="131"/>
      <c r="AC606" s="131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1:48" ht="47.25" customHeight="1">
      <c r="A607" s="14"/>
      <c r="B607" s="5"/>
      <c r="C607" s="6"/>
      <c r="D607" s="6"/>
      <c r="E607" s="7"/>
      <c r="F607" s="5"/>
      <c r="G607" s="5"/>
      <c r="H607" s="5"/>
      <c r="I607" s="5" t="str">
        <f t="shared" si="22"/>
        <v/>
      </c>
      <c r="J607" s="5"/>
      <c r="K607" s="5"/>
      <c r="L607" s="5"/>
      <c r="M607" s="130"/>
      <c r="N607" s="131" t="e">
        <f>IF(VLOOKUP($I607,Zużycie!$A$2:$P$8,5,FALSE)=0," ",VLOOKUP($I607,Zużycie!$A$2:$P$8,5,FALSE))</f>
        <v>#N/A</v>
      </c>
      <c r="O607" s="131" t="e">
        <f>IF(VLOOKUP($I607,Zużycie!$A$2:$P$8,6,FALSE)=0," ",VLOOKUP($I607,Zużycie!$A$2:$P$8,6,FALSE))</f>
        <v>#N/A</v>
      </c>
      <c r="P607" s="131" t="e">
        <f>IF(VLOOKUP($I607,Zużycie!$A$2:$P$8,7,FALSE)=0," ",VLOOKUP($I607,Zużycie!$A$2:$P$8,7,FALSE))</f>
        <v>#N/A</v>
      </c>
      <c r="Q607" s="131" t="e">
        <f>IF(VLOOKUP($I607,Zużycie!$A$2:$P$8,8,FALSE)=0," ",VLOOKUP($I607,Zużycie!$A$2:$P$8,8,FALSE))</f>
        <v>#N/A</v>
      </c>
      <c r="R607" s="131" t="e">
        <f>IF(VLOOKUP($I607,Zużycie!$A$2:$P$8,9,FALSE)=0," ",VLOOKUP($I607,Zużycie!$A$2:$P$8,9,FALSE))</f>
        <v>#N/A</v>
      </c>
      <c r="S607" s="131" t="e">
        <f>IF(VLOOKUP($I607,Zużycie!$A$2:$P$8,10,FALSE)=0," ",VLOOKUP($I607,Zużycie!$A$2:$P$8,10,FALSE))</f>
        <v>#N/A</v>
      </c>
      <c r="T607" s="131" t="e">
        <f>IF(VLOOKUP($I607,Zużycie!$A$2:$P$8,11,FALSE)=0," ",VLOOKUP($I607,Zużycie!$A$2:$P$8,11,FALSE))</f>
        <v>#N/A</v>
      </c>
      <c r="U607" s="131" t="e">
        <f>IF(VLOOKUP($I607,Zużycie!$A$2:$P$8,12,FALSE)=0," ",VLOOKUP($I607,Zużycie!$A$2:$P$8,12,FALSE))</f>
        <v>#N/A</v>
      </c>
      <c r="V607" s="131" t="e">
        <f>IF(VLOOKUP($I607,Zużycie!$A$2:$P$8,13,FALSE)=0," ",VLOOKUP($I607,Zużycie!$A$2:$P$2,100,FALSE))</f>
        <v>#N/A</v>
      </c>
      <c r="W607" s="131" t="e">
        <f>IF(VLOOKUP($I607,Zużycie!$A$2:$P$8,14,FALSE)=0," ",VLOOKUP($I607,Zużycie!$A$2:$P$8,14,FALSE))</f>
        <v>#N/A</v>
      </c>
      <c r="X607" s="131" t="e">
        <f>IF(VLOOKUP($I607,Zużycie!$A$2:$P$8,15,FALSE)=0," ",VLOOKUP($I607,Zużycie!$A$2:$P$8,15,FALSE))</f>
        <v>#N/A</v>
      </c>
      <c r="Y607" s="131" t="e">
        <f>IF(VLOOKUP($I607,Zużycie!$A$2:$P$8,16,FALSE)=0," ",VLOOKUP($I607,Zużycie!$A$2:$P$8,16,FALSE))</f>
        <v>#N/A</v>
      </c>
      <c r="Z607" s="131"/>
      <c r="AA607" s="131"/>
      <c r="AB607" s="131"/>
      <c r="AC607" s="131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1:48" ht="47.25" customHeight="1">
      <c r="A608" s="14"/>
      <c r="B608" s="5"/>
      <c r="C608" s="6"/>
      <c r="D608" s="6"/>
      <c r="E608" s="7"/>
      <c r="F608" s="5"/>
      <c r="G608" s="5"/>
      <c r="H608" s="5"/>
      <c r="I608" s="5" t="str">
        <f t="shared" si="22"/>
        <v/>
      </c>
      <c r="J608" s="5"/>
      <c r="K608" s="5"/>
      <c r="L608" s="5"/>
      <c r="M608" s="130"/>
      <c r="N608" s="131" t="e">
        <f>IF(VLOOKUP($I608,Zużycie!$A$2:$P$8,5,FALSE)=0," ",VLOOKUP($I608,Zużycie!$A$2:$P$8,5,FALSE))</f>
        <v>#N/A</v>
      </c>
      <c r="O608" s="131" t="e">
        <f>IF(VLOOKUP($I608,Zużycie!$A$2:$P$8,6,FALSE)=0," ",VLOOKUP($I608,Zużycie!$A$2:$P$8,6,FALSE))</f>
        <v>#N/A</v>
      </c>
      <c r="P608" s="131" t="e">
        <f>IF(VLOOKUP($I608,Zużycie!$A$2:$P$8,7,FALSE)=0," ",VLOOKUP($I608,Zużycie!$A$2:$P$8,7,FALSE))</f>
        <v>#N/A</v>
      </c>
      <c r="Q608" s="131" t="e">
        <f>IF(VLOOKUP($I608,Zużycie!$A$2:$P$8,8,FALSE)=0," ",VLOOKUP($I608,Zużycie!$A$2:$P$8,8,FALSE))</f>
        <v>#N/A</v>
      </c>
      <c r="R608" s="131" t="e">
        <f>IF(VLOOKUP($I608,Zużycie!$A$2:$P$8,9,FALSE)=0," ",VLOOKUP($I608,Zużycie!$A$2:$P$8,9,FALSE))</f>
        <v>#N/A</v>
      </c>
      <c r="S608" s="131" t="e">
        <f>IF(VLOOKUP($I608,Zużycie!$A$2:$P$8,10,FALSE)=0," ",VLOOKUP($I608,Zużycie!$A$2:$P$8,10,FALSE))</f>
        <v>#N/A</v>
      </c>
      <c r="T608" s="131" t="e">
        <f>IF(VLOOKUP($I608,Zużycie!$A$2:$P$8,11,FALSE)=0," ",VLOOKUP($I608,Zużycie!$A$2:$P$8,11,FALSE))</f>
        <v>#N/A</v>
      </c>
      <c r="U608" s="131" t="e">
        <f>IF(VLOOKUP($I608,Zużycie!$A$2:$P$8,12,FALSE)=0," ",VLOOKUP($I608,Zużycie!$A$2:$P$8,12,FALSE))</f>
        <v>#N/A</v>
      </c>
      <c r="V608" s="131" t="e">
        <f>IF(VLOOKUP($I608,Zużycie!$A$2:$P$8,13,FALSE)=0," ",VLOOKUP($I608,Zużycie!$A$2:$P$2,100,FALSE))</f>
        <v>#N/A</v>
      </c>
      <c r="W608" s="131" t="e">
        <f>IF(VLOOKUP($I608,Zużycie!$A$2:$P$8,14,FALSE)=0," ",VLOOKUP($I608,Zużycie!$A$2:$P$8,14,FALSE))</f>
        <v>#N/A</v>
      </c>
      <c r="X608" s="131" t="e">
        <f>IF(VLOOKUP($I608,Zużycie!$A$2:$P$8,15,FALSE)=0," ",VLOOKUP($I608,Zużycie!$A$2:$P$8,15,FALSE))</f>
        <v>#N/A</v>
      </c>
      <c r="Y608" s="131" t="e">
        <f>IF(VLOOKUP($I608,Zużycie!$A$2:$P$8,16,FALSE)=0," ",VLOOKUP($I608,Zużycie!$A$2:$P$8,16,FALSE))</f>
        <v>#N/A</v>
      </c>
      <c r="Z608" s="131"/>
      <c r="AA608" s="131"/>
      <c r="AB608" s="131"/>
      <c r="AC608" s="131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1:48" ht="47.25" customHeight="1">
      <c r="A609" s="14"/>
      <c r="B609" s="5"/>
      <c r="C609" s="6"/>
      <c r="D609" s="6"/>
      <c r="E609" s="7"/>
      <c r="F609" s="5"/>
      <c r="G609" s="5"/>
      <c r="H609" s="5"/>
      <c r="I609" s="5" t="str">
        <f t="shared" si="22"/>
        <v/>
      </c>
      <c r="J609" s="5"/>
      <c r="K609" s="5"/>
      <c r="L609" s="5"/>
      <c r="M609" s="130"/>
      <c r="N609" s="131" t="e">
        <f>IF(VLOOKUP($I609,Zużycie!$A$2:$P$8,5,FALSE)=0," ",VLOOKUP($I609,Zużycie!$A$2:$P$8,5,FALSE))</f>
        <v>#N/A</v>
      </c>
      <c r="O609" s="131" t="e">
        <f>IF(VLOOKUP($I609,Zużycie!$A$2:$P$8,6,FALSE)=0," ",VLOOKUP($I609,Zużycie!$A$2:$P$8,6,FALSE))</f>
        <v>#N/A</v>
      </c>
      <c r="P609" s="131" t="e">
        <f>IF(VLOOKUP($I609,Zużycie!$A$2:$P$8,7,FALSE)=0," ",VLOOKUP($I609,Zużycie!$A$2:$P$8,7,FALSE))</f>
        <v>#N/A</v>
      </c>
      <c r="Q609" s="131" t="e">
        <f>IF(VLOOKUP($I609,Zużycie!$A$2:$P$8,8,FALSE)=0," ",VLOOKUP($I609,Zużycie!$A$2:$P$8,8,FALSE))</f>
        <v>#N/A</v>
      </c>
      <c r="R609" s="131" t="e">
        <f>IF(VLOOKUP($I609,Zużycie!$A$2:$P$8,9,FALSE)=0," ",VLOOKUP($I609,Zużycie!$A$2:$P$8,9,FALSE))</f>
        <v>#N/A</v>
      </c>
      <c r="S609" s="131" t="e">
        <f>IF(VLOOKUP($I609,Zużycie!$A$2:$P$8,10,FALSE)=0," ",VLOOKUP($I609,Zużycie!$A$2:$P$8,10,FALSE))</f>
        <v>#N/A</v>
      </c>
      <c r="T609" s="131" t="e">
        <f>IF(VLOOKUP($I609,Zużycie!$A$2:$P$8,11,FALSE)=0," ",VLOOKUP($I609,Zużycie!$A$2:$P$8,11,FALSE))</f>
        <v>#N/A</v>
      </c>
      <c r="U609" s="131" t="e">
        <f>IF(VLOOKUP($I609,Zużycie!$A$2:$P$8,12,FALSE)=0," ",VLOOKUP($I609,Zużycie!$A$2:$P$8,12,FALSE))</f>
        <v>#N/A</v>
      </c>
      <c r="V609" s="131" t="e">
        <f>IF(VLOOKUP($I609,Zużycie!$A$2:$P$8,13,FALSE)=0," ",VLOOKUP($I609,Zużycie!$A$2:$P$2,100,FALSE))</f>
        <v>#N/A</v>
      </c>
      <c r="W609" s="131" t="e">
        <f>IF(VLOOKUP($I609,Zużycie!$A$2:$P$8,14,FALSE)=0," ",VLOOKUP($I609,Zużycie!$A$2:$P$8,14,FALSE))</f>
        <v>#N/A</v>
      </c>
      <c r="X609" s="131" t="e">
        <f>IF(VLOOKUP($I609,Zużycie!$A$2:$P$8,15,FALSE)=0," ",VLOOKUP($I609,Zużycie!$A$2:$P$8,15,FALSE))</f>
        <v>#N/A</v>
      </c>
      <c r="Y609" s="131" t="e">
        <f>IF(VLOOKUP($I609,Zużycie!$A$2:$P$8,16,FALSE)=0," ",VLOOKUP($I609,Zużycie!$A$2:$P$8,16,FALSE))</f>
        <v>#N/A</v>
      </c>
      <c r="Z609" s="131"/>
      <c r="AA609" s="131"/>
      <c r="AB609" s="131"/>
      <c r="AC609" s="131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1:48" ht="47.25" customHeight="1">
      <c r="A610" s="14"/>
      <c r="B610" s="5"/>
      <c r="C610" s="6"/>
      <c r="D610" s="6"/>
      <c r="E610" s="7"/>
      <c r="F610" s="5"/>
      <c r="G610" s="5"/>
      <c r="H610" s="5"/>
      <c r="I610" s="5" t="str">
        <f t="shared" si="22"/>
        <v/>
      </c>
      <c r="J610" s="5"/>
      <c r="K610" s="5"/>
      <c r="L610" s="5"/>
      <c r="M610" s="130"/>
      <c r="N610" s="131" t="e">
        <f>IF(VLOOKUP($I610,Zużycie!$A$2:$P$8,5,FALSE)=0," ",VLOOKUP($I610,Zużycie!$A$2:$P$8,5,FALSE))</f>
        <v>#N/A</v>
      </c>
      <c r="O610" s="131" t="e">
        <f>IF(VLOOKUP($I610,Zużycie!$A$2:$P$8,6,FALSE)=0," ",VLOOKUP($I610,Zużycie!$A$2:$P$8,6,FALSE))</f>
        <v>#N/A</v>
      </c>
      <c r="P610" s="131" t="e">
        <f>IF(VLOOKUP($I610,Zużycie!$A$2:$P$8,7,FALSE)=0," ",VLOOKUP($I610,Zużycie!$A$2:$P$8,7,FALSE))</f>
        <v>#N/A</v>
      </c>
      <c r="Q610" s="131" t="e">
        <f>IF(VLOOKUP($I610,Zużycie!$A$2:$P$8,8,FALSE)=0," ",VLOOKUP($I610,Zużycie!$A$2:$P$8,8,FALSE))</f>
        <v>#N/A</v>
      </c>
      <c r="R610" s="131" t="e">
        <f>IF(VLOOKUP($I610,Zużycie!$A$2:$P$8,9,FALSE)=0," ",VLOOKUP($I610,Zużycie!$A$2:$P$8,9,FALSE))</f>
        <v>#N/A</v>
      </c>
      <c r="S610" s="131" t="e">
        <f>IF(VLOOKUP($I610,Zużycie!$A$2:$P$8,10,FALSE)=0," ",VLOOKUP($I610,Zużycie!$A$2:$P$8,10,FALSE))</f>
        <v>#N/A</v>
      </c>
      <c r="T610" s="131" t="e">
        <f>IF(VLOOKUP($I610,Zużycie!$A$2:$P$8,11,FALSE)=0," ",VLOOKUP($I610,Zużycie!$A$2:$P$8,11,FALSE))</f>
        <v>#N/A</v>
      </c>
      <c r="U610" s="131" t="e">
        <f>IF(VLOOKUP($I610,Zużycie!$A$2:$P$8,12,FALSE)=0," ",VLOOKUP($I610,Zużycie!$A$2:$P$8,12,FALSE))</f>
        <v>#N/A</v>
      </c>
      <c r="V610" s="131" t="e">
        <f>IF(VLOOKUP($I610,Zużycie!$A$2:$P$8,13,FALSE)=0," ",VLOOKUP($I610,Zużycie!$A$2:$P$2,100,FALSE))</f>
        <v>#N/A</v>
      </c>
      <c r="W610" s="131" t="e">
        <f>IF(VLOOKUP($I610,Zużycie!$A$2:$P$8,14,FALSE)=0," ",VLOOKUP($I610,Zużycie!$A$2:$P$8,14,FALSE))</f>
        <v>#N/A</v>
      </c>
      <c r="X610" s="131" t="e">
        <f>IF(VLOOKUP($I610,Zużycie!$A$2:$P$8,15,FALSE)=0," ",VLOOKUP($I610,Zużycie!$A$2:$P$8,15,FALSE))</f>
        <v>#N/A</v>
      </c>
      <c r="Y610" s="131" t="e">
        <f>IF(VLOOKUP($I610,Zużycie!$A$2:$P$8,16,FALSE)=0," ",VLOOKUP($I610,Zużycie!$A$2:$P$8,16,FALSE))</f>
        <v>#N/A</v>
      </c>
      <c r="Z610" s="131"/>
      <c r="AA610" s="131"/>
      <c r="AB610" s="131"/>
      <c r="AC610" s="131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1:48" ht="47.25" customHeight="1">
      <c r="A611" s="14"/>
      <c r="B611" s="5"/>
      <c r="C611" s="6"/>
      <c r="D611" s="6"/>
      <c r="E611" s="7"/>
      <c r="F611" s="5"/>
      <c r="G611" s="5"/>
      <c r="H611" s="5"/>
      <c r="I611" s="5" t="str">
        <f t="shared" si="22"/>
        <v/>
      </c>
      <c r="J611" s="5"/>
      <c r="K611" s="5"/>
      <c r="L611" s="5"/>
      <c r="M611" s="130"/>
      <c r="N611" s="131" t="e">
        <f>IF(VLOOKUP($I611,Zużycie!$A$2:$P$8,5,FALSE)=0," ",VLOOKUP($I611,Zużycie!$A$2:$P$8,5,FALSE))</f>
        <v>#N/A</v>
      </c>
      <c r="O611" s="131" t="e">
        <f>IF(VLOOKUP($I611,Zużycie!$A$2:$P$8,6,FALSE)=0," ",VLOOKUP($I611,Zużycie!$A$2:$P$8,6,FALSE))</f>
        <v>#N/A</v>
      </c>
      <c r="P611" s="131" t="e">
        <f>IF(VLOOKUP($I611,Zużycie!$A$2:$P$8,7,FALSE)=0," ",VLOOKUP($I611,Zużycie!$A$2:$P$8,7,FALSE))</f>
        <v>#N/A</v>
      </c>
      <c r="Q611" s="131" t="e">
        <f>IF(VLOOKUP($I611,Zużycie!$A$2:$P$8,8,FALSE)=0," ",VLOOKUP($I611,Zużycie!$A$2:$P$8,8,FALSE))</f>
        <v>#N/A</v>
      </c>
      <c r="R611" s="131" t="e">
        <f>IF(VLOOKUP($I611,Zużycie!$A$2:$P$8,9,FALSE)=0," ",VLOOKUP($I611,Zużycie!$A$2:$P$8,9,FALSE))</f>
        <v>#N/A</v>
      </c>
      <c r="S611" s="131" t="e">
        <f>IF(VLOOKUP($I611,Zużycie!$A$2:$P$8,10,FALSE)=0," ",VLOOKUP($I611,Zużycie!$A$2:$P$8,10,FALSE))</f>
        <v>#N/A</v>
      </c>
      <c r="T611" s="131" t="e">
        <f>IF(VLOOKUP($I611,Zużycie!$A$2:$P$8,11,FALSE)=0," ",VLOOKUP($I611,Zużycie!$A$2:$P$8,11,FALSE))</f>
        <v>#N/A</v>
      </c>
      <c r="U611" s="131" t="e">
        <f>IF(VLOOKUP($I611,Zużycie!$A$2:$P$8,12,FALSE)=0," ",VLOOKUP($I611,Zużycie!$A$2:$P$8,12,FALSE))</f>
        <v>#N/A</v>
      </c>
      <c r="V611" s="131" t="e">
        <f>IF(VLOOKUP($I611,Zużycie!$A$2:$P$8,13,FALSE)=0," ",VLOOKUP($I611,Zużycie!$A$2:$P$2,100,FALSE))</f>
        <v>#N/A</v>
      </c>
      <c r="W611" s="131" t="e">
        <f>IF(VLOOKUP($I611,Zużycie!$A$2:$P$8,14,FALSE)=0," ",VLOOKUP($I611,Zużycie!$A$2:$P$8,14,FALSE))</f>
        <v>#N/A</v>
      </c>
      <c r="X611" s="131" t="e">
        <f>IF(VLOOKUP($I611,Zużycie!$A$2:$P$8,15,FALSE)=0," ",VLOOKUP($I611,Zużycie!$A$2:$P$8,15,FALSE))</f>
        <v>#N/A</v>
      </c>
      <c r="Y611" s="131" t="e">
        <f>IF(VLOOKUP($I611,Zużycie!$A$2:$P$8,16,FALSE)=0," ",VLOOKUP($I611,Zużycie!$A$2:$P$8,16,FALSE))</f>
        <v>#N/A</v>
      </c>
      <c r="Z611" s="131"/>
      <c r="AA611" s="131"/>
      <c r="AB611" s="131"/>
      <c r="AC611" s="131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1:48" ht="47.25" customHeight="1">
      <c r="A612" s="14"/>
      <c r="B612" s="5"/>
      <c r="C612" s="6"/>
      <c r="D612" s="6"/>
      <c r="E612" s="7"/>
      <c r="F612" s="5"/>
      <c r="G612" s="5"/>
      <c r="H612" s="5"/>
      <c r="I612" s="5" t="str">
        <f t="shared" si="22"/>
        <v/>
      </c>
      <c r="J612" s="5"/>
      <c r="K612" s="5"/>
      <c r="L612" s="5"/>
      <c r="M612" s="130"/>
      <c r="N612" s="131" t="e">
        <f>IF(VLOOKUP($I612,Zużycie!$A$2:$P$8,5,FALSE)=0," ",VLOOKUP($I612,Zużycie!$A$2:$P$8,5,FALSE))</f>
        <v>#N/A</v>
      </c>
      <c r="O612" s="131" t="e">
        <f>IF(VLOOKUP($I612,Zużycie!$A$2:$P$8,6,FALSE)=0," ",VLOOKUP($I612,Zużycie!$A$2:$P$8,6,FALSE))</f>
        <v>#N/A</v>
      </c>
      <c r="P612" s="131" t="e">
        <f>IF(VLOOKUP($I612,Zużycie!$A$2:$P$8,7,FALSE)=0," ",VLOOKUP($I612,Zużycie!$A$2:$P$8,7,FALSE))</f>
        <v>#N/A</v>
      </c>
      <c r="Q612" s="131" t="e">
        <f>IF(VLOOKUP($I612,Zużycie!$A$2:$P$8,8,FALSE)=0," ",VLOOKUP($I612,Zużycie!$A$2:$P$8,8,FALSE))</f>
        <v>#N/A</v>
      </c>
      <c r="R612" s="131" t="e">
        <f>IF(VLOOKUP($I612,Zużycie!$A$2:$P$8,9,FALSE)=0," ",VLOOKUP($I612,Zużycie!$A$2:$P$8,9,FALSE))</f>
        <v>#N/A</v>
      </c>
      <c r="S612" s="131" t="e">
        <f>IF(VLOOKUP($I612,Zużycie!$A$2:$P$8,10,FALSE)=0," ",VLOOKUP($I612,Zużycie!$A$2:$P$8,10,FALSE))</f>
        <v>#N/A</v>
      </c>
      <c r="T612" s="131" t="e">
        <f>IF(VLOOKUP($I612,Zużycie!$A$2:$P$8,11,FALSE)=0," ",VLOOKUP($I612,Zużycie!$A$2:$P$8,11,FALSE))</f>
        <v>#N/A</v>
      </c>
      <c r="U612" s="131" t="e">
        <f>IF(VLOOKUP($I612,Zużycie!$A$2:$P$8,12,FALSE)=0," ",VLOOKUP($I612,Zużycie!$A$2:$P$8,12,FALSE))</f>
        <v>#N/A</v>
      </c>
      <c r="V612" s="131" t="e">
        <f>IF(VLOOKUP($I612,Zużycie!$A$2:$P$8,13,FALSE)=0," ",VLOOKUP($I612,Zużycie!$A$2:$P$2,100,FALSE))</f>
        <v>#N/A</v>
      </c>
      <c r="W612" s="131" t="e">
        <f>IF(VLOOKUP($I612,Zużycie!$A$2:$P$8,14,FALSE)=0," ",VLOOKUP($I612,Zużycie!$A$2:$P$8,14,FALSE))</f>
        <v>#N/A</v>
      </c>
      <c r="X612" s="131" t="e">
        <f>IF(VLOOKUP($I612,Zużycie!$A$2:$P$8,15,FALSE)=0," ",VLOOKUP($I612,Zużycie!$A$2:$P$8,15,FALSE))</f>
        <v>#N/A</v>
      </c>
      <c r="Y612" s="131" t="e">
        <f>IF(VLOOKUP($I612,Zużycie!$A$2:$P$8,16,FALSE)=0," ",VLOOKUP($I612,Zużycie!$A$2:$P$8,16,FALSE))</f>
        <v>#N/A</v>
      </c>
      <c r="Z612" s="131"/>
      <c r="AA612" s="131"/>
      <c r="AB612" s="131"/>
      <c r="AC612" s="131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1:48" ht="47.25" customHeight="1">
      <c r="A613" s="14"/>
      <c r="B613" s="5"/>
      <c r="C613" s="6"/>
      <c r="D613" s="6"/>
      <c r="E613" s="7"/>
      <c r="F613" s="5"/>
      <c r="G613" s="5"/>
      <c r="H613" s="5"/>
      <c r="I613" s="5" t="str">
        <f t="shared" si="22"/>
        <v/>
      </c>
      <c r="J613" s="5"/>
      <c r="K613" s="5"/>
      <c r="L613" s="5"/>
      <c r="M613" s="130"/>
      <c r="N613" s="131" t="e">
        <f>IF(VLOOKUP($I613,Zużycie!$A$2:$P$8,5,FALSE)=0," ",VLOOKUP($I613,Zużycie!$A$2:$P$8,5,FALSE))</f>
        <v>#N/A</v>
      </c>
      <c r="O613" s="131" t="e">
        <f>IF(VLOOKUP($I613,Zużycie!$A$2:$P$8,6,FALSE)=0," ",VLOOKUP($I613,Zużycie!$A$2:$P$8,6,FALSE))</f>
        <v>#N/A</v>
      </c>
      <c r="P613" s="131" t="e">
        <f>IF(VLOOKUP($I613,Zużycie!$A$2:$P$8,7,FALSE)=0," ",VLOOKUP($I613,Zużycie!$A$2:$P$8,7,FALSE))</f>
        <v>#N/A</v>
      </c>
      <c r="Q613" s="131" t="e">
        <f>IF(VLOOKUP($I613,Zużycie!$A$2:$P$8,8,FALSE)=0," ",VLOOKUP($I613,Zużycie!$A$2:$P$8,8,FALSE))</f>
        <v>#N/A</v>
      </c>
      <c r="R613" s="131" t="e">
        <f>IF(VLOOKUP($I613,Zużycie!$A$2:$P$8,9,FALSE)=0," ",VLOOKUP($I613,Zużycie!$A$2:$P$8,9,FALSE))</f>
        <v>#N/A</v>
      </c>
      <c r="S613" s="131" t="e">
        <f>IF(VLOOKUP($I613,Zużycie!$A$2:$P$8,10,FALSE)=0," ",VLOOKUP($I613,Zużycie!$A$2:$P$8,10,FALSE))</f>
        <v>#N/A</v>
      </c>
      <c r="T613" s="131" t="e">
        <f>IF(VLOOKUP($I613,Zużycie!$A$2:$P$8,11,FALSE)=0," ",VLOOKUP($I613,Zużycie!$A$2:$P$8,11,FALSE))</f>
        <v>#N/A</v>
      </c>
      <c r="U613" s="131" t="e">
        <f>IF(VLOOKUP($I613,Zużycie!$A$2:$P$8,12,FALSE)=0," ",VLOOKUP($I613,Zużycie!$A$2:$P$8,12,FALSE))</f>
        <v>#N/A</v>
      </c>
      <c r="V613" s="131" t="e">
        <f>IF(VLOOKUP($I613,Zużycie!$A$2:$P$8,13,FALSE)=0," ",VLOOKUP($I613,Zużycie!$A$2:$P$2,100,FALSE))</f>
        <v>#N/A</v>
      </c>
      <c r="W613" s="131" t="e">
        <f>IF(VLOOKUP($I613,Zużycie!$A$2:$P$8,14,FALSE)=0," ",VLOOKUP($I613,Zużycie!$A$2:$P$8,14,FALSE))</f>
        <v>#N/A</v>
      </c>
      <c r="X613" s="131" t="e">
        <f>IF(VLOOKUP($I613,Zużycie!$A$2:$P$8,15,FALSE)=0," ",VLOOKUP($I613,Zużycie!$A$2:$P$8,15,FALSE))</f>
        <v>#N/A</v>
      </c>
      <c r="Y613" s="131" t="e">
        <f>IF(VLOOKUP($I613,Zużycie!$A$2:$P$8,16,FALSE)=0," ",VLOOKUP($I613,Zużycie!$A$2:$P$8,16,FALSE))</f>
        <v>#N/A</v>
      </c>
      <c r="Z613" s="131"/>
      <c r="AA613" s="131"/>
      <c r="AB613" s="131"/>
      <c r="AC613" s="131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1:48" ht="47.25" customHeight="1">
      <c r="A614" s="14"/>
      <c r="B614" s="5"/>
      <c r="C614" s="6"/>
      <c r="D614" s="6"/>
      <c r="E614" s="7"/>
      <c r="F614" s="5"/>
      <c r="G614" s="5"/>
      <c r="H614" s="5"/>
      <c r="I614" s="5" t="str">
        <f t="shared" si="22"/>
        <v/>
      </c>
      <c r="J614" s="5"/>
      <c r="K614" s="5"/>
      <c r="L614" s="5"/>
      <c r="M614" s="130"/>
      <c r="N614" s="131" t="e">
        <f>IF(VLOOKUP($I614,Zużycie!$A$2:$P$8,5,FALSE)=0," ",VLOOKUP($I614,Zużycie!$A$2:$P$8,5,FALSE))</f>
        <v>#N/A</v>
      </c>
      <c r="O614" s="131" t="e">
        <f>IF(VLOOKUP($I614,Zużycie!$A$2:$P$8,6,FALSE)=0," ",VLOOKUP($I614,Zużycie!$A$2:$P$8,6,FALSE))</f>
        <v>#N/A</v>
      </c>
      <c r="P614" s="131" t="e">
        <f>IF(VLOOKUP($I614,Zużycie!$A$2:$P$8,7,FALSE)=0," ",VLOOKUP($I614,Zużycie!$A$2:$P$8,7,FALSE))</f>
        <v>#N/A</v>
      </c>
      <c r="Q614" s="131" t="e">
        <f>IF(VLOOKUP($I614,Zużycie!$A$2:$P$8,8,FALSE)=0," ",VLOOKUP($I614,Zużycie!$A$2:$P$8,8,FALSE))</f>
        <v>#N/A</v>
      </c>
      <c r="R614" s="131" t="e">
        <f>IF(VLOOKUP($I614,Zużycie!$A$2:$P$8,9,FALSE)=0," ",VLOOKUP($I614,Zużycie!$A$2:$P$8,9,FALSE))</f>
        <v>#N/A</v>
      </c>
      <c r="S614" s="131" t="e">
        <f>IF(VLOOKUP($I614,Zużycie!$A$2:$P$8,10,FALSE)=0," ",VLOOKUP($I614,Zużycie!$A$2:$P$8,10,FALSE))</f>
        <v>#N/A</v>
      </c>
      <c r="T614" s="131" t="e">
        <f>IF(VLOOKUP($I614,Zużycie!$A$2:$P$8,11,FALSE)=0," ",VLOOKUP($I614,Zużycie!$A$2:$P$8,11,FALSE))</f>
        <v>#N/A</v>
      </c>
      <c r="U614" s="131" t="e">
        <f>IF(VLOOKUP($I614,Zużycie!$A$2:$P$8,12,FALSE)=0," ",VLOOKUP($I614,Zużycie!$A$2:$P$8,12,FALSE))</f>
        <v>#N/A</v>
      </c>
      <c r="V614" s="131" t="e">
        <f>IF(VLOOKUP($I614,Zużycie!$A$2:$P$8,13,FALSE)=0," ",VLOOKUP($I614,Zużycie!$A$2:$P$2,100,FALSE))</f>
        <v>#N/A</v>
      </c>
      <c r="W614" s="131" t="e">
        <f>IF(VLOOKUP($I614,Zużycie!$A$2:$P$8,14,FALSE)=0," ",VLOOKUP($I614,Zużycie!$A$2:$P$8,14,FALSE))</f>
        <v>#N/A</v>
      </c>
      <c r="X614" s="131" t="e">
        <f>IF(VLOOKUP($I614,Zużycie!$A$2:$P$8,15,FALSE)=0," ",VLOOKUP($I614,Zużycie!$A$2:$P$8,15,FALSE))</f>
        <v>#N/A</v>
      </c>
      <c r="Y614" s="131" t="e">
        <f>IF(VLOOKUP($I614,Zużycie!$A$2:$P$8,16,FALSE)=0," ",VLOOKUP($I614,Zużycie!$A$2:$P$8,16,FALSE))</f>
        <v>#N/A</v>
      </c>
      <c r="Z614" s="131"/>
      <c r="AA614" s="131"/>
      <c r="AB614" s="131"/>
      <c r="AC614" s="131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1:48" ht="47.25" customHeight="1">
      <c r="A615" s="14"/>
      <c r="B615" s="5"/>
      <c r="C615" s="6"/>
      <c r="D615" s="6"/>
      <c r="E615" s="7"/>
      <c r="F615" s="5"/>
      <c r="G615" s="5"/>
      <c r="H615" s="5"/>
      <c r="I615" s="5" t="str">
        <f t="shared" si="22"/>
        <v/>
      </c>
      <c r="J615" s="5"/>
      <c r="K615" s="5"/>
      <c r="L615" s="5"/>
      <c r="M615" s="130"/>
      <c r="N615" s="131" t="e">
        <f>IF(VLOOKUP($I615,Zużycie!$A$2:$P$8,5,FALSE)=0," ",VLOOKUP($I615,Zużycie!$A$2:$P$8,5,FALSE))</f>
        <v>#N/A</v>
      </c>
      <c r="O615" s="131" t="e">
        <f>IF(VLOOKUP($I615,Zużycie!$A$2:$P$8,6,FALSE)=0," ",VLOOKUP($I615,Zużycie!$A$2:$P$8,6,FALSE))</f>
        <v>#N/A</v>
      </c>
      <c r="P615" s="131" t="e">
        <f>IF(VLOOKUP($I615,Zużycie!$A$2:$P$8,7,FALSE)=0," ",VLOOKUP($I615,Zużycie!$A$2:$P$8,7,FALSE))</f>
        <v>#N/A</v>
      </c>
      <c r="Q615" s="131" t="e">
        <f>IF(VLOOKUP($I615,Zużycie!$A$2:$P$8,8,FALSE)=0," ",VLOOKUP($I615,Zużycie!$A$2:$P$8,8,FALSE))</f>
        <v>#N/A</v>
      </c>
      <c r="R615" s="131" t="e">
        <f>IF(VLOOKUP($I615,Zużycie!$A$2:$P$8,9,FALSE)=0," ",VLOOKUP($I615,Zużycie!$A$2:$P$8,9,FALSE))</f>
        <v>#N/A</v>
      </c>
      <c r="S615" s="131" t="e">
        <f>IF(VLOOKUP($I615,Zużycie!$A$2:$P$8,10,FALSE)=0," ",VLOOKUP($I615,Zużycie!$A$2:$P$8,10,FALSE))</f>
        <v>#N/A</v>
      </c>
      <c r="T615" s="131" t="e">
        <f>IF(VLOOKUP($I615,Zużycie!$A$2:$P$8,11,FALSE)=0," ",VLOOKUP($I615,Zużycie!$A$2:$P$8,11,FALSE))</f>
        <v>#N/A</v>
      </c>
      <c r="U615" s="131" t="e">
        <f>IF(VLOOKUP($I615,Zużycie!$A$2:$P$8,12,FALSE)=0," ",VLOOKUP($I615,Zużycie!$A$2:$P$8,12,FALSE))</f>
        <v>#N/A</v>
      </c>
      <c r="V615" s="131" t="e">
        <f>IF(VLOOKUP($I615,Zużycie!$A$2:$P$8,13,FALSE)=0," ",VLOOKUP($I615,Zużycie!$A$2:$P$2,100,FALSE))</f>
        <v>#N/A</v>
      </c>
      <c r="W615" s="131" t="e">
        <f>IF(VLOOKUP($I615,Zużycie!$A$2:$P$8,14,FALSE)=0," ",VLOOKUP($I615,Zużycie!$A$2:$P$8,14,FALSE))</f>
        <v>#N/A</v>
      </c>
      <c r="X615" s="131" t="e">
        <f>IF(VLOOKUP($I615,Zużycie!$A$2:$P$8,15,FALSE)=0," ",VLOOKUP($I615,Zużycie!$A$2:$P$8,15,FALSE))</f>
        <v>#N/A</v>
      </c>
      <c r="Y615" s="131" t="e">
        <f>IF(VLOOKUP($I615,Zużycie!$A$2:$P$8,16,FALSE)=0," ",VLOOKUP($I615,Zużycie!$A$2:$P$8,16,FALSE))</f>
        <v>#N/A</v>
      </c>
      <c r="Z615" s="131"/>
      <c r="AA615" s="131"/>
      <c r="AB615" s="131"/>
      <c r="AC615" s="131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1:48" ht="47.25" customHeight="1">
      <c r="A616" s="14"/>
      <c r="B616" s="5"/>
      <c r="C616" s="6"/>
      <c r="D616" s="6"/>
      <c r="E616" s="7"/>
      <c r="F616" s="5"/>
      <c r="G616" s="5"/>
      <c r="H616" s="5"/>
      <c r="I616" s="5" t="str">
        <f t="shared" si="22"/>
        <v/>
      </c>
      <c r="J616" s="5"/>
      <c r="K616" s="5"/>
      <c r="L616" s="5"/>
      <c r="M616" s="130"/>
      <c r="N616" s="131" t="e">
        <f>IF(VLOOKUP($I616,Zużycie!$A$2:$P$8,5,FALSE)=0," ",VLOOKUP($I616,Zużycie!$A$2:$P$8,5,FALSE))</f>
        <v>#N/A</v>
      </c>
      <c r="O616" s="131" t="e">
        <f>IF(VLOOKUP($I616,Zużycie!$A$2:$P$8,6,FALSE)=0," ",VLOOKUP($I616,Zużycie!$A$2:$P$8,6,FALSE))</f>
        <v>#N/A</v>
      </c>
      <c r="P616" s="131" t="e">
        <f>IF(VLOOKUP($I616,Zużycie!$A$2:$P$8,7,FALSE)=0," ",VLOOKUP($I616,Zużycie!$A$2:$P$8,7,FALSE))</f>
        <v>#N/A</v>
      </c>
      <c r="Q616" s="131" t="e">
        <f>IF(VLOOKUP($I616,Zużycie!$A$2:$P$8,8,FALSE)=0," ",VLOOKUP($I616,Zużycie!$A$2:$P$8,8,FALSE))</f>
        <v>#N/A</v>
      </c>
      <c r="R616" s="131" t="e">
        <f>IF(VLOOKUP($I616,Zużycie!$A$2:$P$8,9,FALSE)=0," ",VLOOKUP($I616,Zużycie!$A$2:$P$8,9,FALSE))</f>
        <v>#N/A</v>
      </c>
      <c r="S616" s="131" t="e">
        <f>IF(VLOOKUP($I616,Zużycie!$A$2:$P$8,10,FALSE)=0," ",VLOOKUP($I616,Zużycie!$A$2:$P$8,10,FALSE))</f>
        <v>#N/A</v>
      </c>
      <c r="T616" s="131" t="e">
        <f>IF(VLOOKUP($I616,Zużycie!$A$2:$P$8,11,FALSE)=0," ",VLOOKUP($I616,Zużycie!$A$2:$P$8,11,FALSE))</f>
        <v>#N/A</v>
      </c>
      <c r="U616" s="131" t="e">
        <f>IF(VLOOKUP($I616,Zużycie!$A$2:$P$8,12,FALSE)=0," ",VLOOKUP($I616,Zużycie!$A$2:$P$8,12,FALSE))</f>
        <v>#N/A</v>
      </c>
      <c r="V616" s="131" t="e">
        <f>IF(VLOOKUP($I616,Zużycie!$A$2:$P$8,13,FALSE)=0," ",VLOOKUP($I616,Zużycie!$A$2:$P$2,100,FALSE))</f>
        <v>#N/A</v>
      </c>
      <c r="W616" s="131" t="e">
        <f>IF(VLOOKUP($I616,Zużycie!$A$2:$P$8,14,FALSE)=0," ",VLOOKUP($I616,Zużycie!$A$2:$P$8,14,FALSE))</f>
        <v>#N/A</v>
      </c>
      <c r="X616" s="131" t="e">
        <f>IF(VLOOKUP($I616,Zużycie!$A$2:$P$8,15,FALSE)=0," ",VLOOKUP($I616,Zużycie!$A$2:$P$8,15,FALSE))</f>
        <v>#N/A</v>
      </c>
      <c r="Y616" s="131" t="e">
        <f>IF(VLOOKUP($I616,Zużycie!$A$2:$P$8,16,FALSE)=0," ",VLOOKUP($I616,Zużycie!$A$2:$P$8,16,FALSE))</f>
        <v>#N/A</v>
      </c>
      <c r="Z616" s="131"/>
      <c r="AA616" s="131"/>
      <c r="AB616" s="131"/>
      <c r="AC616" s="131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</sheetData>
  <autoFilter ref="A7:CL616">
    <sortState ref="A10:CL616">
      <sortCondition ref="A7:A616"/>
    </sortState>
  </autoFilter>
  <mergeCells count="35">
    <mergeCell ref="L5:L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N6:O6"/>
    <mergeCell ref="AI5:AI7"/>
    <mergeCell ref="AK5:AK7"/>
    <mergeCell ref="P6:Q6"/>
    <mergeCell ref="R6:S6"/>
    <mergeCell ref="N5:Y5"/>
    <mergeCell ref="AD5:AD7"/>
    <mergeCell ref="AE5:AE7"/>
    <mergeCell ref="X6:Y6"/>
    <mergeCell ref="AH5:AH7"/>
    <mergeCell ref="AN5:AO6"/>
    <mergeCell ref="AV5:AV7"/>
    <mergeCell ref="AW5:AW7"/>
    <mergeCell ref="AP5:AQ6"/>
    <mergeCell ref="AS5:AS7"/>
    <mergeCell ref="AT5:AT7"/>
    <mergeCell ref="AU5:AU7"/>
    <mergeCell ref="AR5:AR7"/>
    <mergeCell ref="AL5:AL7"/>
    <mergeCell ref="AM5:AM7"/>
    <mergeCell ref="AF5:AF7"/>
    <mergeCell ref="AG5:AG7"/>
    <mergeCell ref="AJ5:AJ7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13"/>
  <sheetViews>
    <sheetView workbookViewId="0">
      <selection sqref="A1:A3"/>
    </sheetView>
  </sheetViews>
  <sheetFormatPr defaultRowHeight="18.75"/>
  <cols>
    <col min="1" max="1" width="6.625" style="2" customWidth="1"/>
    <col min="2" max="2" width="12.5" style="2" customWidth="1"/>
    <col min="3" max="4" width="8" style="9" hidden="1" customWidth="1"/>
    <col min="5" max="5" width="19.5" style="9" hidden="1" customWidth="1"/>
    <col min="6" max="6" width="5.5" style="2" customWidth="1"/>
    <col min="7" max="7" width="8.625" style="2" customWidth="1"/>
    <col min="8" max="8" width="9.375" style="2" customWidth="1"/>
    <col min="9" max="9" width="25.125" style="2" hidden="1" customWidth="1"/>
    <col min="10" max="10" width="11.25" style="2" customWidth="1"/>
    <col min="11" max="11" width="10.25" style="2" customWidth="1"/>
    <col min="12" max="13" width="4.25" style="2" customWidth="1"/>
    <col min="14" max="29" width="3.875" style="2" customWidth="1"/>
    <col min="30" max="31" width="12.375" style="2" customWidth="1"/>
    <col min="32" max="32" width="10.25" style="2" customWidth="1"/>
    <col min="33" max="33" width="9" style="2"/>
    <col min="34" max="35" width="14.875" style="2" customWidth="1"/>
    <col min="36" max="39" width="6.75" style="2" hidden="1" customWidth="1"/>
    <col min="40" max="40" width="8.875" style="2" customWidth="1"/>
    <col min="41" max="41" width="6.75" style="2" customWidth="1"/>
    <col min="42" max="44" width="0" style="2" hidden="1" customWidth="1"/>
    <col min="45" max="45" width="12.625" style="2" customWidth="1"/>
    <col min="46" max="46" width="10.375" style="2" customWidth="1"/>
    <col min="47" max="16384" width="9" style="2"/>
  </cols>
  <sheetData>
    <row r="1" spans="1:88" ht="14.25" customHeight="1">
      <c r="A1" s="252" t="s">
        <v>47</v>
      </c>
      <c r="B1" s="233" t="s">
        <v>42</v>
      </c>
      <c r="C1" s="230" t="s">
        <v>40</v>
      </c>
      <c r="D1" s="230" t="s">
        <v>50</v>
      </c>
      <c r="E1" s="230" t="s">
        <v>41</v>
      </c>
      <c r="F1" s="236" t="s">
        <v>27</v>
      </c>
      <c r="G1" s="228" t="s">
        <v>20</v>
      </c>
      <c r="H1" s="228" t="s">
        <v>22</v>
      </c>
      <c r="I1" s="253" t="s">
        <v>49</v>
      </c>
      <c r="J1" s="228" t="s">
        <v>21</v>
      </c>
      <c r="K1" s="228" t="s">
        <v>28</v>
      </c>
      <c r="L1" s="236" t="s">
        <v>23</v>
      </c>
      <c r="M1" s="53"/>
      <c r="N1" s="228" t="s">
        <v>43</v>
      </c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11"/>
      <c r="AA1" s="11"/>
      <c r="AB1" s="11"/>
      <c r="AC1" s="11"/>
      <c r="AD1" s="216" t="s">
        <v>51</v>
      </c>
      <c r="AE1" s="216" t="s">
        <v>52</v>
      </c>
      <c r="AF1" s="228" t="s">
        <v>19</v>
      </c>
      <c r="AG1" s="216" t="s">
        <v>32</v>
      </c>
      <c r="AH1" s="216" t="s">
        <v>29</v>
      </c>
      <c r="AI1" s="216" t="s">
        <v>117</v>
      </c>
      <c r="AJ1" s="216" t="s">
        <v>30</v>
      </c>
      <c r="AK1" s="216" t="s">
        <v>31</v>
      </c>
      <c r="AL1" s="216" t="s">
        <v>33</v>
      </c>
      <c r="AM1" s="216"/>
      <c r="AN1" s="216" t="s">
        <v>34</v>
      </c>
      <c r="AO1" s="216"/>
      <c r="AP1" s="216" t="s">
        <v>35</v>
      </c>
      <c r="AQ1" s="216" t="s">
        <v>36</v>
      </c>
      <c r="AR1" s="216" t="s">
        <v>37</v>
      </c>
      <c r="AS1" s="216" t="s">
        <v>38</v>
      </c>
      <c r="AT1" s="216" t="s">
        <v>39</v>
      </c>
      <c r="AU1" s="217"/>
    </row>
    <row r="2" spans="1:88" ht="18" customHeight="1">
      <c r="A2" s="252"/>
      <c r="B2" s="239"/>
      <c r="C2" s="231"/>
      <c r="D2" s="231"/>
      <c r="E2" s="231"/>
      <c r="F2" s="250"/>
      <c r="G2" s="228"/>
      <c r="H2" s="228"/>
      <c r="I2" s="254"/>
      <c r="J2" s="228"/>
      <c r="K2" s="228"/>
      <c r="L2" s="250"/>
      <c r="M2" s="53"/>
      <c r="N2" s="228" t="s">
        <v>1</v>
      </c>
      <c r="O2" s="228"/>
      <c r="P2" s="228" t="s">
        <v>24</v>
      </c>
      <c r="Q2" s="228"/>
      <c r="R2" s="228" t="s">
        <v>13</v>
      </c>
      <c r="S2" s="228"/>
      <c r="T2" s="228" t="s">
        <v>25</v>
      </c>
      <c r="U2" s="228"/>
      <c r="V2" s="228" t="s">
        <v>26</v>
      </c>
      <c r="W2" s="228"/>
      <c r="X2" s="228"/>
      <c r="Y2" s="228"/>
      <c r="Z2" s="11"/>
      <c r="AA2" s="11"/>
      <c r="AB2" s="11"/>
      <c r="AC2" s="11"/>
      <c r="AD2" s="216"/>
      <c r="AE2" s="216"/>
      <c r="AF2" s="228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7"/>
    </row>
    <row r="3" spans="1:88" ht="25.5" customHeight="1">
      <c r="A3" s="252"/>
      <c r="B3" s="239"/>
      <c r="C3" s="231"/>
      <c r="D3" s="231"/>
      <c r="E3" s="231"/>
      <c r="F3" s="251"/>
      <c r="G3" s="229"/>
      <c r="H3" s="229"/>
      <c r="I3" s="255"/>
      <c r="J3" s="229"/>
      <c r="K3" s="229"/>
      <c r="L3" s="251"/>
      <c r="M3" s="13">
        <v>36</v>
      </c>
      <c r="N3" s="3">
        <v>37</v>
      </c>
      <c r="O3" s="3">
        <v>38</v>
      </c>
      <c r="P3" s="3">
        <v>39</v>
      </c>
      <c r="Q3" s="3">
        <v>40</v>
      </c>
      <c r="R3" s="3">
        <v>41</v>
      </c>
      <c r="S3" s="3">
        <v>42</v>
      </c>
      <c r="T3" s="3">
        <v>43</v>
      </c>
      <c r="U3" s="3">
        <v>44</v>
      </c>
      <c r="V3" s="3">
        <v>45</v>
      </c>
      <c r="W3" s="3">
        <v>46</v>
      </c>
      <c r="X3" s="3">
        <v>47</v>
      </c>
      <c r="Y3" s="3">
        <v>48</v>
      </c>
      <c r="Z3" s="12">
        <v>49</v>
      </c>
      <c r="AA3" s="12">
        <v>50</v>
      </c>
      <c r="AB3" s="12">
        <v>51</v>
      </c>
      <c r="AC3" s="12">
        <v>52</v>
      </c>
      <c r="AD3" s="216"/>
      <c r="AE3" s="216"/>
      <c r="AF3" s="228"/>
      <c r="AG3" s="216"/>
      <c r="AH3" s="216"/>
      <c r="AI3" s="216"/>
      <c r="AJ3" s="216"/>
      <c r="AK3" s="216"/>
      <c r="AL3" s="4" t="s">
        <v>44</v>
      </c>
      <c r="AM3" s="4" t="s">
        <v>45</v>
      </c>
      <c r="AN3" s="4" t="s">
        <v>44</v>
      </c>
      <c r="AO3" s="4" t="s">
        <v>45</v>
      </c>
      <c r="AP3" s="216"/>
      <c r="AQ3" s="216"/>
      <c r="AR3" s="216"/>
      <c r="AS3" s="216"/>
      <c r="AT3" s="216"/>
      <c r="AU3" s="217"/>
      <c r="AV3" s="2" t="s">
        <v>394</v>
      </c>
      <c r="AW3" s="2" t="s">
        <v>395</v>
      </c>
      <c r="AX3" s="2" t="s">
        <v>396</v>
      </c>
      <c r="AY3" s="2" t="s">
        <v>394</v>
      </c>
      <c r="AZ3" s="2" t="s">
        <v>395</v>
      </c>
      <c r="BA3" s="2" t="s">
        <v>396</v>
      </c>
      <c r="BB3" s="2" t="s">
        <v>394</v>
      </c>
      <c r="BC3" s="2" t="s">
        <v>395</v>
      </c>
      <c r="BD3" s="2" t="s">
        <v>396</v>
      </c>
      <c r="BE3" s="2" t="s">
        <v>394</v>
      </c>
      <c r="BF3" s="2" t="s">
        <v>395</v>
      </c>
      <c r="BG3" s="2" t="s">
        <v>396</v>
      </c>
      <c r="BH3" s="2" t="s">
        <v>394</v>
      </c>
      <c r="BI3" s="2" t="s">
        <v>395</v>
      </c>
      <c r="BJ3" s="2" t="s">
        <v>396</v>
      </c>
      <c r="BK3" s="2" t="s">
        <v>394</v>
      </c>
      <c r="BL3" s="2" t="s">
        <v>395</v>
      </c>
      <c r="BM3" s="2" t="s">
        <v>396</v>
      </c>
      <c r="BN3" s="2" t="s">
        <v>394</v>
      </c>
      <c r="BO3" s="2" t="s">
        <v>395</v>
      </c>
      <c r="BP3" s="2" t="s">
        <v>396</v>
      </c>
      <c r="BQ3" s="2" t="s">
        <v>394</v>
      </c>
      <c r="BR3" s="2" t="s">
        <v>395</v>
      </c>
      <c r="BS3" s="2" t="s">
        <v>396</v>
      </c>
      <c r="BT3" s="2" t="s">
        <v>394</v>
      </c>
      <c r="BU3" s="2" t="s">
        <v>395</v>
      </c>
      <c r="BV3" s="2" t="s">
        <v>396</v>
      </c>
      <c r="BW3" s="2" t="s">
        <v>394</v>
      </c>
      <c r="BX3" s="2" t="s">
        <v>395</v>
      </c>
      <c r="BY3" s="2" t="s">
        <v>396</v>
      </c>
      <c r="BZ3" s="2" t="s">
        <v>394</v>
      </c>
      <c r="CA3" s="2" t="s">
        <v>395</v>
      </c>
      <c r="CB3" s="2" t="s">
        <v>396</v>
      </c>
      <c r="CC3" s="2" t="s">
        <v>394</v>
      </c>
      <c r="CD3" s="2" t="s">
        <v>395</v>
      </c>
      <c r="CE3" s="2" t="s">
        <v>396</v>
      </c>
      <c r="CF3" s="2" t="s">
        <v>394</v>
      </c>
      <c r="CG3" s="2" t="s">
        <v>395</v>
      </c>
      <c r="CH3" s="2" t="s">
        <v>396</v>
      </c>
      <c r="CI3" s="2" t="s">
        <v>394</v>
      </c>
      <c r="CJ3" s="2" t="s">
        <v>395</v>
      </c>
    </row>
    <row r="4" spans="1:88" ht="62.25" customHeight="1">
      <c r="A4" s="15">
        <v>0</v>
      </c>
      <c r="B4" s="5" t="s">
        <v>56</v>
      </c>
      <c r="C4" s="8"/>
      <c r="D4" s="8"/>
      <c r="E4" s="8"/>
      <c r="F4" s="5" t="s">
        <v>8</v>
      </c>
      <c r="G4" s="5" t="s">
        <v>48</v>
      </c>
      <c r="H4" s="5" t="s">
        <v>5</v>
      </c>
      <c r="I4" s="5" t="str">
        <f t="shared" ref="I4:I67" si="0">CONCATENATE(F4,G4,H4)</f>
        <v>CSLIM176/182</v>
      </c>
      <c r="J4" s="5"/>
      <c r="K4" s="5"/>
      <c r="L4" s="5" t="s">
        <v>46</v>
      </c>
      <c r="M4" s="5"/>
      <c r="N4" s="10" t="e">
        <f>IF(VLOOKUP($I4,Zużycie!$A$2:$P$8,5,FALSE)=0," ",VLOOKUP($I4,Zużycie!$A$2:$P$8,5,FALSE))</f>
        <v>#N/A</v>
      </c>
      <c r="O4" s="10" t="e">
        <f>IF(VLOOKUP($I4,Zużycie!$A$2:$P$8,6,FALSE)=0," ",VLOOKUP($I4,Zużycie!$A$2:$P$8,6,FALSE))</f>
        <v>#N/A</v>
      </c>
      <c r="P4" s="10" t="e">
        <f>IF(VLOOKUP($I4,Zużycie!$A$2:$P$8,7,FALSE)=0," ",VLOOKUP($I4,Zużycie!$A$2:$P$8,7,FALSE))</f>
        <v>#N/A</v>
      </c>
      <c r="Q4" s="10" t="e">
        <f>IF(VLOOKUP($I4,Zużycie!$A$2:$P$8,8,FALSE)=0," ",VLOOKUP($I4,Zużycie!$A$2:$P$8,8,FALSE))</f>
        <v>#N/A</v>
      </c>
      <c r="R4" s="10" t="e">
        <f>IF(VLOOKUP($I4,Zużycie!$A$2:$P$8,9,FALSE)=0," ",VLOOKUP($I4,Zużycie!$A$2:$P$8,9,FALSE))</f>
        <v>#N/A</v>
      </c>
      <c r="S4" s="10" t="e">
        <f>IF(VLOOKUP($I4,Zużycie!$A$2:$P$8,10,FALSE)=0," ",VLOOKUP($I4,Zużycie!$A$2:$P$8,10,FALSE))</f>
        <v>#N/A</v>
      </c>
      <c r="T4" s="10" t="e">
        <f>IF(VLOOKUP($I4,Zużycie!$A$2:$P$8,11,FALSE)=0," ",VLOOKUP($I4,Zużycie!$A$2:$P$8,11,FALSE))</f>
        <v>#N/A</v>
      </c>
      <c r="U4" s="10" t="e">
        <f>IF(VLOOKUP($I4,Zużycie!$A$2:$P$8,12,FALSE)=0," ",VLOOKUP($I4,Zużycie!$A$2:$P$8,12,FALSE))</f>
        <v>#N/A</v>
      </c>
      <c r="V4" s="10" t="e">
        <f>IF(VLOOKUP($I4,Zużycie!$A$2:$P$8,13,FALSE)=0," ",VLOOKUP($I4,Zużycie!$A$2:$P$8,13,FALSE))</f>
        <v>#N/A</v>
      </c>
      <c r="W4" s="10" t="e">
        <f>IF(VLOOKUP($I4,Zużycie!$A$2:$P$8,14,FALSE)=0," ",VLOOKUP($I4,Zużycie!$A$2:$P$8,14,FALSE))</f>
        <v>#N/A</v>
      </c>
      <c r="X4" s="10" t="e">
        <f>IF(VLOOKUP($I4,Zużycie!$A$2:$P$8,15,FALSE)=0," ",VLOOKUP($I4,Zużycie!$A$2:$P$8,15,FALSE))</f>
        <v>#N/A</v>
      </c>
      <c r="Y4" s="10" t="e">
        <f>IF(VLOOKUP($I4,Zużycie!$A$2:$P$8,16,FALSE)=0," ",VLOOKUP($I4,Zużycie!$A$2:$P$8,16,FALSE))</f>
        <v>#N/A</v>
      </c>
      <c r="Z4" s="10"/>
      <c r="AA4" s="10"/>
      <c r="AB4" s="10"/>
      <c r="AC4" s="10"/>
      <c r="AD4" s="5" t="s">
        <v>474</v>
      </c>
      <c r="AE4" s="5" t="s">
        <v>409</v>
      </c>
      <c r="AF4" s="5"/>
      <c r="AG4" s="5" t="e">
        <f>SUM(N4:Y4)</f>
        <v>#N/A</v>
      </c>
      <c r="AH4" s="5"/>
      <c r="AI4" s="16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88" ht="62.25" customHeight="1">
      <c r="A5" s="57">
        <v>1016</v>
      </c>
      <c r="B5" s="57" t="s">
        <v>53</v>
      </c>
      <c r="C5" s="58">
        <v>41892</v>
      </c>
      <c r="D5" s="58">
        <v>41904</v>
      </c>
      <c r="E5" s="59">
        <v>41905.291666666664</v>
      </c>
      <c r="F5" s="57" t="s">
        <v>8</v>
      </c>
      <c r="G5" s="57" t="s">
        <v>48</v>
      </c>
      <c r="H5" s="57" t="s">
        <v>5</v>
      </c>
      <c r="I5" s="57" t="str">
        <f t="shared" si="0"/>
        <v>CSLIM176/182</v>
      </c>
      <c r="J5" s="57"/>
      <c r="K5" s="57"/>
      <c r="L5" s="57" t="s">
        <v>46</v>
      </c>
      <c r="M5" s="57"/>
      <c r="N5" s="60">
        <v>1</v>
      </c>
      <c r="O5" s="60">
        <v>2</v>
      </c>
      <c r="P5" s="60">
        <v>4</v>
      </c>
      <c r="Q5" s="60">
        <v>4</v>
      </c>
      <c r="R5" s="60">
        <v>4</v>
      </c>
      <c r="S5" s="60">
        <v>4</v>
      </c>
      <c r="T5" s="60">
        <v>2</v>
      </c>
      <c r="U5" s="60"/>
      <c r="V5" s="60"/>
      <c r="W5" s="60"/>
      <c r="X5" s="60"/>
      <c r="Y5" s="57"/>
      <c r="Z5" s="57"/>
      <c r="AA5" s="57"/>
      <c r="AB5" s="57"/>
      <c r="AC5" s="57"/>
      <c r="AD5" s="61" t="s">
        <v>54</v>
      </c>
      <c r="AE5" s="57"/>
      <c r="AF5" s="57"/>
      <c r="AG5" s="57">
        <f>SUM(N5:Y5)</f>
        <v>21</v>
      </c>
      <c r="AH5" s="76">
        <v>21</v>
      </c>
      <c r="AI5" s="62">
        <v>41894</v>
      </c>
      <c r="AJ5" s="57"/>
      <c r="AK5" s="57"/>
      <c r="AL5" s="57"/>
      <c r="AM5" s="57"/>
      <c r="AN5" s="57" t="s">
        <v>309</v>
      </c>
      <c r="AO5" s="57"/>
      <c r="AP5" s="57"/>
      <c r="AQ5" s="57"/>
      <c r="AR5" s="57"/>
      <c r="AS5" s="62">
        <v>41898</v>
      </c>
      <c r="AT5" s="62">
        <v>41898</v>
      </c>
    </row>
    <row r="6" spans="1:88" ht="62.25" customHeight="1">
      <c r="A6" s="57">
        <v>115</v>
      </c>
      <c r="B6" s="57" t="s">
        <v>55</v>
      </c>
      <c r="C6" s="58">
        <v>41892</v>
      </c>
      <c r="D6" s="58">
        <v>41904</v>
      </c>
      <c r="E6" s="59">
        <v>41905.291666666664</v>
      </c>
      <c r="F6" s="57" t="s">
        <v>8</v>
      </c>
      <c r="G6" s="57" t="s">
        <v>48</v>
      </c>
      <c r="H6" s="57" t="s">
        <v>3</v>
      </c>
      <c r="I6" s="57" t="str">
        <f t="shared" si="0"/>
        <v>CSLIM164/170</v>
      </c>
      <c r="J6" s="57"/>
      <c r="K6" s="57"/>
      <c r="L6" s="57" t="s">
        <v>46</v>
      </c>
      <c r="M6" s="57"/>
      <c r="N6" s="57"/>
      <c r="O6" s="57">
        <v>1</v>
      </c>
      <c r="P6" s="57">
        <v>1</v>
      </c>
      <c r="Q6" s="57">
        <v>1</v>
      </c>
      <c r="R6" s="57">
        <v>1</v>
      </c>
      <c r="S6" s="57">
        <v>1</v>
      </c>
      <c r="T6" s="57"/>
      <c r="U6" s="57"/>
      <c r="V6" s="57"/>
      <c r="W6" s="57"/>
      <c r="X6" s="57"/>
      <c r="Y6" s="57"/>
      <c r="Z6" s="57"/>
      <c r="AA6" s="57"/>
      <c r="AB6" s="57"/>
      <c r="AC6" s="57"/>
      <c r="AD6" s="61" t="s">
        <v>54</v>
      </c>
      <c r="AE6" s="57"/>
      <c r="AF6" s="57"/>
      <c r="AG6" s="57">
        <f t="shared" ref="AG6:AG19" si="1">SUM(N6:Y6)</f>
        <v>5</v>
      </c>
      <c r="AH6" s="76">
        <v>5</v>
      </c>
      <c r="AI6" s="62">
        <v>41897</v>
      </c>
      <c r="AJ6" s="57"/>
      <c r="AK6" s="57"/>
      <c r="AL6" s="57"/>
      <c r="AM6" s="57"/>
      <c r="AN6" s="57">
        <v>99</v>
      </c>
      <c r="AO6" s="57"/>
      <c r="AP6" s="57"/>
      <c r="AQ6" s="57"/>
      <c r="AR6" s="57"/>
      <c r="AS6" s="57"/>
      <c r="AT6" s="57"/>
    </row>
    <row r="7" spans="1:88" ht="62.25" customHeight="1">
      <c r="A7" s="57">
        <v>115</v>
      </c>
      <c r="B7" s="57" t="s">
        <v>57</v>
      </c>
      <c r="C7" s="58">
        <v>41892</v>
      </c>
      <c r="D7" s="58">
        <v>41904</v>
      </c>
      <c r="E7" s="59">
        <v>41905.291666666664</v>
      </c>
      <c r="F7" s="57" t="s">
        <v>8</v>
      </c>
      <c r="G7" s="57" t="s">
        <v>48</v>
      </c>
      <c r="H7" s="57" t="s">
        <v>4</v>
      </c>
      <c r="I7" s="57" t="str">
        <f t="shared" si="0"/>
        <v>CSLIM170/176</v>
      </c>
      <c r="J7" s="57"/>
      <c r="K7" s="57"/>
      <c r="L7" s="57" t="s">
        <v>46</v>
      </c>
      <c r="M7" s="57"/>
      <c r="N7" s="57"/>
      <c r="O7" s="57">
        <v>1</v>
      </c>
      <c r="P7" s="57">
        <v>1</v>
      </c>
      <c r="Q7" s="57">
        <v>1</v>
      </c>
      <c r="R7" s="57">
        <v>1</v>
      </c>
      <c r="S7" s="57">
        <v>1</v>
      </c>
      <c r="T7" s="57"/>
      <c r="U7" s="57"/>
      <c r="V7" s="57"/>
      <c r="W7" s="57"/>
      <c r="X7" s="57"/>
      <c r="Y7" s="57"/>
      <c r="Z7" s="57"/>
      <c r="AA7" s="57"/>
      <c r="AB7" s="57"/>
      <c r="AC7" s="57"/>
      <c r="AD7" s="61" t="s">
        <v>54</v>
      </c>
      <c r="AE7" s="57"/>
      <c r="AF7" s="57"/>
      <c r="AG7" s="57">
        <f t="shared" si="1"/>
        <v>5</v>
      </c>
      <c r="AH7" s="76">
        <v>5</v>
      </c>
      <c r="AI7" s="62">
        <v>41897</v>
      </c>
      <c r="AJ7" s="57"/>
      <c r="AK7" s="57"/>
      <c r="AL7" s="57"/>
      <c r="AM7" s="57"/>
      <c r="AN7" s="57">
        <v>1</v>
      </c>
      <c r="AO7" s="57"/>
      <c r="AP7" s="57"/>
      <c r="AQ7" s="57"/>
      <c r="AR7" s="57"/>
      <c r="AS7" s="57"/>
      <c r="AT7" s="57"/>
    </row>
    <row r="8" spans="1:88" ht="62.25" customHeight="1">
      <c r="A8" s="57">
        <v>115</v>
      </c>
      <c r="B8" s="57" t="s">
        <v>58</v>
      </c>
      <c r="C8" s="58">
        <v>41892</v>
      </c>
      <c r="D8" s="58">
        <v>41904</v>
      </c>
      <c r="E8" s="59">
        <v>41905.291666666664</v>
      </c>
      <c r="F8" s="57" t="s">
        <v>8</v>
      </c>
      <c r="G8" s="57" t="s">
        <v>48</v>
      </c>
      <c r="H8" s="57" t="s">
        <v>59</v>
      </c>
      <c r="I8" s="57" t="str">
        <f t="shared" si="0"/>
        <v>CSLIM182/188</v>
      </c>
      <c r="J8" s="57"/>
      <c r="K8" s="57"/>
      <c r="L8" s="57" t="s">
        <v>46</v>
      </c>
      <c r="M8" s="57"/>
      <c r="N8" s="57"/>
      <c r="O8" s="57">
        <v>1</v>
      </c>
      <c r="P8" s="57">
        <v>1</v>
      </c>
      <c r="Q8" s="57">
        <v>1</v>
      </c>
      <c r="R8" s="57">
        <v>1</v>
      </c>
      <c r="S8" s="57">
        <v>1</v>
      </c>
      <c r="T8" s="57"/>
      <c r="U8" s="57"/>
      <c r="V8" s="57"/>
      <c r="W8" s="57"/>
      <c r="X8" s="57"/>
      <c r="Y8" s="57"/>
      <c r="Z8" s="57"/>
      <c r="AA8" s="57"/>
      <c r="AB8" s="57"/>
      <c r="AC8" s="57"/>
      <c r="AD8" s="61" t="s">
        <v>54</v>
      </c>
      <c r="AE8" s="57"/>
      <c r="AF8" s="57"/>
      <c r="AG8" s="57">
        <f t="shared" si="1"/>
        <v>5</v>
      </c>
      <c r="AH8" s="76">
        <v>5</v>
      </c>
      <c r="AI8" s="62">
        <v>41897</v>
      </c>
      <c r="AJ8" s="57"/>
      <c r="AK8" s="57"/>
      <c r="AL8" s="57"/>
      <c r="AM8" s="57"/>
      <c r="AN8" s="57">
        <v>7</v>
      </c>
      <c r="AO8" s="57"/>
      <c r="AP8" s="57"/>
      <c r="AQ8" s="57"/>
      <c r="AR8" s="57"/>
      <c r="AS8" s="57"/>
      <c r="AT8" s="57"/>
    </row>
    <row r="9" spans="1:88" ht="47.25" customHeight="1">
      <c r="A9" s="57">
        <v>116</v>
      </c>
      <c r="B9" s="57" t="s">
        <v>60</v>
      </c>
      <c r="C9" s="58">
        <v>41892</v>
      </c>
      <c r="D9" s="58">
        <v>41904</v>
      </c>
      <c r="E9" s="59">
        <v>41905.291666666664</v>
      </c>
      <c r="F9" s="57" t="s">
        <v>8</v>
      </c>
      <c r="G9" s="57" t="s">
        <v>61</v>
      </c>
      <c r="H9" s="57" t="s">
        <v>59</v>
      </c>
      <c r="I9" s="57" t="str">
        <f t="shared" si="0"/>
        <v>CKLASYKA182/188</v>
      </c>
      <c r="J9" s="57"/>
      <c r="K9" s="57"/>
      <c r="L9" s="57" t="s">
        <v>46</v>
      </c>
      <c r="M9" s="57"/>
      <c r="N9" s="57"/>
      <c r="O9" s="57"/>
      <c r="P9" s="57"/>
      <c r="Q9" s="57"/>
      <c r="R9" s="57"/>
      <c r="S9" s="57">
        <v>1</v>
      </c>
      <c r="T9" s="57">
        <v>1</v>
      </c>
      <c r="U9" s="57"/>
      <c r="V9" s="57">
        <v>1</v>
      </c>
      <c r="W9" s="57">
        <v>1</v>
      </c>
      <c r="X9" s="57">
        <v>1</v>
      </c>
      <c r="Y9" s="57"/>
      <c r="Z9" s="57"/>
      <c r="AA9" s="57"/>
      <c r="AB9" s="57"/>
      <c r="AC9" s="57"/>
      <c r="AD9" s="61" t="s">
        <v>54</v>
      </c>
      <c r="AE9" s="57"/>
      <c r="AF9" s="57"/>
      <c r="AG9" s="57">
        <f t="shared" si="1"/>
        <v>5</v>
      </c>
      <c r="AH9" s="76">
        <v>5</v>
      </c>
      <c r="AI9" s="62">
        <v>41898</v>
      </c>
      <c r="AJ9" s="57"/>
      <c r="AK9" s="57"/>
      <c r="AL9" s="57"/>
      <c r="AM9" s="57"/>
      <c r="AN9" s="57">
        <v>29</v>
      </c>
      <c r="AO9" s="57"/>
      <c r="AP9" s="57"/>
      <c r="AQ9" s="57"/>
      <c r="AR9" s="57"/>
      <c r="AS9" s="57"/>
      <c r="AT9" s="57"/>
    </row>
    <row r="10" spans="1:88" ht="47.25" customHeight="1">
      <c r="A10" s="57">
        <v>115</v>
      </c>
      <c r="B10" s="57" t="s">
        <v>64</v>
      </c>
      <c r="C10" s="58">
        <v>41892</v>
      </c>
      <c r="D10" s="58">
        <v>41904</v>
      </c>
      <c r="E10" s="59">
        <v>41905.291666666664</v>
      </c>
      <c r="F10" s="57" t="s">
        <v>8</v>
      </c>
      <c r="G10" s="57" t="s">
        <v>61</v>
      </c>
      <c r="H10" s="57" t="s">
        <v>5</v>
      </c>
      <c r="I10" s="57" t="str">
        <f t="shared" si="0"/>
        <v>CKLASYKA176/182</v>
      </c>
      <c r="J10" s="57" t="s">
        <v>63</v>
      </c>
      <c r="K10" s="57"/>
      <c r="L10" s="57" t="s">
        <v>46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>
        <v>1</v>
      </c>
      <c r="AC10" s="57"/>
      <c r="AD10" s="63" t="s">
        <v>62</v>
      </c>
      <c r="AE10" s="57"/>
      <c r="AF10" s="64" t="s">
        <v>69</v>
      </c>
      <c r="AG10" s="57">
        <v>1</v>
      </c>
      <c r="AH10" s="76">
        <v>1</v>
      </c>
      <c r="AI10" s="62">
        <v>41897</v>
      </c>
      <c r="AJ10" s="57"/>
      <c r="AK10" s="57"/>
      <c r="AL10" s="57"/>
      <c r="AM10" s="57"/>
      <c r="AN10" s="57">
        <v>11</v>
      </c>
      <c r="AO10" s="57"/>
      <c r="AP10" s="57"/>
      <c r="AQ10" s="57"/>
      <c r="AR10" s="57"/>
      <c r="AS10" s="57"/>
      <c r="AT10" s="57"/>
    </row>
    <row r="11" spans="1:88" ht="47.25" customHeight="1">
      <c r="A11" s="57">
        <v>115</v>
      </c>
      <c r="B11" s="57" t="s">
        <v>65</v>
      </c>
      <c r="C11" s="58">
        <v>41892</v>
      </c>
      <c r="D11" s="58">
        <v>41904</v>
      </c>
      <c r="E11" s="59">
        <v>41905.291666666664</v>
      </c>
      <c r="F11" s="57" t="s">
        <v>8</v>
      </c>
      <c r="G11" s="57" t="s">
        <v>61</v>
      </c>
      <c r="H11" s="57" t="s">
        <v>59</v>
      </c>
      <c r="I11" s="57" t="str">
        <f t="shared" si="0"/>
        <v>CKLASYKA182/188</v>
      </c>
      <c r="J11" s="57" t="s">
        <v>66</v>
      </c>
      <c r="K11" s="57">
        <v>1</v>
      </c>
      <c r="L11" s="57" t="s">
        <v>46</v>
      </c>
      <c r="M11" s="57"/>
      <c r="N11" s="57"/>
      <c r="O11" s="57"/>
      <c r="P11" s="57"/>
      <c r="Q11" s="57"/>
      <c r="R11" s="57"/>
      <c r="S11" s="57"/>
      <c r="T11" s="57"/>
      <c r="U11" s="57"/>
      <c r="V11" s="57">
        <v>4</v>
      </c>
      <c r="W11" s="57">
        <v>4</v>
      </c>
      <c r="X11" s="57">
        <v>4</v>
      </c>
      <c r="Y11" s="57"/>
      <c r="Z11" s="57"/>
      <c r="AA11" s="57"/>
      <c r="AB11" s="57"/>
      <c r="AC11" s="57"/>
      <c r="AD11" s="63" t="s">
        <v>67</v>
      </c>
      <c r="AE11" s="63" t="s">
        <v>68</v>
      </c>
      <c r="AF11" s="57"/>
      <c r="AG11" s="57">
        <f t="shared" si="1"/>
        <v>12</v>
      </c>
      <c r="AH11" s="76">
        <v>12</v>
      </c>
      <c r="AI11" s="62">
        <v>41898</v>
      </c>
      <c r="AJ11" s="57"/>
      <c r="AK11" s="57"/>
      <c r="AL11" s="57"/>
      <c r="AM11" s="57"/>
      <c r="AN11" s="57">
        <v>31</v>
      </c>
      <c r="AO11" s="57"/>
      <c r="AP11" s="57"/>
      <c r="AQ11" s="57"/>
      <c r="AR11" s="57"/>
      <c r="AS11" s="57"/>
      <c r="AT11" s="57"/>
    </row>
    <row r="12" spans="1:88" ht="47.25" customHeight="1">
      <c r="A12" s="23">
        <v>109</v>
      </c>
      <c r="B12" s="23" t="s">
        <v>70</v>
      </c>
      <c r="C12" s="24">
        <v>41889</v>
      </c>
      <c r="D12" s="24">
        <v>41897</v>
      </c>
      <c r="E12" s="25">
        <v>41897.75</v>
      </c>
      <c r="F12" s="23" t="s">
        <v>2</v>
      </c>
      <c r="G12" s="23" t="s">
        <v>48</v>
      </c>
      <c r="H12" s="23" t="s">
        <v>5</v>
      </c>
      <c r="I12" s="23" t="str">
        <f t="shared" si="0"/>
        <v>KSLIM176/182</v>
      </c>
      <c r="J12" s="23" t="s">
        <v>66</v>
      </c>
      <c r="K12" s="23">
        <v>1</v>
      </c>
      <c r="L12" s="23" t="s">
        <v>46</v>
      </c>
      <c r="M12" s="23"/>
      <c r="N12" s="26" t="e">
        <f>IF(VLOOKUP($I12,Zużycie!$A$2:$P$8,5,FALSE)=0," ",VLOOKUP($I12,Zużycie!$A$2:$P$8,5,FALSE))</f>
        <v>#N/A</v>
      </c>
      <c r="O12" s="26" t="e">
        <f>IF(VLOOKUP($I12,Zużycie!$A$2:$P$8,6,FALSE)=0," ",VLOOKUP($I12,Zużycie!$A$2:$P$8,6,FALSE))</f>
        <v>#N/A</v>
      </c>
      <c r="P12" s="26" t="e">
        <f>IF(VLOOKUP($I12,Zużycie!$A$2:$P$8,7,FALSE)=0," ",VLOOKUP($I12,Zużycie!$A$2:$P$8,7,FALSE))</f>
        <v>#N/A</v>
      </c>
      <c r="Q12" s="26" t="e">
        <f>IF(VLOOKUP($I12,Zużycie!$A$2:$P$8,8,FALSE)=0," ",VLOOKUP($I12,Zużycie!$A$2:$P$8,8,FALSE))</f>
        <v>#N/A</v>
      </c>
      <c r="R12" s="26" t="e">
        <f>IF(VLOOKUP($I12,Zużycie!$A$2:$P$8,9,FALSE)=0," ",VLOOKUP($I12,Zużycie!$A$2:$P$8,9,FALSE))</f>
        <v>#N/A</v>
      </c>
      <c r="S12" s="26" t="e">
        <f>IF(VLOOKUP($I12,Zużycie!$A$2:$P$8,10,FALSE)=0," ",VLOOKUP($I12,Zużycie!$A$2:$P$8,10,FALSE))</f>
        <v>#N/A</v>
      </c>
      <c r="T12" s="26" t="e">
        <f>IF(VLOOKUP($I12,Zużycie!$A$2:$P$8,11,FALSE)=0," ",VLOOKUP($I12,Zużycie!$A$2:$P$8,11,FALSE))</f>
        <v>#N/A</v>
      </c>
      <c r="U12" s="26" t="e">
        <f>IF(VLOOKUP($I12,Zużycie!$A$2:$P$8,12,FALSE)=0," ",VLOOKUP($I12,Zużycie!$A$2:$P$8,12,FALSE))</f>
        <v>#N/A</v>
      </c>
      <c r="V12" s="26" t="e">
        <f>IF(VLOOKUP($I12,Zużycie!$A$2:$P$8,13,FALSE)=0," ",VLOOKUP($I12,Zużycie!$A$2:$P$8,13,FALSE))</f>
        <v>#N/A</v>
      </c>
      <c r="W12" s="26" t="e">
        <f>IF(VLOOKUP($I12,Zużycie!$A$2:$P$8,14,FALSE)=0," ",VLOOKUP($I12,Zużycie!$A$2:$P$8,14,FALSE))</f>
        <v>#N/A</v>
      </c>
      <c r="X12" s="26" t="e">
        <f>IF(VLOOKUP($I12,Zużycie!$A$2:$P$8,15,FALSE)=0," ",VLOOKUP($I12,Zużycie!$A$2:$P$8,15,FALSE))</f>
        <v>#N/A</v>
      </c>
      <c r="Y12" s="26" t="e">
        <f>IF(VLOOKUP($I12,Zużycie!$A$2:$P$8,16,FALSE)=0," ",VLOOKUP($I12,Zużycie!$A$2:$P$8,16,FALSE))</f>
        <v>#N/A</v>
      </c>
      <c r="Z12" s="26"/>
      <c r="AA12" s="26"/>
      <c r="AB12" s="26"/>
      <c r="AC12" s="26"/>
      <c r="AD12" s="23" t="s">
        <v>71</v>
      </c>
      <c r="AE12" s="23" t="s">
        <v>72</v>
      </c>
      <c r="AF12" s="27" t="s">
        <v>73</v>
      </c>
      <c r="AG12" s="23" t="e">
        <f t="shared" si="1"/>
        <v>#N/A</v>
      </c>
      <c r="AH12" s="23">
        <v>20</v>
      </c>
      <c r="AI12" s="24">
        <v>41891</v>
      </c>
      <c r="AJ12" s="23"/>
      <c r="AK12" s="23"/>
      <c r="AL12" s="23"/>
      <c r="AM12" s="23"/>
      <c r="AN12" s="83">
        <v>43</v>
      </c>
      <c r="AO12" s="23"/>
      <c r="AP12" s="23"/>
      <c r="AQ12" s="23"/>
      <c r="AR12" s="23"/>
      <c r="AS12" s="23"/>
      <c r="AT12" s="23"/>
    </row>
    <row r="13" spans="1:88" ht="47.25" customHeight="1">
      <c r="A13" s="23">
        <v>1015</v>
      </c>
      <c r="B13" s="23" t="s">
        <v>74</v>
      </c>
      <c r="C13" s="24">
        <v>41889</v>
      </c>
      <c r="D13" s="24">
        <v>41897</v>
      </c>
      <c r="E13" s="25">
        <v>41897.75</v>
      </c>
      <c r="F13" s="23" t="s">
        <v>2</v>
      </c>
      <c r="G13" s="23" t="s">
        <v>48</v>
      </c>
      <c r="H13" s="23" t="s">
        <v>5</v>
      </c>
      <c r="I13" s="23" t="str">
        <f t="shared" si="0"/>
        <v>KSLIM176/182</v>
      </c>
      <c r="J13" s="23" t="s">
        <v>66</v>
      </c>
      <c r="K13" s="23">
        <v>1</v>
      </c>
      <c r="L13" s="23" t="s">
        <v>46</v>
      </c>
      <c r="M13" s="23"/>
      <c r="N13" s="26" t="e">
        <f>IF(VLOOKUP($I13,Zużycie!$A$2:$P$8,5,FALSE)=0," ",VLOOKUP($I13,Zużycie!$A$2:$P$8,5,FALSE))</f>
        <v>#N/A</v>
      </c>
      <c r="O13" s="26" t="e">
        <f>IF(VLOOKUP($I13,Zużycie!$A$2:$P$8,6,FALSE)=0," ",VLOOKUP($I13,Zużycie!$A$2:$P$8,6,FALSE))</f>
        <v>#N/A</v>
      </c>
      <c r="P13" s="26" t="e">
        <f>IF(VLOOKUP($I13,Zużycie!$A$2:$P$8,7,FALSE)=0," ",VLOOKUP($I13,Zużycie!$A$2:$P$8,7,FALSE))</f>
        <v>#N/A</v>
      </c>
      <c r="Q13" s="26" t="e">
        <f>IF(VLOOKUP($I13,Zużycie!$A$2:$P$8,8,FALSE)=0," ",VLOOKUP($I13,Zużycie!$A$2:$P$8,8,FALSE))</f>
        <v>#N/A</v>
      </c>
      <c r="R13" s="26" t="e">
        <f>IF(VLOOKUP($I13,Zużycie!$A$2:$P$8,9,FALSE)=0," ",VLOOKUP($I13,Zużycie!$A$2:$P$8,9,FALSE))</f>
        <v>#N/A</v>
      </c>
      <c r="S13" s="26" t="e">
        <f>IF(VLOOKUP($I13,Zużycie!$A$2:$P$8,10,FALSE)=0," ",VLOOKUP($I13,Zużycie!$A$2:$P$8,10,FALSE))</f>
        <v>#N/A</v>
      </c>
      <c r="T13" s="26" t="e">
        <f>IF(VLOOKUP($I13,Zużycie!$A$2:$P$8,11,FALSE)=0," ",VLOOKUP($I13,Zużycie!$A$2:$P$8,11,FALSE))</f>
        <v>#N/A</v>
      </c>
      <c r="U13" s="26" t="e">
        <f>IF(VLOOKUP($I13,Zużycie!$A$2:$P$8,12,FALSE)=0," ",VLOOKUP($I13,Zużycie!$A$2:$P$8,12,FALSE))</f>
        <v>#N/A</v>
      </c>
      <c r="V13" s="26" t="e">
        <f>IF(VLOOKUP($I13,Zużycie!$A$2:$P$8,13,FALSE)=0," ",VLOOKUP($I13,Zużycie!$A$2:$P$8,13,FALSE))</f>
        <v>#N/A</v>
      </c>
      <c r="W13" s="26" t="e">
        <f>IF(VLOOKUP($I13,Zużycie!$A$2:$P$8,14,FALSE)=0," ",VLOOKUP($I13,Zużycie!$A$2:$P$8,14,FALSE))</f>
        <v>#N/A</v>
      </c>
      <c r="X13" s="26" t="e">
        <f>IF(VLOOKUP($I13,Zużycie!$A$2:$P$8,15,FALSE)=0," ",VLOOKUP($I13,Zużycie!$A$2:$P$8,15,FALSE))</f>
        <v>#N/A</v>
      </c>
      <c r="Y13" s="26" t="e">
        <f>IF(VLOOKUP($I13,Zużycie!$A$2:$P$8,16,FALSE)=0," ",VLOOKUP($I13,Zużycie!$A$2:$P$8,16,FALSE))</f>
        <v>#N/A</v>
      </c>
      <c r="Z13" s="26"/>
      <c r="AA13" s="26"/>
      <c r="AB13" s="26"/>
      <c r="AC13" s="26"/>
      <c r="AD13" s="23" t="s">
        <v>75</v>
      </c>
      <c r="AE13" s="23" t="s">
        <v>76</v>
      </c>
      <c r="AF13" s="27" t="s">
        <v>73</v>
      </c>
      <c r="AG13" s="23" t="e">
        <f t="shared" si="1"/>
        <v>#N/A</v>
      </c>
      <c r="AH13" s="23">
        <v>20</v>
      </c>
      <c r="AI13" s="24">
        <v>41891</v>
      </c>
      <c r="AJ13" s="23"/>
      <c r="AK13" s="23"/>
      <c r="AL13" s="23"/>
      <c r="AM13" s="23"/>
      <c r="AN13" s="23" t="s">
        <v>165</v>
      </c>
      <c r="AO13" s="23"/>
      <c r="AP13" s="23"/>
      <c r="AQ13" s="23"/>
      <c r="AR13" s="23"/>
      <c r="AS13" s="28">
        <v>41897</v>
      </c>
      <c r="AT13" s="28">
        <v>41897</v>
      </c>
    </row>
    <row r="14" spans="1:88" ht="47.25" customHeight="1">
      <c r="A14" s="23">
        <v>1015</v>
      </c>
      <c r="B14" s="23" t="s">
        <v>77</v>
      </c>
      <c r="C14" s="24">
        <v>41889</v>
      </c>
      <c r="D14" s="24">
        <v>41897</v>
      </c>
      <c r="E14" s="25">
        <v>41897.75</v>
      </c>
      <c r="F14" s="23" t="s">
        <v>2</v>
      </c>
      <c r="G14" s="23" t="s">
        <v>48</v>
      </c>
      <c r="H14" s="23" t="s">
        <v>5</v>
      </c>
      <c r="I14" s="23" t="str">
        <f t="shared" si="0"/>
        <v>KSLIM176/182</v>
      </c>
      <c r="J14" s="23" t="s">
        <v>66</v>
      </c>
      <c r="K14" s="23">
        <v>1</v>
      </c>
      <c r="L14" s="23" t="s">
        <v>46</v>
      </c>
      <c r="M14" s="23"/>
      <c r="N14" s="26" t="e">
        <f>IF(VLOOKUP($I14,Zużycie!$A$2:$P$8,5,FALSE)=0," ",VLOOKUP($I14,Zużycie!$A$2:$P$8,5,FALSE))</f>
        <v>#N/A</v>
      </c>
      <c r="O14" s="26" t="e">
        <f>IF(VLOOKUP($I14,Zużycie!$A$2:$P$8,6,FALSE)=0," ",VLOOKUP($I14,Zużycie!$A$2:$P$8,6,FALSE))</f>
        <v>#N/A</v>
      </c>
      <c r="P14" s="26" t="e">
        <f>IF(VLOOKUP($I14,Zużycie!$A$2:$P$8,7,FALSE)=0," ",VLOOKUP($I14,Zużycie!$A$2:$P$8,7,FALSE))</f>
        <v>#N/A</v>
      </c>
      <c r="Q14" s="26" t="e">
        <f>IF(VLOOKUP($I14,Zużycie!$A$2:$P$8,8,FALSE)=0," ",VLOOKUP($I14,Zużycie!$A$2:$P$8,8,FALSE))</f>
        <v>#N/A</v>
      </c>
      <c r="R14" s="26" t="e">
        <f>IF(VLOOKUP($I14,Zużycie!$A$2:$P$8,9,FALSE)=0," ",VLOOKUP($I14,Zużycie!$A$2:$P$8,9,FALSE))</f>
        <v>#N/A</v>
      </c>
      <c r="S14" s="26" t="e">
        <f>IF(VLOOKUP($I14,Zużycie!$A$2:$P$8,10,FALSE)=0," ",VLOOKUP($I14,Zużycie!$A$2:$P$8,10,FALSE))</f>
        <v>#N/A</v>
      </c>
      <c r="T14" s="26" t="e">
        <f>IF(VLOOKUP($I14,Zużycie!$A$2:$P$8,11,FALSE)=0," ",VLOOKUP($I14,Zużycie!$A$2:$P$8,11,FALSE))</f>
        <v>#N/A</v>
      </c>
      <c r="U14" s="26" t="e">
        <f>IF(VLOOKUP($I14,Zużycie!$A$2:$P$8,12,FALSE)=0," ",VLOOKUP($I14,Zużycie!$A$2:$P$8,12,FALSE))</f>
        <v>#N/A</v>
      </c>
      <c r="V14" s="26" t="e">
        <f>IF(VLOOKUP($I14,Zużycie!$A$2:$P$8,13,FALSE)=0," ",VLOOKUP($I14,Zużycie!$A$2:$P$8,13,FALSE))</f>
        <v>#N/A</v>
      </c>
      <c r="W14" s="26" t="e">
        <f>IF(VLOOKUP($I14,Zużycie!$A$2:$P$8,14,FALSE)=0," ",VLOOKUP($I14,Zużycie!$A$2:$P$8,14,FALSE))</f>
        <v>#N/A</v>
      </c>
      <c r="X14" s="26" t="e">
        <f>IF(VLOOKUP($I14,Zużycie!$A$2:$P$8,15,FALSE)=0," ",VLOOKUP($I14,Zużycie!$A$2:$P$8,15,FALSE))</f>
        <v>#N/A</v>
      </c>
      <c r="Y14" s="26" t="e">
        <f>IF(VLOOKUP($I14,Zużycie!$A$2:$P$8,16,FALSE)=0," ",VLOOKUP($I14,Zużycie!$A$2:$P$8,16,FALSE))</f>
        <v>#N/A</v>
      </c>
      <c r="Z14" s="26"/>
      <c r="AA14" s="26"/>
      <c r="AB14" s="26"/>
      <c r="AC14" s="26"/>
      <c r="AD14" s="23" t="s">
        <v>83</v>
      </c>
      <c r="AE14" s="23" t="s">
        <v>76</v>
      </c>
      <c r="AF14" s="27" t="s">
        <v>73</v>
      </c>
      <c r="AG14" s="23" t="e">
        <f t="shared" si="1"/>
        <v>#N/A</v>
      </c>
      <c r="AH14" s="23">
        <v>20</v>
      </c>
      <c r="AI14" s="24">
        <v>41891</v>
      </c>
      <c r="AJ14" s="23"/>
      <c r="AK14" s="23"/>
      <c r="AL14" s="23"/>
      <c r="AM14" s="23"/>
      <c r="AN14" s="23" t="s">
        <v>164</v>
      </c>
      <c r="AO14" s="23"/>
      <c r="AP14" s="23"/>
      <c r="AQ14" s="23"/>
      <c r="AR14" s="23"/>
      <c r="AS14" s="28">
        <v>41897</v>
      </c>
      <c r="AT14" s="23"/>
    </row>
    <row r="15" spans="1:88" ht="47.25" customHeight="1">
      <c r="A15" s="23">
        <v>109</v>
      </c>
      <c r="B15" s="23" t="s">
        <v>78</v>
      </c>
      <c r="C15" s="24">
        <v>41889</v>
      </c>
      <c r="D15" s="24">
        <v>41897</v>
      </c>
      <c r="E15" s="25">
        <v>41897.75</v>
      </c>
      <c r="F15" s="23" t="s">
        <v>2</v>
      </c>
      <c r="G15" s="23" t="s">
        <v>48</v>
      </c>
      <c r="H15" s="23" t="s">
        <v>5</v>
      </c>
      <c r="I15" s="23" t="str">
        <f t="shared" si="0"/>
        <v>KSLIM176/182</v>
      </c>
      <c r="J15" s="23" t="s">
        <v>66</v>
      </c>
      <c r="K15" s="23">
        <v>1</v>
      </c>
      <c r="L15" s="23" t="s">
        <v>46</v>
      </c>
      <c r="M15" s="23"/>
      <c r="N15" s="26" t="e">
        <f>IF(VLOOKUP($I15,Zużycie!$A$2:$P$8,5,FALSE)=0," ",VLOOKUP($I15,Zużycie!$A$2:$P$8,5,FALSE))</f>
        <v>#N/A</v>
      </c>
      <c r="O15" s="26" t="e">
        <f>IF(VLOOKUP($I15,Zużycie!$A$2:$P$8,6,FALSE)=0," ",VLOOKUP($I15,Zużycie!$A$2:$P$8,6,FALSE))</f>
        <v>#N/A</v>
      </c>
      <c r="P15" s="26" t="e">
        <f>IF(VLOOKUP($I15,Zużycie!$A$2:$P$8,7,FALSE)=0," ",VLOOKUP($I15,Zużycie!$A$2:$P$8,7,FALSE))</f>
        <v>#N/A</v>
      </c>
      <c r="Q15" s="26" t="e">
        <f>IF(VLOOKUP($I15,Zużycie!$A$2:$P$8,8,FALSE)=0," ",VLOOKUP($I15,Zużycie!$A$2:$P$8,8,FALSE))</f>
        <v>#N/A</v>
      </c>
      <c r="R15" s="26" t="e">
        <f>IF(VLOOKUP($I15,Zużycie!$A$2:$P$8,9,FALSE)=0," ",VLOOKUP($I15,Zużycie!$A$2:$P$8,9,FALSE))</f>
        <v>#N/A</v>
      </c>
      <c r="S15" s="26" t="e">
        <f>IF(VLOOKUP($I15,Zużycie!$A$2:$P$8,10,FALSE)=0," ",VLOOKUP($I15,Zużycie!$A$2:$P$8,10,FALSE))</f>
        <v>#N/A</v>
      </c>
      <c r="T15" s="26" t="e">
        <f>IF(VLOOKUP($I15,Zużycie!$A$2:$P$8,11,FALSE)=0," ",VLOOKUP($I15,Zużycie!$A$2:$P$8,11,FALSE))</f>
        <v>#N/A</v>
      </c>
      <c r="U15" s="26" t="e">
        <f>IF(VLOOKUP($I15,Zużycie!$A$2:$P$8,12,FALSE)=0," ",VLOOKUP($I15,Zużycie!$A$2:$P$8,12,FALSE))</f>
        <v>#N/A</v>
      </c>
      <c r="V15" s="26" t="e">
        <f>IF(VLOOKUP($I15,Zużycie!$A$2:$P$8,13,FALSE)=0," ",VLOOKUP($I15,Zużycie!$A$2:$P$8,13,FALSE))</f>
        <v>#N/A</v>
      </c>
      <c r="W15" s="26" t="e">
        <f>IF(VLOOKUP($I15,Zużycie!$A$2:$P$8,14,FALSE)=0," ",VLOOKUP($I15,Zużycie!$A$2:$P$8,14,FALSE))</f>
        <v>#N/A</v>
      </c>
      <c r="X15" s="26" t="e">
        <f>IF(VLOOKUP($I15,Zużycie!$A$2:$P$8,15,FALSE)=0," ",VLOOKUP($I15,Zużycie!$A$2:$P$8,15,FALSE))</f>
        <v>#N/A</v>
      </c>
      <c r="Y15" s="26" t="e">
        <f>IF(VLOOKUP($I15,Zużycie!$A$2:$P$8,16,FALSE)=0," ",VLOOKUP($I15,Zużycie!$A$2:$P$8,16,FALSE))</f>
        <v>#N/A</v>
      </c>
      <c r="Z15" s="26"/>
      <c r="AA15" s="26"/>
      <c r="AB15" s="26"/>
      <c r="AC15" s="26"/>
      <c r="AD15" s="23" t="s">
        <v>84</v>
      </c>
      <c r="AE15" s="23" t="s">
        <v>76</v>
      </c>
      <c r="AF15" s="27" t="s">
        <v>73</v>
      </c>
      <c r="AG15" s="23" t="e">
        <f t="shared" si="1"/>
        <v>#N/A</v>
      </c>
      <c r="AH15" s="23">
        <v>20</v>
      </c>
      <c r="AI15" s="24">
        <v>41891</v>
      </c>
      <c r="AJ15" s="23"/>
      <c r="AK15" s="23"/>
      <c r="AL15" s="23"/>
      <c r="AM15" s="23"/>
      <c r="AN15" s="83">
        <v>36</v>
      </c>
      <c r="AO15" s="23"/>
      <c r="AP15" s="23"/>
      <c r="AQ15" s="23"/>
      <c r="AR15" s="23"/>
      <c r="AS15" s="23"/>
      <c r="AT15" s="23"/>
    </row>
    <row r="16" spans="1:88" ht="47.25" customHeight="1">
      <c r="A16" s="23">
        <v>109</v>
      </c>
      <c r="B16" s="23" t="s">
        <v>79</v>
      </c>
      <c r="C16" s="24">
        <v>41889</v>
      </c>
      <c r="D16" s="24">
        <v>41897</v>
      </c>
      <c r="E16" s="25">
        <v>41897.75</v>
      </c>
      <c r="F16" s="23" t="s">
        <v>2</v>
      </c>
      <c r="G16" s="23" t="s">
        <v>48</v>
      </c>
      <c r="H16" s="23" t="s">
        <v>5</v>
      </c>
      <c r="I16" s="23" t="str">
        <f t="shared" si="0"/>
        <v>KSLIM176/182</v>
      </c>
      <c r="J16" s="23" t="s">
        <v>66</v>
      </c>
      <c r="K16" s="23">
        <v>1</v>
      </c>
      <c r="L16" s="23" t="s">
        <v>46</v>
      </c>
      <c r="M16" s="23"/>
      <c r="N16" s="26" t="e">
        <f>IF(VLOOKUP($I16,Zużycie!$A$2:$P$8,5,FALSE)=0," ",VLOOKUP($I16,Zużycie!$A$2:$P$8,5,FALSE))</f>
        <v>#N/A</v>
      </c>
      <c r="O16" s="26" t="e">
        <f>IF(VLOOKUP($I16,Zużycie!$A$2:$P$8,6,FALSE)=0," ",VLOOKUP($I16,Zużycie!$A$2:$P$8,6,FALSE))</f>
        <v>#N/A</v>
      </c>
      <c r="P16" s="26" t="e">
        <f>IF(VLOOKUP($I16,Zużycie!$A$2:$P$8,7,FALSE)=0," ",VLOOKUP($I16,Zużycie!$A$2:$P$8,7,FALSE))</f>
        <v>#N/A</v>
      </c>
      <c r="Q16" s="26" t="e">
        <f>IF(VLOOKUP($I16,Zużycie!$A$2:$P$8,8,FALSE)=0," ",VLOOKUP($I16,Zużycie!$A$2:$P$8,8,FALSE))</f>
        <v>#N/A</v>
      </c>
      <c r="R16" s="26" t="e">
        <f>IF(VLOOKUP($I16,Zużycie!$A$2:$P$8,9,FALSE)=0," ",VLOOKUP($I16,Zużycie!$A$2:$P$8,9,FALSE))</f>
        <v>#N/A</v>
      </c>
      <c r="S16" s="26" t="e">
        <f>IF(VLOOKUP($I16,Zużycie!$A$2:$P$8,10,FALSE)=0," ",VLOOKUP($I16,Zużycie!$A$2:$P$8,10,FALSE))</f>
        <v>#N/A</v>
      </c>
      <c r="T16" s="26" t="e">
        <f>IF(VLOOKUP($I16,Zużycie!$A$2:$P$8,11,FALSE)=0," ",VLOOKUP($I16,Zużycie!$A$2:$P$8,11,FALSE))</f>
        <v>#N/A</v>
      </c>
      <c r="U16" s="26" t="e">
        <f>IF(VLOOKUP($I16,Zużycie!$A$2:$P$8,12,FALSE)=0," ",VLOOKUP($I16,Zużycie!$A$2:$P$8,12,FALSE))</f>
        <v>#N/A</v>
      </c>
      <c r="V16" s="26" t="e">
        <f>IF(VLOOKUP($I16,Zużycie!$A$2:$P$8,13,FALSE)=0," ",VLOOKUP($I16,Zużycie!$A$2:$P$8,13,FALSE))</f>
        <v>#N/A</v>
      </c>
      <c r="W16" s="26" t="e">
        <f>IF(VLOOKUP($I16,Zużycie!$A$2:$P$8,14,FALSE)=0," ",VLOOKUP($I16,Zużycie!$A$2:$P$8,14,FALSE))</f>
        <v>#N/A</v>
      </c>
      <c r="X16" s="26" t="e">
        <f>IF(VLOOKUP($I16,Zużycie!$A$2:$P$8,15,FALSE)=0," ",VLOOKUP($I16,Zużycie!$A$2:$P$8,15,FALSE))</f>
        <v>#N/A</v>
      </c>
      <c r="Y16" s="26" t="e">
        <f>IF(VLOOKUP($I16,Zużycie!$A$2:$P$8,16,FALSE)=0," ",VLOOKUP($I16,Zużycie!$A$2:$P$8,16,FALSE))</f>
        <v>#N/A</v>
      </c>
      <c r="Z16" s="26"/>
      <c r="AA16" s="26"/>
      <c r="AB16" s="26"/>
      <c r="AC16" s="26"/>
      <c r="AD16" s="23" t="s">
        <v>85</v>
      </c>
      <c r="AE16" s="23" t="s">
        <v>76</v>
      </c>
      <c r="AF16" s="27" t="s">
        <v>73</v>
      </c>
      <c r="AG16" s="23" t="e">
        <f t="shared" si="1"/>
        <v>#N/A</v>
      </c>
      <c r="AH16" s="23">
        <v>20</v>
      </c>
      <c r="AI16" s="24">
        <v>41891</v>
      </c>
      <c r="AJ16" s="23"/>
      <c r="AK16" s="23"/>
      <c r="AL16" s="23"/>
      <c r="AM16" s="23"/>
      <c r="AN16" s="83">
        <v>40</v>
      </c>
      <c r="AO16" s="23"/>
      <c r="AP16" s="23"/>
      <c r="AQ16" s="23"/>
      <c r="AR16" s="23"/>
      <c r="AS16" s="23"/>
      <c r="AT16" s="23"/>
    </row>
    <row r="17" spans="1:46" ht="47.25" customHeight="1">
      <c r="A17" s="23">
        <v>1015</v>
      </c>
      <c r="B17" s="23" t="s">
        <v>80</v>
      </c>
      <c r="C17" s="24">
        <v>41889</v>
      </c>
      <c r="D17" s="24">
        <v>41897</v>
      </c>
      <c r="E17" s="25">
        <v>41897.75</v>
      </c>
      <c r="F17" s="23" t="s">
        <v>2</v>
      </c>
      <c r="G17" s="23" t="s">
        <v>48</v>
      </c>
      <c r="H17" s="23" t="s">
        <v>5</v>
      </c>
      <c r="I17" s="23" t="str">
        <f t="shared" si="0"/>
        <v>KSLIM176/182</v>
      </c>
      <c r="J17" s="23" t="s">
        <v>66</v>
      </c>
      <c r="K17" s="23">
        <v>1</v>
      </c>
      <c r="L17" s="23" t="s">
        <v>46</v>
      </c>
      <c r="M17" s="23"/>
      <c r="N17" s="26" t="e">
        <f>IF(VLOOKUP($I17,Zużycie!$A$2:$P$8,5,FALSE)=0," ",VLOOKUP($I17,Zużycie!$A$2:$P$8,5,FALSE))</f>
        <v>#N/A</v>
      </c>
      <c r="O17" s="26" t="e">
        <f>IF(VLOOKUP($I17,Zużycie!$A$2:$P$8,6,FALSE)=0," ",VLOOKUP($I17,Zużycie!$A$2:$P$8,6,FALSE))</f>
        <v>#N/A</v>
      </c>
      <c r="P17" s="26" t="e">
        <f>IF(VLOOKUP($I17,Zużycie!$A$2:$P$8,7,FALSE)=0," ",VLOOKUP($I17,Zużycie!$A$2:$P$8,7,FALSE))</f>
        <v>#N/A</v>
      </c>
      <c r="Q17" s="26" t="e">
        <f>IF(VLOOKUP($I17,Zużycie!$A$2:$P$8,8,FALSE)=0," ",VLOOKUP($I17,Zużycie!$A$2:$P$8,8,FALSE))</f>
        <v>#N/A</v>
      </c>
      <c r="R17" s="26" t="e">
        <f>IF(VLOOKUP($I17,Zużycie!$A$2:$P$8,9,FALSE)=0," ",VLOOKUP($I17,Zużycie!$A$2:$P$8,9,FALSE))</f>
        <v>#N/A</v>
      </c>
      <c r="S17" s="26" t="e">
        <f>IF(VLOOKUP($I17,Zużycie!$A$2:$P$8,10,FALSE)=0," ",VLOOKUP($I17,Zużycie!$A$2:$P$8,10,FALSE))</f>
        <v>#N/A</v>
      </c>
      <c r="T17" s="26" t="e">
        <f>IF(VLOOKUP($I17,Zużycie!$A$2:$P$8,11,FALSE)=0," ",VLOOKUP($I17,Zużycie!$A$2:$P$8,11,FALSE))</f>
        <v>#N/A</v>
      </c>
      <c r="U17" s="26" t="e">
        <f>IF(VLOOKUP($I17,Zużycie!$A$2:$P$8,12,FALSE)=0," ",VLOOKUP($I17,Zużycie!$A$2:$P$8,12,FALSE))</f>
        <v>#N/A</v>
      </c>
      <c r="V17" s="26" t="e">
        <f>IF(VLOOKUP($I17,Zużycie!$A$2:$P$8,13,FALSE)=0," ",VLOOKUP($I17,Zużycie!$A$2:$P$8,13,FALSE))</f>
        <v>#N/A</v>
      </c>
      <c r="W17" s="26" t="e">
        <f>IF(VLOOKUP($I17,Zużycie!$A$2:$P$8,14,FALSE)=0," ",VLOOKUP($I17,Zużycie!$A$2:$P$8,14,FALSE))</f>
        <v>#N/A</v>
      </c>
      <c r="X17" s="26" t="e">
        <f>IF(VLOOKUP($I17,Zużycie!$A$2:$P$8,15,FALSE)=0," ",VLOOKUP($I17,Zużycie!$A$2:$P$8,15,FALSE))</f>
        <v>#N/A</v>
      </c>
      <c r="Y17" s="26" t="e">
        <f>IF(VLOOKUP($I17,Zużycie!$A$2:$P$8,16,FALSE)=0," ",VLOOKUP($I17,Zużycie!$A$2:$P$8,16,FALSE))</f>
        <v>#N/A</v>
      </c>
      <c r="Z17" s="26"/>
      <c r="AA17" s="26"/>
      <c r="AB17" s="26"/>
      <c r="AC17" s="26"/>
      <c r="AD17" s="23" t="s">
        <v>86</v>
      </c>
      <c r="AE17" s="23" t="s">
        <v>87</v>
      </c>
      <c r="AF17" s="27" t="s">
        <v>73</v>
      </c>
      <c r="AG17" s="23" t="e">
        <f t="shared" si="1"/>
        <v>#N/A</v>
      </c>
      <c r="AH17" s="23">
        <v>20</v>
      </c>
      <c r="AI17" s="24">
        <v>41891</v>
      </c>
      <c r="AJ17" s="23"/>
      <c r="AK17" s="23"/>
      <c r="AL17" s="23"/>
      <c r="AM17" s="23"/>
      <c r="AN17" s="23" t="s">
        <v>166</v>
      </c>
      <c r="AO17" s="23"/>
      <c r="AP17" s="23"/>
      <c r="AQ17" s="23"/>
      <c r="AR17" s="23"/>
      <c r="AS17" s="28">
        <v>41897</v>
      </c>
      <c r="AT17" s="23"/>
    </row>
    <row r="18" spans="1:46" ht="47.25" customHeight="1">
      <c r="A18" s="23">
        <v>1015</v>
      </c>
      <c r="B18" s="23" t="s">
        <v>81</v>
      </c>
      <c r="C18" s="24">
        <v>41889</v>
      </c>
      <c r="D18" s="24">
        <v>41897</v>
      </c>
      <c r="E18" s="25">
        <v>41897.75</v>
      </c>
      <c r="F18" s="23" t="s">
        <v>2</v>
      </c>
      <c r="G18" s="23" t="s">
        <v>48</v>
      </c>
      <c r="H18" s="23" t="s">
        <v>5</v>
      </c>
      <c r="I18" s="23" t="str">
        <f t="shared" si="0"/>
        <v>KSLIM176/182</v>
      </c>
      <c r="J18" s="23" t="s">
        <v>66</v>
      </c>
      <c r="K18" s="23">
        <v>1</v>
      </c>
      <c r="L18" s="23" t="s">
        <v>46</v>
      </c>
      <c r="M18" s="23"/>
      <c r="N18" s="26" t="e">
        <f>IF(VLOOKUP($I18,Zużycie!$A$2:$P$8,5,FALSE)=0," ",VLOOKUP($I18,Zużycie!$A$2:$P$8,5,FALSE))</f>
        <v>#N/A</v>
      </c>
      <c r="O18" s="26" t="e">
        <f>IF(VLOOKUP($I18,Zużycie!$A$2:$P$8,6,FALSE)=0," ",VLOOKUP($I18,Zużycie!$A$2:$P$8,6,FALSE))</f>
        <v>#N/A</v>
      </c>
      <c r="P18" s="26" t="e">
        <f>IF(VLOOKUP($I18,Zużycie!$A$2:$P$8,7,FALSE)=0," ",VLOOKUP($I18,Zużycie!$A$2:$P$8,7,FALSE))</f>
        <v>#N/A</v>
      </c>
      <c r="Q18" s="26" t="e">
        <f>IF(VLOOKUP($I18,Zużycie!$A$2:$P$8,8,FALSE)=0," ",VLOOKUP($I18,Zużycie!$A$2:$P$8,8,FALSE))</f>
        <v>#N/A</v>
      </c>
      <c r="R18" s="26" t="e">
        <f>IF(VLOOKUP($I18,Zużycie!$A$2:$P$8,9,FALSE)=0," ",VLOOKUP($I18,Zużycie!$A$2:$P$8,9,FALSE))</f>
        <v>#N/A</v>
      </c>
      <c r="S18" s="26" t="e">
        <f>IF(VLOOKUP($I18,Zużycie!$A$2:$P$8,10,FALSE)=0," ",VLOOKUP($I18,Zużycie!$A$2:$P$8,10,FALSE))</f>
        <v>#N/A</v>
      </c>
      <c r="T18" s="26" t="e">
        <f>IF(VLOOKUP($I18,Zużycie!$A$2:$P$8,11,FALSE)=0," ",VLOOKUP($I18,Zużycie!$A$2:$P$8,11,FALSE))</f>
        <v>#N/A</v>
      </c>
      <c r="U18" s="26" t="e">
        <f>IF(VLOOKUP($I18,Zużycie!$A$2:$P$8,12,FALSE)=0," ",VLOOKUP($I18,Zużycie!$A$2:$P$8,12,FALSE))</f>
        <v>#N/A</v>
      </c>
      <c r="V18" s="26" t="e">
        <f>IF(VLOOKUP($I18,Zużycie!$A$2:$P$8,13,FALSE)=0," ",VLOOKUP($I18,Zużycie!$A$2:$P$8,13,FALSE))</f>
        <v>#N/A</v>
      </c>
      <c r="W18" s="26" t="e">
        <f>IF(VLOOKUP($I18,Zużycie!$A$2:$P$8,14,FALSE)=0," ",VLOOKUP($I18,Zużycie!$A$2:$P$8,14,FALSE))</f>
        <v>#N/A</v>
      </c>
      <c r="X18" s="26" t="e">
        <f>IF(VLOOKUP($I18,Zużycie!$A$2:$P$8,15,FALSE)=0," ",VLOOKUP($I18,Zużycie!$A$2:$P$8,15,FALSE))</f>
        <v>#N/A</v>
      </c>
      <c r="Y18" s="26" t="e">
        <f>IF(VLOOKUP($I18,Zużycie!$A$2:$P$8,16,FALSE)=0," ",VLOOKUP($I18,Zużycie!$A$2:$P$8,16,FALSE))</f>
        <v>#N/A</v>
      </c>
      <c r="Z18" s="26"/>
      <c r="AA18" s="26"/>
      <c r="AB18" s="26"/>
      <c r="AC18" s="26"/>
      <c r="AD18" s="23" t="s">
        <v>88</v>
      </c>
      <c r="AE18" s="27" t="s">
        <v>116</v>
      </c>
      <c r="AF18" s="27" t="s">
        <v>73</v>
      </c>
      <c r="AG18" s="23" t="e">
        <f t="shared" si="1"/>
        <v>#N/A</v>
      </c>
      <c r="AH18" s="23">
        <v>20</v>
      </c>
      <c r="AI18" s="24">
        <v>41891</v>
      </c>
      <c r="AJ18" s="23"/>
      <c r="AK18" s="23"/>
      <c r="AL18" s="23"/>
      <c r="AM18" s="23"/>
      <c r="AN18" s="23" t="s">
        <v>167</v>
      </c>
      <c r="AO18" s="23"/>
      <c r="AP18" s="23"/>
      <c r="AQ18" s="23"/>
      <c r="AR18" s="23"/>
      <c r="AS18" s="28">
        <v>41897</v>
      </c>
      <c r="AT18" s="23"/>
    </row>
    <row r="19" spans="1:46" ht="47.25" customHeight="1">
      <c r="A19" s="23">
        <v>109</v>
      </c>
      <c r="B19" s="23" t="s">
        <v>82</v>
      </c>
      <c r="C19" s="24">
        <v>41889</v>
      </c>
      <c r="D19" s="24">
        <v>41897</v>
      </c>
      <c r="E19" s="25">
        <v>41897.75</v>
      </c>
      <c r="F19" s="23" t="s">
        <v>2</v>
      </c>
      <c r="G19" s="23" t="s">
        <v>48</v>
      </c>
      <c r="H19" s="23" t="s">
        <v>5</v>
      </c>
      <c r="I19" s="23" t="str">
        <f t="shared" si="0"/>
        <v>KSLIM176/182</v>
      </c>
      <c r="J19" s="23" t="s">
        <v>66</v>
      </c>
      <c r="K19" s="23">
        <v>1</v>
      </c>
      <c r="L19" s="23" t="s">
        <v>46</v>
      </c>
      <c r="M19" s="23"/>
      <c r="N19" s="26" t="e">
        <f>IF(VLOOKUP($I19,Zużycie!$A$2:$P$8,5,FALSE)=0," ",VLOOKUP($I19,Zużycie!$A$2:$P$8,5,FALSE))</f>
        <v>#N/A</v>
      </c>
      <c r="O19" s="26" t="e">
        <f>IF(VLOOKUP($I19,Zużycie!$A$2:$P$8,6,FALSE)=0," ",VLOOKUP($I19,Zużycie!$A$2:$P$8,6,FALSE))</f>
        <v>#N/A</v>
      </c>
      <c r="P19" s="26" t="e">
        <f>IF(VLOOKUP($I19,Zużycie!$A$2:$P$8,7,FALSE)=0," ",VLOOKUP($I19,Zużycie!$A$2:$P$8,7,FALSE))</f>
        <v>#N/A</v>
      </c>
      <c r="Q19" s="26" t="e">
        <f>IF(VLOOKUP($I19,Zużycie!$A$2:$P$8,8,FALSE)=0," ",VLOOKUP($I19,Zużycie!$A$2:$P$8,8,FALSE))</f>
        <v>#N/A</v>
      </c>
      <c r="R19" s="26" t="e">
        <f>IF(VLOOKUP($I19,Zużycie!$A$2:$P$8,9,FALSE)=0," ",VLOOKUP($I19,Zużycie!$A$2:$P$8,9,FALSE))</f>
        <v>#N/A</v>
      </c>
      <c r="S19" s="26" t="e">
        <f>IF(VLOOKUP($I19,Zużycie!$A$2:$P$8,10,FALSE)=0," ",VLOOKUP($I19,Zużycie!$A$2:$P$8,10,FALSE))</f>
        <v>#N/A</v>
      </c>
      <c r="T19" s="26" t="e">
        <f>IF(VLOOKUP($I19,Zużycie!$A$2:$P$8,11,FALSE)=0," ",VLOOKUP($I19,Zużycie!$A$2:$P$8,11,FALSE))</f>
        <v>#N/A</v>
      </c>
      <c r="U19" s="26" t="e">
        <f>IF(VLOOKUP($I19,Zużycie!$A$2:$P$8,12,FALSE)=0," ",VLOOKUP($I19,Zużycie!$A$2:$P$8,12,FALSE))</f>
        <v>#N/A</v>
      </c>
      <c r="V19" s="26" t="e">
        <f>IF(VLOOKUP($I19,Zużycie!$A$2:$P$8,13,FALSE)=0," ",VLOOKUP($I19,Zużycie!$A$2:$P$8,13,FALSE))</f>
        <v>#N/A</v>
      </c>
      <c r="W19" s="26" t="e">
        <f>IF(VLOOKUP($I19,Zużycie!$A$2:$P$8,14,FALSE)=0," ",VLOOKUP($I19,Zużycie!$A$2:$P$8,14,FALSE))</f>
        <v>#N/A</v>
      </c>
      <c r="X19" s="26" t="e">
        <f>IF(VLOOKUP($I19,Zużycie!$A$2:$P$8,15,FALSE)=0," ",VLOOKUP($I19,Zużycie!$A$2:$P$8,15,FALSE))</f>
        <v>#N/A</v>
      </c>
      <c r="Y19" s="26" t="e">
        <f>IF(VLOOKUP($I19,Zużycie!$A$2:$P$8,16,FALSE)=0," ",VLOOKUP($I19,Zużycie!$A$2:$P$8,16,FALSE))</f>
        <v>#N/A</v>
      </c>
      <c r="Z19" s="26"/>
      <c r="AA19" s="26"/>
      <c r="AB19" s="26"/>
      <c r="AC19" s="26"/>
      <c r="AD19" s="23" t="s">
        <v>85</v>
      </c>
      <c r="AE19" s="27" t="s">
        <v>89</v>
      </c>
      <c r="AF19" s="27" t="s">
        <v>73</v>
      </c>
      <c r="AG19" s="23" t="e">
        <f t="shared" si="1"/>
        <v>#N/A</v>
      </c>
      <c r="AH19" s="23">
        <v>20</v>
      </c>
      <c r="AI19" s="24">
        <v>41891</v>
      </c>
      <c r="AJ19" s="23"/>
      <c r="AK19" s="23"/>
      <c r="AL19" s="23"/>
      <c r="AM19" s="23"/>
      <c r="AN19" s="83">
        <v>37</v>
      </c>
      <c r="AO19" s="23"/>
      <c r="AP19" s="23"/>
      <c r="AQ19" s="23"/>
      <c r="AR19" s="23"/>
      <c r="AS19" s="23"/>
      <c r="AT19" s="23"/>
    </row>
    <row r="20" spans="1:46" ht="47.25" customHeight="1">
      <c r="A20" s="23">
        <v>1015</v>
      </c>
      <c r="B20" s="23" t="s">
        <v>90</v>
      </c>
      <c r="C20" s="24">
        <v>41889</v>
      </c>
      <c r="D20" s="24">
        <v>41897</v>
      </c>
      <c r="E20" s="25">
        <v>41897.75</v>
      </c>
      <c r="F20" s="23" t="s">
        <v>2</v>
      </c>
      <c r="G20" s="23" t="s">
        <v>48</v>
      </c>
      <c r="H20" s="23" t="s">
        <v>5</v>
      </c>
      <c r="I20" s="23" t="str">
        <f t="shared" ref="I20:I23" si="2">CONCATENATE(F20,G20,H20)</f>
        <v>KSLIM176/182</v>
      </c>
      <c r="J20" s="23" t="s">
        <v>66</v>
      </c>
      <c r="K20" s="23">
        <v>1</v>
      </c>
      <c r="L20" s="23" t="s">
        <v>46</v>
      </c>
      <c r="M20" s="23"/>
      <c r="N20" s="26" t="e">
        <f>IF(VLOOKUP($I20,Zużycie!$A$2:$P$8,5,FALSE)=0," ",VLOOKUP($I20,Zużycie!$A$2:$P$8,5,FALSE))</f>
        <v>#N/A</v>
      </c>
      <c r="O20" s="26" t="e">
        <f>IF(VLOOKUP($I20,Zużycie!$A$2:$P$8,6,FALSE)=0," ",VLOOKUP($I20,Zużycie!$A$2:$P$8,6,FALSE))</f>
        <v>#N/A</v>
      </c>
      <c r="P20" s="26" t="e">
        <f>IF(VLOOKUP($I20,Zużycie!$A$2:$P$8,7,FALSE)=0," ",VLOOKUP($I20,Zużycie!$A$2:$P$8,7,FALSE))</f>
        <v>#N/A</v>
      </c>
      <c r="Q20" s="26" t="e">
        <f>IF(VLOOKUP($I20,Zużycie!$A$2:$P$8,8,FALSE)=0," ",VLOOKUP($I20,Zużycie!$A$2:$P$8,8,FALSE))</f>
        <v>#N/A</v>
      </c>
      <c r="R20" s="26" t="e">
        <f>IF(VLOOKUP($I20,Zużycie!$A$2:$P$8,9,FALSE)=0," ",VLOOKUP($I20,Zużycie!$A$2:$P$8,9,FALSE))</f>
        <v>#N/A</v>
      </c>
      <c r="S20" s="26" t="e">
        <f>IF(VLOOKUP($I20,Zużycie!$A$2:$P$8,10,FALSE)=0," ",VLOOKUP($I20,Zużycie!$A$2:$P$8,10,FALSE))</f>
        <v>#N/A</v>
      </c>
      <c r="T20" s="26" t="e">
        <f>IF(VLOOKUP($I20,Zużycie!$A$2:$P$8,11,FALSE)=0," ",VLOOKUP($I20,Zużycie!$A$2:$P$8,11,FALSE))</f>
        <v>#N/A</v>
      </c>
      <c r="U20" s="26" t="e">
        <f>IF(VLOOKUP($I20,Zużycie!$A$2:$P$8,12,FALSE)=0," ",VLOOKUP($I20,Zużycie!$A$2:$P$8,12,FALSE))</f>
        <v>#N/A</v>
      </c>
      <c r="V20" s="26" t="e">
        <f>IF(VLOOKUP($I20,Zużycie!$A$2:$P$8,13,FALSE)=0," ",VLOOKUP($I20,Zużycie!$A$2:$P$8,13,FALSE))</f>
        <v>#N/A</v>
      </c>
      <c r="W20" s="26" t="e">
        <f>IF(VLOOKUP($I20,Zużycie!$A$2:$P$8,14,FALSE)=0," ",VLOOKUP($I20,Zużycie!$A$2:$P$8,14,FALSE))</f>
        <v>#N/A</v>
      </c>
      <c r="X20" s="26" t="e">
        <f>IF(VLOOKUP($I20,Zużycie!$A$2:$P$8,15,FALSE)=0," ",VLOOKUP($I20,Zużycie!$A$2:$P$8,15,FALSE))</f>
        <v>#N/A</v>
      </c>
      <c r="Y20" s="26" t="e">
        <f>IF(VLOOKUP($I20,Zużycie!$A$2:$P$8,16,FALSE)=0," ",VLOOKUP($I20,Zużycie!$A$2:$P$8,16,FALSE))</f>
        <v>#N/A</v>
      </c>
      <c r="Z20" s="26"/>
      <c r="AA20" s="26"/>
      <c r="AB20" s="26"/>
      <c r="AC20" s="26"/>
      <c r="AD20" s="23" t="s">
        <v>94</v>
      </c>
      <c r="AE20" s="27" t="s">
        <v>95</v>
      </c>
      <c r="AF20" s="27" t="s">
        <v>73</v>
      </c>
      <c r="AG20" s="23" t="e">
        <f t="shared" ref="AG20:AG43" si="3">SUM(N20:Y20)</f>
        <v>#N/A</v>
      </c>
      <c r="AH20" s="23">
        <v>20</v>
      </c>
      <c r="AI20" s="24">
        <v>41891</v>
      </c>
      <c r="AJ20" s="23"/>
      <c r="AK20" s="23"/>
      <c r="AL20" s="23"/>
      <c r="AM20" s="23"/>
      <c r="AN20" s="23" t="s">
        <v>168</v>
      </c>
      <c r="AO20" s="23"/>
      <c r="AP20" s="23"/>
      <c r="AQ20" s="23"/>
      <c r="AR20" s="23"/>
      <c r="AS20" s="28">
        <v>41897</v>
      </c>
      <c r="AT20" s="23"/>
    </row>
    <row r="21" spans="1:46" ht="47.25" customHeight="1">
      <c r="A21" s="23">
        <v>1015</v>
      </c>
      <c r="B21" s="23" t="s">
        <v>91</v>
      </c>
      <c r="C21" s="24">
        <v>41889</v>
      </c>
      <c r="D21" s="24">
        <v>41897</v>
      </c>
      <c r="E21" s="25">
        <v>41897.75</v>
      </c>
      <c r="F21" s="23" t="s">
        <v>2</v>
      </c>
      <c r="G21" s="23" t="s">
        <v>48</v>
      </c>
      <c r="H21" s="23" t="s">
        <v>5</v>
      </c>
      <c r="I21" s="23" t="str">
        <f t="shared" si="2"/>
        <v>KSLIM176/182</v>
      </c>
      <c r="J21" s="23" t="s">
        <v>66</v>
      </c>
      <c r="K21" s="23">
        <v>1</v>
      </c>
      <c r="L21" s="23" t="s">
        <v>46</v>
      </c>
      <c r="M21" s="23"/>
      <c r="N21" s="26" t="e">
        <f>IF(VLOOKUP($I21,Zużycie!$A$2:$P$8,5,FALSE)=0," ",VLOOKUP($I21,Zużycie!$A$2:$P$8,5,FALSE))</f>
        <v>#N/A</v>
      </c>
      <c r="O21" s="26" t="e">
        <f>IF(VLOOKUP($I21,Zużycie!$A$2:$P$8,6,FALSE)=0," ",VLOOKUP($I21,Zużycie!$A$2:$P$8,6,FALSE))</f>
        <v>#N/A</v>
      </c>
      <c r="P21" s="26" t="e">
        <f>IF(VLOOKUP($I21,Zużycie!$A$2:$P$8,7,FALSE)=0," ",VLOOKUP($I21,Zużycie!$A$2:$P$8,7,FALSE))</f>
        <v>#N/A</v>
      </c>
      <c r="Q21" s="26" t="e">
        <f>IF(VLOOKUP($I21,Zużycie!$A$2:$P$8,8,FALSE)=0," ",VLOOKUP($I21,Zużycie!$A$2:$P$8,8,FALSE))</f>
        <v>#N/A</v>
      </c>
      <c r="R21" s="26" t="e">
        <f>IF(VLOOKUP($I21,Zużycie!$A$2:$P$8,9,FALSE)=0," ",VLOOKUP($I21,Zużycie!$A$2:$P$8,9,FALSE))</f>
        <v>#N/A</v>
      </c>
      <c r="S21" s="26" t="e">
        <f>IF(VLOOKUP($I21,Zużycie!$A$2:$P$8,10,FALSE)=0," ",VLOOKUP($I21,Zużycie!$A$2:$P$8,10,FALSE))</f>
        <v>#N/A</v>
      </c>
      <c r="T21" s="26" t="e">
        <f>IF(VLOOKUP($I21,Zużycie!$A$2:$P$8,11,FALSE)=0," ",VLOOKUP($I21,Zużycie!$A$2:$P$8,11,FALSE))</f>
        <v>#N/A</v>
      </c>
      <c r="U21" s="26" t="e">
        <f>IF(VLOOKUP($I21,Zużycie!$A$2:$P$8,12,FALSE)=0," ",VLOOKUP($I21,Zużycie!$A$2:$P$8,12,FALSE))</f>
        <v>#N/A</v>
      </c>
      <c r="V21" s="26" t="e">
        <f>IF(VLOOKUP($I21,Zużycie!$A$2:$P$8,13,FALSE)=0," ",VLOOKUP($I21,Zużycie!$A$2:$P$8,13,FALSE))</f>
        <v>#N/A</v>
      </c>
      <c r="W21" s="26" t="e">
        <f>IF(VLOOKUP($I21,Zużycie!$A$2:$P$8,14,FALSE)=0," ",VLOOKUP($I21,Zużycie!$A$2:$P$8,14,FALSE))</f>
        <v>#N/A</v>
      </c>
      <c r="X21" s="26" t="e">
        <f>IF(VLOOKUP($I21,Zużycie!$A$2:$P$8,15,FALSE)=0," ",VLOOKUP($I21,Zużycie!$A$2:$P$8,15,FALSE))</f>
        <v>#N/A</v>
      </c>
      <c r="Y21" s="26" t="e">
        <f>IF(VLOOKUP($I21,Zużycie!$A$2:$P$8,16,FALSE)=0," ",VLOOKUP($I21,Zużycie!$A$2:$P$8,16,FALSE))</f>
        <v>#N/A</v>
      </c>
      <c r="Z21" s="26"/>
      <c r="AA21" s="26"/>
      <c r="AB21" s="26"/>
      <c r="AC21" s="26"/>
      <c r="AD21" s="23" t="s">
        <v>96</v>
      </c>
      <c r="AE21" s="27" t="s">
        <v>95</v>
      </c>
      <c r="AF21" s="27" t="s">
        <v>73</v>
      </c>
      <c r="AG21" s="23" t="e">
        <f t="shared" si="3"/>
        <v>#N/A</v>
      </c>
      <c r="AH21" s="23">
        <v>20</v>
      </c>
      <c r="AI21" s="24">
        <v>41891</v>
      </c>
      <c r="AJ21" s="23"/>
      <c r="AK21" s="23"/>
      <c r="AL21" s="23"/>
      <c r="AM21" s="23"/>
      <c r="AN21" s="23" t="s">
        <v>169</v>
      </c>
      <c r="AO21" s="23"/>
      <c r="AP21" s="23"/>
      <c r="AQ21" s="23"/>
      <c r="AR21" s="23"/>
      <c r="AS21" s="24">
        <v>41894</v>
      </c>
      <c r="AT21" s="23"/>
    </row>
    <row r="22" spans="1:46" ht="47.25" customHeight="1">
      <c r="A22" s="23">
        <v>1015</v>
      </c>
      <c r="B22" s="23" t="s">
        <v>92</v>
      </c>
      <c r="C22" s="24">
        <v>41889</v>
      </c>
      <c r="D22" s="24">
        <v>41897</v>
      </c>
      <c r="E22" s="25">
        <v>41897.75</v>
      </c>
      <c r="F22" s="23" t="s">
        <v>2</v>
      </c>
      <c r="G22" s="23" t="s">
        <v>48</v>
      </c>
      <c r="H22" s="23" t="s">
        <v>5</v>
      </c>
      <c r="I22" s="23" t="str">
        <f t="shared" si="2"/>
        <v>KSLIM176/182</v>
      </c>
      <c r="J22" s="23" t="s">
        <v>66</v>
      </c>
      <c r="K22" s="23">
        <v>1</v>
      </c>
      <c r="L22" s="23" t="s">
        <v>46</v>
      </c>
      <c r="M22" s="23"/>
      <c r="N22" s="26" t="e">
        <f>IF(VLOOKUP($I22,Zużycie!$A$2:$P$8,5,FALSE)=0," ",VLOOKUP($I22,Zużycie!$A$2:$P$8,5,FALSE))</f>
        <v>#N/A</v>
      </c>
      <c r="O22" s="26" t="e">
        <f>IF(VLOOKUP($I22,Zużycie!$A$2:$P$8,6,FALSE)=0," ",VLOOKUP($I22,Zużycie!$A$2:$P$8,6,FALSE))</f>
        <v>#N/A</v>
      </c>
      <c r="P22" s="26" t="e">
        <f>IF(VLOOKUP($I22,Zużycie!$A$2:$P$8,7,FALSE)=0," ",VLOOKUP($I22,Zużycie!$A$2:$P$8,7,FALSE))</f>
        <v>#N/A</v>
      </c>
      <c r="Q22" s="26" t="e">
        <f>IF(VLOOKUP($I22,Zużycie!$A$2:$P$8,8,FALSE)=0," ",VLOOKUP($I22,Zużycie!$A$2:$P$8,8,FALSE))</f>
        <v>#N/A</v>
      </c>
      <c r="R22" s="26" t="e">
        <f>IF(VLOOKUP($I22,Zużycie!$A$2:$P$8,9,FALSE)=0," ",VLOOKUP($I22,Zużycie!$A$2:$P$8,9,FALSE))</f>
        <v>#N/A</v>
      </c>
      <c r="S22" s="26" t="e">
        <f>IF(VLOOKUP($I22,Zużycie!$A$2:$P$8,10,FALSE)=0," ",VLOOKUP($I22,Zużycie!$A$2:$P$8,10,FALSE))</f>
        <v>#N/A</v>
      </c>
      <c r="T22" s="26" t="e">
        <f>IF(VLOOKUP($I22,Zużycie!$A$2:$P$8,11,FALSE)=0," ",VLOOKUP($I22,Zużycie!$A$2:$P$8,11,FALSE))</f>
        <v>#N/A</v>
      </c>
      <c r="U22" s="26" t="e">
        <f>IF(VLOOKUP($I22,Zużycie!$A$2:$P$8,12,FALSE)=0," ",VLOOKUP($I22,Zużycie!$A$2:$P$8,12,FALSE))</f>
        <v>#N/A</v>
      </c>
      <c r="V22" s="26" t="e">
        <f>IF(VLOOKUP($I22,Zużycie!$A$2:$P$8,13,FALSE)=0," ",VLOOKUP($I22,Zużycie!$A$2:$P$8,13,FALSE))</f>
        <v>#N/A</v>
      </c>
      <c r="W22" s="26" t="e">
        <f>IF(VLOOKUP($I22,Zużycie!$A$2:$P$8,14,FALSE)=0," ",VLOOKUP($I22,Zużycie!$A$2:$P$8,14,FALSE))</f>
        <v>#N/A</v>
      </c>
      <c r="X22" s="26" t="e">
        <f>IF(VLOOKUP($I22,Zużycie!$A$2:$P$8,15,FALSE)=0," ",VLOOKUP($I22,Zużycie!$A$2:$P$8,15,FALSE))</f>
        <v>#N/A</v>
      </c>
      <c r="Y22" s="26" t="e">
        <f>IF(VLOOKUP($I22,Zużycie!$A$2:$P$8,16,FALSE)=0," ",VLOOKUP($I22,Zużycie!$A$2:$P$8,16,FALSE))</f>
        <v>#N/A</v>
      </c>
      <c r="Z22" s="26"/>
      <c r="AA22" s="26"/>
      <c r="AB22" s="26"/>
      <c r="AC22" s="26"/>
      <c r="AD22" s="23" t="s">
        <v>97</v>
      </c>
      <c r="AE22" s="23" t="s">
        <v>72</v>
      </c>
      <c r="AF22" s="23"/>
      <c r="AG22" s="23" t="e">
        <f t="shared" si="3"/>
        <v>#N/A</v>
      </c>
      <c r="AH22" s="23">
        <v>20</v>
      </c>
      <c r="AI22" s="24">
        <v>41891</v>
      </c>
      <c r="AJ22" s="23"/>
      <c r="AK22" s="23"/>
      <c r="AL22" s="23"/>
      <c r="AM22" s="23"/>
      <c r="AN22" s="23" t="s">
        <v>170</v>
      </c>
      <c r="AO22" s="23"/>
      <c r="AP22" s="23"/>
      <c r="AQ22" s="23"/>
      <c r="AR22" s="23"/>
      <c r="AS22" s="28">
        <v>41895</v>
      </c>
      <c r="AT22" s="23"/>
    </row>
    <row r="23" spans="1:46" ht="47.25" customHeight="1">
      <c r="A23" s="23">
        <v>1015</v>
      </c>
      <c r="B23" s="23" t="s">
        <v>93</v>
      </c>
      <c r="C23" s="24">
        <v>41889</v>
      </c>
      <c r="D23" s="24">
        <v>41897</v>
      </c>
      <c r="E23" s="25">
        <v>41897.75</v>
      </c>
      <c r="F23" s="23" t="s">
        <v>2</v>
      </c>
      <c r="G23" s="23" t="s">
        <v>48</v>
      </c>
      <c r="H23" s="23" t="s">
        <v>5</v>
      </c>
      <c r="I23" s="23" t="str">
        <f t="shared" si="2"/>
        <v>KSLIM176/182</v>
      </c>
      <c r="J23" s="23" t="s">
        <v>66</v>
      </c>
      <c r="K23" s="23">
        <v>1</v>
      </c>
      <c r="L23" s="23" t="s">
        <v>46</v>
      </c>
      <c r="M23" s="23"/>
      <c r="N23" s="26" t="e">
        <f>IF(VLOOKUP($I23,Zużycie!$A$2:$P$8,5,FALSE)=0," ",VLOOKUP($I23,Zużycie!$A$2:$P$8,5,FALSE))</f>
        <v>#N/A</v>
      </c>
      <c r="O23" s="26" t="e">
        <f>IF(VLOOKUP($I23,Zużycie!$A$2:$P$8,6,FALSE)=0," ",VLOOKUP($I23,Zużycie!$A$2:$P$8,6,FALSE))</f>
        <v>#N/A</v>
      </c>
      <c r="P23" s="26" t="e">
        <f>IF(VLOOKUP($I23,Zużycie!$A$2:$P$8,7,FALSE)=0," ",VLOOKUP($I23,Zużycie!$A$2:$P$8,7,FALSE))</f>
        <v>#N/A</v>
      </c>
      <c r="Q23" s="26" t="e">
        <f>IF(VLOOKUP($I23,Zużycie!$A$2:$P$8,8,FALSE)=0," ",VLOOKUP($I23,Zużycie!$A$2:$P$8,8,FALSE))</f>
        <v>#N/A</v>
      </c>
      <c r="R23" s="26" t="e">
        <f>IF(VLOOKUP($I23,Zużycie!$A$2:$P$8,9,FALSE)=0," ",VLOOKUP($I23,Zużycie!$A$2:$P$8,9,FALSE))</f>
        <v>#N/A</v>
      </c>
      <c r="S23" s="26" t="e">
        <f>IF(VLOOKUP($I23,Zużycie!$A$2:$P$8,10,FALSE)=0," ",VLOOKUP($I23,Zużycie!$A$2:$P$8,10,FALSE))</f>
        <v>#N/A</v>
      </c>
      <c r="T23" s="26" t="e">
        <f>IF(VLOOKUP($I23,Zużycie!$A$2:$P$8,11,FALSE)=0," ",VLOOKUP($I23,Zużycie!$A$2:$P$8,11,FALSE))</f>
        <v>#N/A</v>
      </c>
      <c r="U23" s="26" t="e">
        <f>IF(VLOOKUP($I23,Zużycie!$A$2:$P$8,12,FALSE)=0," ",VLOOKUP($I23,Zużycie!$A$2:$P$8,12,FALSE))</f>
        <v>#N/A</v>
      </c>
      <c r="V23" s="26" t="e">
        <f>IF(VLOOKUP($I23,Zużycie!$A$2:$P$8,13,FALSE)=0," ",VLOOKUP($I23,Zużycie!$A$2:$P$8,13,FALSE))</f>
        <v>#N/A</v>
      </c>
      <c r="W23" s="26" t="e">
        <f>IF(VLOOKUP($I23,Zużycie!$A$2:$P$8,14,FALSE)=0," ",VLOOKUP($I23,Zużycie!$A$2:$P$8,14,FALSE))</f>
        <v>#N/A</v>
      </c>
      <c r="X23" s="26" t="e">
        <f>IF(VLOOKUP($I23,Zużycie!$A$2:$P$8,15,FALSE)=0," ",VLOOKUP($I23,Zużycie!$A$2:$P$8,15,FALSE))</f>
        <v>#N/A</v>
      </c>
      <c r="Y23" s="26" t="e">
        <f>IF(VLOOKUP($I23,Zużycie!$A$2:$P$8,16,FALSE)=0," ",VLOOKUP($I23,Zużycie!$A$2:$P$8,16,FALSE))</f>
        <v>#N/A</v>
      </c>
      <c r="Z23" s="26"/>
      <c r="AA23" s="26"/>
      <c r="AB23" s="26"/>
      <c r="AC23" s="26"/>
      <c r="AD23" s="23" t="s">
        <v>97</v>
      </c>
      <c r="AE23" s="23" t="s">
        <v>72</v>
      </c>
      <c r="AF23" s="23"/>
      <c r="AG23" s="23" t="e">
        <f t="shared" si="3"/>
        <v>#N/A</v>
      </c>
      <c r="AH23" s="23">
        <v>20</v>
      </c>
      <c r="AI23" s="24">
        <v>41891</v>
      </c>
      <c r="AJ23" s="23"/>
      <c r="AK23" s="23"/>
      <c r="AL23" s="23"/>
      <c r="AM23" s="23"/>
      <c r="AN23" s="23" t="s">
        <v>171</v>
      </c>
      <c r="AO23" s="23"/>
      <c r="AP23" s="23"/>
      <c r="AQ23" s="23"/>
      <c r="AR23" s="23"/>
      <c r="AS23" s="28">
        <v>41895</v>
      </c>
      <c r="AT23" s="23"/>
    </row>
    <row r="24" spans="1:46" ht="47.25" customHeight="1">
      <c r="A24" s="23">
        <v>1015</v>
      </c>
      <c r="B24" s="23" t="s">
        <v>98</v>
      </c>
      <c r="C24" s="24">
        <v>41889</v>
      </c>
      <c r="D24" s="24">
        <v>41897</v>
      </c>
      <c r="E24" s="25">
        <v>41897.75</v>
      </c>
      <c r="F24" s="23" t="s">
        <v>2</v>
      </c>
      <c r="G24" s="23" t="s">
        <v>48</v>
      </c>
      <c r="H24" s="23" t="s">
        <v>5</v>
      </c>
      <c r="I24" s="23" t="str">
        <f t="shared" ref="I24:I25" si="4">CONCATENATE(F24,G24,H24)</f>
        <v>KSLIM176/182</v>
      </c>
      <c r="J24" s="23" t="s">
        <v>66</v>
      </c>
      <c r="K24" s="23">
        <v>1</v>
      </c>
      <c r="L24" s="23" t="s">
        <v>46</v>
      </c>
      <c r="M24" s="23"/>
      <c r="N24" s="26" t="e">
        <f>IF(VLOOKUP($I24,Zużycie!$A$2:$P$8,5,FALSE)=0," ",VLOOKUP($I24,Zużycie!$A$2:$P$8,5,FALSE))</f>
        <v>#N/A</v>
      </c>
      <c r="O24" s="26" t="e">
        <f>IF(VLOOKUP($I24,Zużycie!$A$2:$P$8,6,FALSE)=0," ",VLOOKUP($I24,Zużycie!$A$2:$P$8,6,FALSE))</f>
        <v>#N/A</v>
      </c>
      <c r="P24" s="26" t="e">
        <f>IF(VLOOKUP($I24,Zużycie!$A$2:$P$8,7,FALSE)=0," ",VLOOKUP($I24,Zużycie!$A$2:$P$8,7,FALSE))</f>
        <v>#N/A</v>
      </c>
      <c r="Q24" s="26" t="e">
        <f>IF(VLOOKUP($I24,Zużycie!$A$2:$P$8,8,FALSE)=0," ",VLOOKUP($I24,Zużycie!$A$2:$P$8,8,FALSE))</f>
        <v>#N/A</v>
      </c>
      <c r="R24" s="26" t="e">
        <f>IF(VLOOKUP($I24,Zużycie!$A$2:$P$8,9,FALSE)=0," ",VLOOKUP($I24,Zużycie!$A$2:$P$8,9,FALSE))</f>
        <v>#N/A</v>
      </c>
      <c r="S24" s="26" t="e">
        <f>IF(VLOOKUP($I24,Zużycie!$A$2:$P$8,10,FALSE)=0," ",VLOOKUP($I24,Zużycie!$A$2:$P$8,10,FALSE))</f>
        <v>#N/A</v>
      </c>
      <c r="T24" s="26" t="e">
        <f>IF(VLOOKUP($I24,Zużycie!$A$2:$P$8,11,FALSE)=0," ",VLOOKUP($I24,Zużycie!$A$2:$P$8,11,FALSE))</f>
        <v>#N/A</v>
      </c>
      <c r="U24" s="26" t="e">
        <f>IF(VLOOKUP($I24,Zużycie!$A$2:$P$8,12,FALSE)=0," ",VLOOKUP($I24,Zużycie!$A$2:$P$8,12,FALSE))</f>
        <v>#N/A</v>
      </c>
      <c r="V24" s="26" t="e">
        <f>IF(VLOOKUP($I24,Zużycie!$A$2:$P$8,13,FALSE)=0," ",VLOOKUP($I24,Zużycie!$A$2:$P$8,13,FALSE))</f>
        <v>#N/A</v>
      </c>
      <c r="W24" s="26" t="e">
        <f>IF(VLOOKUP($I24,Zużycie!$A$2:$P$8,14,FALSE)=0," ",VLOOKUP($I24,Zużycie!$A$2:$P$8,14,FALSE))</f>
        <v>#N/A</v>
      </c>
      <c r="X24" s="26" t="e">
        <f>IF(VLOOKUP($I24,Zużycie!$A$2:$P$8,15,FALSE)=0," ",VLOOKUP($I24,Zużycie!$A$2:$P$8,15,FALSE))</f>
        <v>#N/A</v>
      </c>
      <c r="Y24" s="26" t="e">
        <f>IF(VLOOKUP($I24,Zużycie!$A$2:$P$8,16,FALSE)=0," ",VLOOKUP($I24,Zużycie!$A$2:$P$8,16,FALSE))</f>
        <v>#N/A</v>
      </c>
      <c r="Z24" s="26"/>
      <c r="AA24" s="26"/>
      <c r="AB24" s="26"/>
      <c r="AC24" s="26"/>
      <c r="AD24" s="27" t="s">
        <v>87</v>
      </c>
      <c r="AE24" s="27" t="s">
        <v>95</v>
      </c>
      <c r="AF24" s="23"/>
      <c r="AG24" s="23" t="e">
        <f t="shared" si="3"/>
        <v>#N/A</v>
      </c>
      <c r="AH24" s="23">
        <v>20</v>
      </c>
      <c r="AI24" s="24">
        <v>41891</v>
      </c>
      <c r="AJ24" s="23"/>
      <c r="AK24" s="23"/>
      <c r="AL24" s="23"/>
      <c r="AM24" s="23"/>
      <c r="AN24" s="23" t="s">
        <v>172</v>
      </c>
      <c r="AO24" s="23"/>
      <c r="AP24" s="23"/>
      <c r="AQ24" s="23"/>
      <c r="AR24" s="23"/>
      <c r="AS24" s="28">
        <v>41894</v>
      </c>
      <c r="AT24" s="23"/>
    </row>
    <row r="25" spans="1:46" ht="47.25" customHeight="1">
      <c r="A25" s="23">
        <v>1015</v>
      </c>
      <c r="B25" s="23" t="s">
        <v>99</v>
      </c>
      <c r="C25" s="24">
        <v>41889</v>
      </c>
      <c r="D25" s="24">
        <v>41897</v>
      </c>
      <c r="E25" s="25">
        <v>41897.75</v>
      </c>
      <c r="F25" s="23" t="s">
        <v>2</v>
      </c>
      <c r="G25" s="23" t="s">
        <v>48</v>
      </c>
      <c r="H25" s="23" t="s">
        <v>5</v>
      </c>
      <c r="I25" s="23" t="str">
        <f t="shared" si="4"/>
        <v>KSLIM176/182</v>
      </c>
      <c r="J25" s="23" t="s">
        <v>66</v>
      </c>
      <c r="K25" s="23">
        <v>1</v>
      </c>
      <c r="L25" s="23" t="s">
        <v>46</v>
      </c>
      <c r="M25" s="23"/>
      <c r="N25" s="26" t="e">
        <f>IF(VLOOKUP($I25,Zużycie!$A$2:$P$8,5,FALSE)=0," ",VLOOKUP($I25,Zużycie!$A$2:$P$8,5,FALSE))</f>
        <v>#N/A</v>
      </c>
      <c r="O25" s="26" t="e">
        <f>IF(VLOOKUP($I25,Zużycie!$A$2:$P$8,6,FALSE)=0," ",VLOOKUP($I25,Zużycie!$A$2:$P$8,6,FALSE))</f>
        <v>#N/A</v>
      </c>
      <c r="P25" s="26" t="e">
        <f>IF(VLOOKUP($I25,Zużycie!$A$2:$P$8,7,FALSE)=0," ",VLOOKUP($I25,Zużycie!$A$2:$P$8,7,FALSE))</f>
        <v>#N/A</v>
      </c>
      <c r="Q25" s="26" t="e">
        <f>IF(VLOOKUP($I25,Zużycie!$A$2:$P$8,8,FALSE)=0," ",VLOOKUP($I25,Zużycie!$A$2:$P$8,8,FALSE))</f>
        <v>#N/A</v>
      </c>
      <c r="R25" s="26" t="e">
        <f>IF(VLOOKUP($I25,Zużycie!$A$2:$P$8,9,FALSE)=0," ",VLOOKUP($I25,Zużycie!$A$2:$P$8,9,FALSE))</f>
        <v>#N/A</v>
      </c>
      <c r="S25" s="26" t="e">
        <f>IF(VLOOKUP($I25,Zużycie!$A$2:$P$8,10,FALSE)=0," ",VLOOKUP($I25,Zużycie!$A$2:$P$8,10,FALSE))</f>
        <v>#N/A</v>
      </c>
      <c r="T25" s="26" t="e">
        <f>IF(VLOOKUP($I25,Zużycie!$A$2:$P$8,11,FALSE)=0," ",VLOOKUP($I25,Zużycie!$A$2:$P$8,11,FALSE))</f>
        <v>#N/A</v>
      </c>
      <c r="U25" s="26" t="e">
        <f>IF(VLOOKUP($I25,Zużycie!$A$2:$P$8,12,FALSE)=0," ",VLOOKUP($I25,Zużycie!$A$2:$P$8,12,FALSE))</f>
        <v>#N/A</v>
      </c>
      <c r="V25" s="26" t="e">
        <f>IF(VLOOKUP($I25,Zużycie!$A$2:$P$8,13,FALSE)=0," ",VLOOKUP($I25,Zużycie!$A$2:$P$8,13,FALSE))</f>
        <v>#N/A</v>
      </c>
      <c r="W25" s="26" t="e">
        <f>IF(VLOOKUP($I25,Zużycie!$A$2:$P$8,14,FALSE)=0," ",VLOOKUP($I25,Zużycie!$A$2:$P$8,14,FALSE))</f>
        <v>#N/A</v>
      </c>
      <c r="X25" s="26" t="e">
        <f>IF(VLOOKUP($I25,Zużycie!$A$2:$P$8,15,FALSE)=0," ",VLOOKUP($I25,Zużycie!$A$2:$P$8,15,FALSE))</f>
        <v>#N/A</v>
      </c>
      <c r="Y25" s="26" t="e">
        <f>IF(VLOOKUP($I25,Zużycie!$A$2:$P$8,16,FALSE)=0," ",VLOOKUP($I25,Zużycie!$A$2:$P$8,16,FALSE))</f>
        <v>#N/A</v>
      </c>
      <c r="Z25" s="26"/>
      <c r="AA25" s="26"/>
      <c r="AB25" s="26"/>
      <c r="AC25" s="26"/>
      <c r="AD25" s="27" t="s">
        <v>95</v>
      </c>
      <c r="AE25" s="27" t="s">
        <v>87</v>
      </c>
      <c r="AF25" s="23"/>
      <c r="AG25" s="23" t="e">
        <f t="shared" si="3"/>
        <v>#N/A</v>
      </c>
      <c r="AH25" s="23">
        <v>20</v>
      </c>
      <c r="AI25" s="24">
        <v>41891</v>
      </c>
      <c r="AJ25" s="23"/>
      <c r="AK25" s="23"/>
      <c r="AL25" s="23"/>
      <c r="AM25" s="23"/>
      <c r="AN25" s="28" t="s">
        <v>173</v>
      </c>
      <c r="AO25" s="23"/>
      <c r="AP25" s="23"/>
      <c r="AQ25" s="23"/>
      <c r="AR25" s="23"/>
      <c r="AS25" s="28">
        <v>41894</v>
      </c>
      <c r="AT25" s="23"/>
    </row>
    <row r="26" spans="1:46" ht="47.25" customHeight="1">
      <c r="A26" s="23">
        <v>1015</v>
      </c>
      <c r="B26" s="23" t="s">
        <v>100</v>
      </c>
      <c r="C26" s="24">
        <v>41889</v>
      </c>
      <c r="D26" s="24">
        <v>41897</v>
      </c>
      <c r="E26" s="25">
        <v>41897.75</v>
      </c>
      <c r="F26" s="23" t="s">
        <v>2</v>
      </c>
      <c r="G26" s="23" t="s">
        <v>48</v>
      </c>
      <c r="H26" s="23" t="s">
        <v>5</v>
      </c>
      <c r="I26" s="23" t="str">
        <f t="shared" si="0"/>
        <v>KSLIM176/182</v>
      </c>
      <c r="J26" s="23" t="s">
        <v>113</v>
      </c>
      <c r="K26" s="23">
        <v>6</v>
      </c>
      <c r="L26" s="23" t="s">
        <v>46</v>
      </c>
      <c r="M26" s="23"/>
      <c r="N26" s="26" t="e">
        <f>IF(VLOOKUP($I26,Zużycie!$A$2:$P$8,5,FALSE)=0," ",VLOOKUP($I26,Zużycie!$A$2:$P$8,5,FALSE))</f>
        <v>#N/A</v>
      </c>
      <c r="O26" s="26" t="e">
        <f>IF(VLOOKUP($I26,Zużycie!$A$2:$P$8,6,FALSE)=0," ",VLOOKUP($I26,Zużycie!$A$2:$P$8,6,FALSE))</f>
        <v>#N/A</v>
      </c>
      <c r="P26" s="26" t="e">
        <f>IF(VLOOKUP($I26,Zużycie!$A$2:$P$8,7,FALSE)=0," ",VLOOKUP($I26,Zużycie!$A$2:$P$8,7,FALSE))</f>
        <v>#N/A</v>
      </c>
      <c r="Q26" s="26" t="e">
        <f>IF(VLOOKUP($I26,Zużycie!$A$2:$P$8,8,FALSE)=0," ",VLOOKUP($I26,Zużycie!$A$2:$P$8,8,FALSE))</f>
        <v>#N/A</v>
      </c>
      <c r="R26" s="26" t="e">
        <f>IF(VLOOKUP($I26,Zużycie!$A$2:$P$8,9,FALSE)=0," ",VLOOKUP($I26,Zużycie!$A$2:$P$8,9,FALSE))</f>
        <v>#N/A</v>
      </c>
      <c r="S26" s="26" t="e">
        <f>IF(VLOOKUP($I26,Zużycie!$A$2:$P$8,10,FALSE)=0," ",VLOOKUP($I26,Zużycie!$A$2:$P$8,10,FALSE))</f>
        <v>#N/A</v>
      </c>
      <c r="T26" s="26" t="e">
        <f>IF(VLOOKUP($I26,Zużycie!$A$2:$P$8,11,FALSE)=0," ",VLOOKUP($I26,Zużycie!$A$2:$P$8,11,FALSE))</f>
        <v>#N/A</v>
      </c>
      <c r="U26" s="26" t="e">
        <f>IF(VLOOKUP($I26,Zużycie!$A$2:$P$8,12,FALSE)=0," ",VLOOKUP($I26,Zużycie!$A$2:$P$8,12,FALSE))</f>
        <v>#N/A</v>
      </c>
      <c r="V26" s="26" t="e">
        <f>IF(VLOOKUP($I26,Zużycie!$A$2:$P$8,13,FALSE)=0," ",VLOOKUP($I26,Zużycie!$A$2:$P$8,13,FALSE))</f>
        <v>#N/A</v>
      </c>
      <c r="W26" s="26" t="e">
        <f>IF(VLOOKUP($I26,Zużycie!$A$2:$P$8,14,FALSE)=0," ",VLOOKUP($I26,Zużycie!$A$2:$P$8,14,FALSE))</f>
        <v>#N/A</v>
      </c>
      <c r="X26" s="26" t="e">
        <f>IF(VLOOKUP($I26,Zużycie!$A$2:$P$8,15,FALSE)=0," ",VLOOKUP($I26,Zużycie!$A$2:$P$8,15,FALSE))</f>
        <v>#N/A</v>
      </c>
      <c r="Y26" s="26" t="e">
        <f>IF(VLOOKUP($I26,Zużycie!$A$2:$P$8,16,FALSE)=0," ",VLOOKUP($I26,Zużycie!$A$2:$P$8,16,FALSE))</f>
        <v>#N/A</v>
      </c>
      <c r="Z26" s="26"/>
      <c r="AA26" s="26"/>
      <c r="AB26" s="26"/>
      <c r="AC26" s="26"/>
      <c r="AD26" s="23" t="s">
        <v>85</v>
      </c>
      <c r="AE26" s="27" t="s">
        <v>76</v>
      </c>
      <c r="AF26" s="27" t="s">
        <v>73</v>
      </c>
      <c r="AG26" s="23" t="e">
        <f t="shared" si="3"/>
        <v>#N/A</v>
      </c>
      <c r="AH26" s="23">
        <v>20</v>
      </c>
      <c r="AI26" s="24">
        <v>41891</v>
      </c>
      <c r="AJ26" s="23"/>
      <c r="AK26" s="23"/>
      <c r="AL26" s="23"/>
      <c r="AM26" s="23"/>
      <c r="AN26" s="23" t="s">
        <v>174</v>
      </c>
      <c r="AO26" s="23"/>
      <c r="AP26" s="23"/>
      <c r="AQ26" s="23"/>
      <c r="AR26" s="23"/>
      <c r="AS26" s="28">
        <v>41895</v>
      </c>
      <c r="AT26" s="23"/>
    </row>
    <row r="27" spans="1:46" ht="47.25" customHeight="1">
      <c r="A27" s="23">
        <v>1017</v>
      </c>
      <c r="B27" s="23" t="s">
        <v>101</v>
      </c>
      <c r="C27" s="24">
        <v>41889</v>
      </c>
      <c r="D27" s="24">
        <v>41897</v>
      </c>
      <c r="E27" s="25">
        <v>41897.75</v>
      </c>
      <c r="F27" s="23" t="s">
        <v>2</v>
      </c>
      <c r="G27" s="23" t="s">
        <v>48</v>
      </c>
      <c r="H27" s="23" t="s">
        <v>5</v>
      </c>
      <c r="I27" s="23" t="str">
        <f t="shared" si="0"/>
        <v>KSLIM176/182</v>
      </c>
      <c r="J27" s="23" t="s">
        <v>113</v>
      </c>
      <c r="K27" s="23">
        <v>6</v>
      </c>
      <c r="L27" s="23" t="s">
        <v>46</v>
      </c>
      <c r="M27" s="23"/>
      <c r="N27" s="26" t="e">
        <f>IF(VLOOKUP($I27,Zużycie!$A$2:$P$8,5,FALSE)=0," ",VLOOKUP($I27,Zużycie!$A$2:$P$8,5,FALSE))</f>
        <v>#N/A</v>
      </c>
      <c r="O27" s="26" t="e">
        <f>IF(VLOOKUP($I27,Zużycie!$A$2:$P$8,6,FALSE)=0," ",VLOOKUP($I27,Zużycie!$A$2:$P$8,6,FALSE))</f>
        <v>#N/A</v>
      </c>
      <c r="P27" s="26" t="e">
        <f>IF(VLOOKUP($I27,Zużycie!$A$2:$P$8,7,FALSE)=0," ",VLOOKUP($I27,Zużycie!$A$2:$P$8,7,FALSE))</f>
        <v>#N/A</v>
      </c>
      <c r="Q27" s="26" t="e">
        <f>IF(VLOOKUP($I27,Zużycie!$A$2:$P$8,8,FALSE)=0," ",VLOOKUP($I27,Zużycie!$A$2:$P$8,8,FALSE))</f>
        <v>#N/A</v>
      </c>
      <c r="R27" s="26" t="e">
        <f>IF(VLOOKUP($I27,Zużycie!$A$2:$P$8,9,FALSE)=0," ",VLOOKUP($I27,Zużycie!$A$2:$P$8,9,FALSE))</f>
        <v>#N/A</v>
      </c>
      <c r="S27" s="26" t="e">
        <f>IF(VLOOKUP($I27,Zużycie!$A$2:$P$8,10,FALSE)=0," ",VLOOKUP($I27,Zużycie!$A$2:$P$8,10,FALSE))</f>
        <v>#N/A</v>
      </c>
      <c r="T27" s="26" t="e">
        <f>IF(VLOOKUP($I27,Zużycie!$A$2:$P$8,11,FALSE)=0," ",VLOOKUP($I27,Zużycie!$A$2:$P$8,11,FALSE))</f>
        <v>#N/A</v>
      </c>
      <c r="U27" s="26" t="e">
        <f>IF(VLOOKUP($I27,Zużycie!$A$2:$P$8,12,FALSE)=0," ",VLOOKUP($I27,Zużycie!$A$2:$P$8,12,FALSE))</f>
        <v>#N/A</v>
      </c>
      <c r="V27" s="26" t="e">
        <f>IF(VLOOKUP($I27,Zużycie!$A$2:$P$8,13,FALSE)=0," ",VLOOKUP($I27,Zużycie!$A$2:$P$8,13,FALSE))</f>
        <v>#N/A</v>
      </c>
      <c r="W27" s="26" t="e">
        <f>IF(VLOOKUP($I27,Zużycie!$A$2:$P$8,14,FALSE)=0," ",VLOOKUP($I27,Zużycie!$A$2:$P$8,14,FALSE))</f>
        <v>#N/A</v>
      </c>
      <c r="X27" s="26" t="e">
        <f>IF(VLOOKUP($I27,Zużycie!$A$2:$P$8,15,FALSE)=0," ",VLOOKUP($I27,Zużycie!$A$2:$P$8,15,FALSE))</f>
        <v>#N/A</v>
      </c>
      <c r="Y27" s="26" t="e">
        <f>IF(VLOOKUP($I27,Zużycie!$A$2:$P$8,16,FALSE)=0," ",VLOOKUP($I27,Zużycie!$A$2:$P$8,16,FALSE))</f>
        <v>#N/A</v>
      </c>
      <c r="Z27" s="26"/>
      <c r="AA27" s="26"/>
      <c r="AB27" s="26"/>
      <c r="AC27" s="26"/>
      <c r="AD27" s="23" t="s">
        <v>88</v>
      </c>
      <c r="AE27" s="27" t="s">
        <v>116</v>
      </c>
      <c r="AF27" s="27" t="s">
        <v>73</v>
      </c>
      <c r="AG27" s="23" t="e">
        <f t="shared" si="3"/>
        <v>#N/A</v>
      </c>
      <c r="AH27" s="23">
        <v>20</v>
      </c>
      <c r="AI27" s="24">
        <v>41891</v>
      </c>
      <c r="AJ27" s="23"/>
      <c r="AK27" s="23"/>
      <c r="AL27" s="23"/>
      <c r="AM27" s="23"/>
      <c r="AN27" s="23" t="s">
        <v>196</v>
      </c>
      <c r="AO27" s="23"/>
      <c r="AP27" s="23"/>
      <c r="AQ27" s="23"/>
      <c r="AR27" s="23"/>
      <c r="AS27" s="28">
        <v>41899</v>
      </c>
      <c r="AT27" s="23"/>
    </row>
    <row r="28" spans="1:46" ht="47.25" customHeight="1">
      <c r="A28" s="23">
        <v>109</v>
      </c>
      <c r="B28" s="23" t="s">
        <v>102</v>
      </c>
      <c r="C28" s="24">
        <v>41889</v>
      </c>
      <c r="D28" s="24">
        <v>41897</v>
      </c>
      <c r="E28" s="25">
        <v>41897.75</v>
      </c>
      <c r="F28" s="23" t="s">
        <v>2</v>
      </c>
      <c r="G28" s="23" t="s">
        <v>48</v>
      </c>
      <c r="H28" s="23" t="s">
        <v>5</v>
      </c>
      <c r="I28" s="23" t="str">
        <f t="shared" si="0"/>
        <v>KSLIM176/182</v>
      </c>
      <c r="J28" s="23" t="s">
        <v>113</v>
      </c>
      <c r="K28" s="23">
        <v>6</v>
      </c>
      <c r="L28" s="23" t="s">
        <v>46</v>
      </c>
      <c r="M28" s="23"/>
      <c r="N28" s="26" t="e">
        <f>IF(VLOOKUP($I28,Zużycie!$A$2:$P$8,5,FALSE)=0," ",VLOOKUP($I28,Zużycie!$A$2:$P$8,5,FALSE))</f>
        <v>#N/A</v>
      </c>
      <c r="O28" s="26" t="e">
        <f>IF(VLOOKUP($I28,Zużycie!$A$2:$P$8,6,FALSE)=0," ",VLOOKUP($I28,Zużycie!$A$2:$P$8,6,FALSE))</f>
        <v>#N/A</v>
      </c>
      <c r="P28" s="26" t="e">
        <f>IF(VLOOKUP($I28,Zużycie!$A$2:$P$8,7,FALSE)=0," ",VLOOKUP($I28,Zużycie!$A$2:$P$8,7,FALSE))</f>
        <v>#N/A</v>
      </c>
      <c r="Q28" s="26" t="e">
        <f>IF(VLOOKUP($I28,Zużycie!$A$2:$P$8,8,FALSE)=0," ",VLOOKUP($I28,Zużycie!$A$2:$P$8,8,FALSE))</f>
        <v>#N/A</v>
      </c>
      <c r="R28" s="26" t="e">
        <f>IF(VLOOKUP($I28,Zużycie!$A$2:$P$8,9,FALSE)=0," ",VLOOKUP($I28,Zużycie!$A$2:$P$8,9,FALSE))</f>
        <v>#N/A</v>
      </c>
      <c r="S28" s="26" t="e">
        <f>IF(VLOOKUP($I28,Zużycie!$A$2:$P$8,10,FALSE)=0," ",VLOOKUP($I28,Zużycie!$A$2:$P$8,10,FALSE))</f>
        <v>#N/A</v>
      </c>
      <c r="T28" s="26" t="e">
        <f>IF(VLOOKUP($I28,Zużycie!$A$2:$P$8,11,FALSE)=0," ",VLOOKUP($I28,Zużycie!$A$2:$P$8,11,FALSE))</f>
        <v>#N/A</v>
      </c>
      <c r="U28" s="26" t="e">
        <f>IF(VLOOKUP($I28,Zużycie!$A$2:$P$8,12,FALSE)=0," ",VLOOKUP($I28,Zużycie!$A$2:$P$8,12,FALSE))</f>
        <v>#N/A</v>
      </c>
      <c r="V28" s="26" t="e">
        <f>IF(VLOOKUP($I28,Zużycie!$A$2:$P$8,13,FALSE)=0," ",VLOOKUP($I28,Zużycie!$A$2:$P$8,13,FALSE))</f>
        <v>#N/A</v>
      </c>
      <c r="W28" s="26" t="e">
        <f>IF(VLOOKUP($I28,Zużycie!$A$2:$P$8,14,FALSE)=0," ",VLOOKUP($I28,Zużycie!$A$2:$P$8,14,FALSE))</f>
        <v>#N/A</v>
      </c>
      <c r="X28" s="26" t="e">
        <f>IF(VLOOKUP($I28,Zużycie!$A$2:$P$8,15,FALSE)=0," ",VLOOKUP($I28,Zużycie!$A$2:$P$8,15,FALSE))</f>
        <v>#N/A</v>
      </c>
      <c r="Y28" s="26" t="e">
        <f>IF(VLOOKUP($I28,Zużycie!$A$2:$P$8,16,FALSE)=0," ",VLOOKUP($I28,Zużycie!$A$2:$P$8,16,FALSE))</f>
        <v>#N/A</v>
      </c>
      <c r="Z28" s="26"/>
      <c r="AA28" s="26"/>
      <c r="AB28" s="26"/>
      <c r="AC28" s="26"/>
      <c r="AD28" s="23" t="s">
        <v>114</v>
      </c>
      <c r="AE28" s="27" t="s">
        <v>115</v>
      </c>
      <c r="AF28" s="27" t="s">
        <v>73</v>
      </c>
      <c r="AG28" s="23" t="e">
        <f t="shared" si="3"/>
        <v>#N/A</v>
      </c>
      <c r="AH28" s="23">
        <v>20</v>
      </c>
      <c r="AI28" s="24">
        <v>41891</v>
      </c>
      <c r="AJ28" s="23"/>
      <c r="AK28" s="23"/>
      <c r="AL28" s="23"/>
      <c r="AM28" s="23"/>
      <c r="AN28" s="23" t="s">
        <v>197</v>
      </c>
      <c r="AO28" s="23"/>
      <c r="AP28" s="23"/>
      <c r="AQ28" s="23"/>
      <c r="AR28" s="23"/>
      <c r="AS28" s="23"/>
      <c r="AT28" s="23"/>
    </row>
    <row r="29" spans="1:46" ht="47.25" customHeight="1">
      <c r="A29" s="23">
        <v>109</v>
      </c>
      <c r="B29" s="23" t="s">
        <v>103</v>
      </c>
      <c r="C29" s="24">
        <v>41889</v>
      </c>
      <c r="D29" s="24">
        <v>41897</v>
      </c>
      <c r="E29" s="25">
        <v>41897.75</v>
      </c>
      <c r="F29" s="23" t="s">
        <v>2</v>
      </c>
      <c r="G29" s="23" t="s">
        <v>48</v>
      </c>
      <c r="H29" s="23" t="s">
        <v>5</v>
      </c>
      <c r="I29" s="23" t="str">
        <f t="shared" si="0"/>
        <v>KSLIM176/182</v>
      </c>
      <c r="J29" s="23" t="s">
        <v>66</v>
      </c>
      <c r="K29" s="23">
        <v>2</v>
      </c>
      <c r="L29" s="23" t="s">
        <v>46</v>
      </c>
      <c r="M29" s="23"/>
      <c r="N29" s="26" t="e">
        <f>IF(VLOOKUP($I29,Zużycie!$A$2:$P$8,5,FALSE)=0," ",VLOOKUP($I29,Zużycie!$A$2:$P$8,5,FALSE))</f>
        <v>#N/A</v>
      </c>
      <c r="O29" s="26" t="e">
        <f>IF(VLOOKUP($I29,Zużycie!$A$2:$P$8,6,FALSE)=0," ",VLOOKUP($I29,Zużycie!$A$2:$P$8,6,FALSE))</f>
        <v>#N/A</v>
      </c>
      <c r="P29" s="26" t="e">
        <f>IF(VLOOKUP($I29,Zużycie!$A$2:$P$8,7,FALSE)=0," ",VLOOKUP($I29,Zużycie!$A$2:$P$8,7,FALSE))</f>
        <v>#N/A</v>
      </c>
      <c r="Q29" s="26" t="e">
        <f>IF(VLOOKUP($I29,Zużycie!$A$2:$P$8,8,FALSE)=0," ",VLOOKUP($I29,Zużycie!$A$2:$P$8,8,FALSE))</f>
        <v>#N/A</v>
      </c>
      <c r="R29" s="26" t="e">
        <f>IF(VLOOKUP($I29,Zużycie!$A$2:$P$8,9,FALSE)=0," ",VLOOKUP($I29,Zużycie!$A$2:$P$8,9,FALSE))</f>
        <v>#N/A</v>
      </c>
      <c r="S29" s="26" t="e">
        <f>IF(VLOOKUP($I29,Zużycie!$A$2:$P$8,10,FALSE)=0," ",VLOOKUP($I29,Zużycie!$A$2:$P$8,10,FALSE))</f>
        <v>#N/A</v>
      </c>
      <c r="T29" s="26" t="e">
        <f>IF(VLOOKUP($I29,Zużycie!$A$2:$P$8,11,FALSE)=0," ",VLOOKUP($I29,Zużycie!$A$2:$P$8,11,FALSE))</f>
        <v>#N/A</v>
      </c>
      <c r="U29" s="26" t="e">
        <f>IF(VLOOKUP($I29,Zużycie!$A$2:$P$8,12,FALSE)=0," ",VLOOKUP($I29,Zużycie!$A$2:$P$8,12,FALSE))</f>
        <v>#N/A</v>
      </c>
      <c r="V29" s="26" t="e">
        <f>IF(VLOOKUP($I29,Zużycie!$A$2:$P$8,13,FALSE)=0," ",VLOOKUP($I29,Zużycie!$A$2:$P$8,13,FALSE))</f>
        <v>#N/A</v>
      </c>
      <c r="W29" s="26" t="e">
        <f>IF(VLOOKUP($I29,Zużycie!$A$2:$P$8,14,FALSE)=0," ",VLOOKUP($I29,Zużycie!$A$2:$P$8,14,FALSE))</f>
        <v>#N/A</v>
      </c>
      <c r="X29" s="26" t="e">
        <f>IF(VLOOKUP($I29,Zużycie!$A$2:$P$8,15,FALSE)=0," ",VLOOKUP($I29,Zużycie!$A$2:$P$8,15,FALSE))</f>
        <v>#N/A</v>
      </c>
      <c r="Y29" s="26" t="e">
        <f>IF(VLOOKUP($I29,Zużycie!$A$2:$P$8,16,FALSE)=0," ",VLOOKUP($I29,Zużycie!$A$2:$P$8,16,FALSE))</f>
        <v>#N/A</v>
      </c>
      <c r="Z29" s="26"/>
      <c r="AA29" s="26"/>
      <c r="AB29" s="26"/>
      <c r="AC29" s="26"/>
      <c r="AD29" s="27" t="s">
        <v>115</v>
      </c>
      <c r="AE29" s="27" t="s">
        <v>76</v>
      </c>
      <c r="AF29" s="27"/>
      <c r="AG29" s="23" t="e">
        <f t="shared" si="3"/>
        <v>#N/A</v>
      </c>
      <c r="AH29" s="23">
        <v>20</v>
      </c>
      <c r="AI29" s="24">
        <v>41891</v>
      </c>
      <c r="AJ29" s="23"/>
      <c r="AK29" s="23"/>
      <c r="AL29" s="23"/>
      <c r="AM29" s="23"/>
      <c r="AN29" s="83">
        <v>33</v>
      </c>
      <c r="AO29" s="23"/>
      <c r="AP29" s="23"/>
      <c r="AQ29" s="23"/>
      <c r="AR29" s="23"/>
      <c r="AS29" s="23"/>
      <c r="AT29" s="23"/>
    </row>
    <row r="30" spans="1:46" ht="47.25" customHeight="1">
      <c r="A30" s="23">
        <v>1015</v>
      </c>
      <c r="B30" s="23" t="s">
        <v>104</v>
      </c>
      <c r="C30" s="24">
        <v>41889</v>
      </c>
      <c r="D30" s="24">
        <v>41897</v>
      </c>
      <c r="E30" s="25">
        <v>41897.75</v>
      </c>
      <c r="F30" s="23" t="s">
        <v>2</v>
      </c>
      <c r="G30" s="23" t="s">
        <v>48</v>
      </c>
      <c r="H30" s="23" t="s">
        <v>5</v>
      </c>
      <c r="I30" s="23" t="str">
        <f t="shared" si="0"/>
        <v>KSLIM176/182</v>
      </c>
      <c r="J30" s="23" t="s">
        <v>66</v>
      </c>
      <c r="K30" s="23">
        <v>2</v>
      </c>
      <c r="L30" s="23" t="s">
        <v>46</v>
      </c>
      <c r="M30" s="23"/>
      <c r="N30" s="26" t="e">
        <f>IF(VLOOKUP($I30,Zużycie!$A$2:$P$8,5,FALSE)=0," ",VLOOKUP($I30,Zużycie!$A$2:$P$8,5,FALSE))</f>
        <v>#N/A</v>
      </c>
      <c r="O30" s="26" t="e">
        <f>IF(VLOOKUP($I30,Zużycie!$A$2:$P$8,6,FALSE)=0," ",VLOOKUP($I30,Zużycie!$A$2:$P$8,6,FALSE))</f>
        <v>#N/A</v>
      </c>
      <c r="P30" s="26" t="e">
        <f>IF(VLOOKUP($I30,Zużycie!$A$2:$P$8,7,FALSE)=0," ",VLOOKUP($I30,Zużycie!$A$2:$P$8,7,FALSE))</f>
        <v>#N/A</v>
      </c>
      <c r="Q30" s="26" t="e">
        <f>IF(VLOOKUP($I30,Zużycie!$A$2:$P$8,8,FALSE)=0," ",VLOOKUP($I30,Zużycie!$A$2:$P$8,8,FALSE))</f>
        <v>#N/A</v>
      </c>
      <c r="R30" s="26" t="e">
        <f>IF(VLOOKUP($I30,Zużycie!$A$2:$P$8,9,FALSE)=0," ",VLOOKUP($I30,Zużycie!$A$2:$P$8,9,FALSE))</f>
        <v>#N/A</v>
      </c>
      <c r="S30" s="26" t="e">
        <f>IF(VLOOKUP($I30,Zużycie!$A$2:$P$8,10,FALSE)=0," ",VLOOKUP($I30,Zużycie!$A$2:$P$8,10,FALSE))</f>
        <v>#N/A</v>
      </c>
      <c r="T30" s="26" t="e">
        <f>IF(VLOOKUP($I30,Zużycie!$A$2:$P$8,11,FALSE)=0," ",VLOOKUP($I30,Zużycie!$A$2:$P$8,11,FALSE))</f>
        <v>#N/A</v>
      </c>
      <c r="U30" s="26" t="e">
        <f>IF(VLOOKUP($I30,Zużycie!$A$2:$P$8,12,FALSE)=0," ",VLOOKUP($I30,Zużycie!$A$2:$P$8,12,FALSE))</f>
        <v>#N/A</v>
      </c>
      <c r="V30" s="26" t="e">
        <f>IF(VLOOKUP($I30,Zużycie!$A$2:$P$8,13,FALSE)=0," ",VLOOKUP($I30,Zużycie!$A$2:$P$8,13,FALSE))</f>
        <v>#N/A</v>
      </c>
      <c r="W30" s="26" t="e">
        <f>IF(VLOOKUP($I30,Zużycie!$A$2:$P$8,14,FALSE)=0," ",VLOOKUP($I30,Zużycie!$A$2:$P$8,14,FALSE))</f>
        <v>#N/A</v>
      </c>
      <c r="X30" s="26" t="e">
        <f>IF(VLOOKUP($I30,Zużycie!$A$2:$P$8,15,FALSE)=0," ",VLOOKUP($I30,Zużycie!$A$2:$P$8,15,FALSE))</f>
        <v>#N/A</v>
      </c>
      <c r="Y30" s="26" t="e">
        <f>IF(VLOOKUP($I30,Zużycie!$A$2:$P$8,16,FALSE)=0," ",VLOOKUP($I30,Zużycie!$A$2:$P$8,16,FALSE))</f>
        <v>#N/A</v>
      </c>
      <c r="Z30" s="26"/>
      <c r="AA30" s="26"/>
      <c r="AB30" s="26"/>
      <c r="AC30" s="26"/>
      <c r="AD30" s="27" t="s">
        <v>116</v>
      </c>
      <c r="AE30" s="27" t="s">
        <v>72</v>
      </c>
      <c r="AF30" s="27"/>
      <c r="AG30" s="23" t="e">
        <f t="shared" si="3"/>
        <v>#N/A</v>
      </c>
      <c r="AH30" s="23">
        <v>20</v>
      </c>
      <c r="AI30" s="24">
        <v>41891</v>
      </c>
      <c r="AJ30" s="23"/>
      <c r="AK30" s="23"/>
      <c r="AL30" s="23"/>
      <c r="AM30" s="23"/>
      <c r="AN30" s="23" t="s">
        <v>175</v>
      </c>
      <c r="AO30" s="23"/>
      <c r="AP30" s="23"/>
      <c r="AQ30" s="23"/>
      <c r="AR30" s="23"/>
      <c r="AS30" s="28">
        <v>41895</v>
      </c>
      <c r="AT30" s="23"/>
    </row>
    <row r="31" spans="1:46" ht="47.25" customHeight="1">
      <c r="A31" s="23">
        <v>1015</v>
      </c>
      <c r="B31" s="23" t="s">
        <v>105</v>
      </c>
      <c r="C31" s="24">
        <v>41889</v>
      </c>
      <c r="D31" s="24">
        <v>41897</v>
      </c>
      <c r="E31" s="25">
        <v>41897.75</v>
      </c>
      <c r="F31" s="23" t="s">
        <v>2</v>
      </c>
      <c r="G31" s="23" t="s">
        <v>48</v>
      </c>
      <c r="H31" s="23" t="s">
        <v>5</v>
      </c>
      <c r="I31" s="23" t="str">
        <f t="shared" si="0"/>
        <v>KSLIM176/182</v>
      </c>
      <c r="J31" s="23" t="s">
        <v>118</v>
      </c>
      <c r="K31" s="23">
        <v>2</v>
      </c>
      <c r="L31" s="23" t="s">
        <v>46</v>
      </c>
      <c r="M31" s="23"/>
      <c r="N31" s="26" t="e">
        <f>IF(VLOOKUP($I31,Zużycie!$A$2:$P$8,5,FALSE)=0," ",VLOOKUP($I31,Zużycie!$A$2:$P$8,5,FALSE))</f>
        <v>#N/A</v>
      </c>
      <c r="O31" s="26" t="e">
        <f>IF(VLOOKUP($I31,Zużycie!$A$2:$P$8,6,FALSE)=0," ",VLOOKUP($I31,Zużycie!$A$2:$P$8,6,FALSE))</f>
        <v>#N/A</v>
      </c>
      <c r="P31" s="26" t="e">
        <f>IF(VLOOKUP($I31,Zużycie!$A$2:$P$8,7,FALSE)=0," ",VLOOKUP($I31,Zużycie!$A$2:$P$8,7,FALSE))</f>
        <v>#N/A</v>
      </c>
      <c r="Q31" s="26" t="e">
        <f>IF(VLOOKUP($I31,Zużycie!$A$2:$P$8,8,FALSE)=0," ",VLOOKUP($I31,Zużycie!$A$2:$P$8,8,FALSE))</f>
        <v>#N/A</v>
      </c>
      <c r="R31" s="26" t="e">
        <f>IF(VLOOKUP($I31,Zużycie!$A$2:$P$8,9,FALSE)=0," ",VLOOKUP($I31,Zużycie!$A$2:$P$8,9,FALSE))</f>
        <v>#N/A</v>
      </c>
      <c r="S31" s="26" t="e">
        <f>IF(VLOOKUP($I31,Zużycie!$A$2:$P$8,10,FALSE)=0," ",VLOOKUP($I31,Zużycie!$A$2:$P$8,10,FALSE))</f>
        <v>#N/A</v>
      </c>
      <c r="T31" s="26" t="e">
        <f>IF(VLOOKUP($I31,Zużycie!$A$2:$P$8,11,FALSE)=0," ",VLOOKUP($I31,Zużycie!$A$2:$P$8,11,FALSE))</f>
        <v>#N/A</v>
      </c>
      <c r="U31" s="26" t="e">
        <f>IF(VLOOKUP($I31,Zużycie!$A$2:$P$8,12,FALSE)=0," ",VLOOKUP($I31,Zużycie!$A$2:$P$8,12,FALSE))</f>
        <v>#N/A</v>
      </c>
      <c r="V31" s="26" t="e">
        <f>IF(VLOOKUP($I31,Zużycie!$A$2:$P$8,13,FALSE)=0," ",VLOOKUP($I31,Zużycie!$A$2:$P$8,13,FALSE))</f>
        <v>#N/A</v>
      </c>
      <c r="W31" s="26" t="e">
        <f>IF(VLOOKUP($I31,Zużycie!$A$2:$P$8,14,FALSE)=0," ",VLOOKUP($I31,Zużycie!$A$2:$P$8,14,FALSE))</f>
        <v>#N/A</v>
      </c>
      <c r="X31" s="26" t="e">
        <f>IF(VLOOKUP($I31,Zużycie!$A$2:$P$8,15,FALSE)=0," ",VLOOKUP($I31,Zużycie!$A$2:$P$8,15,FALSE))</f>
        <v>#N/A</v>
      </c>
      <c r="Y31" s="26" t="e">
        <f>IF(VLOOKUP($I31,Zużycie!$A$2:$P$8,16,FALSE)=0," ",VLOOKUP($I31,Zużycie!$A$2:$P$8,16,FALSE))</f>
        <v>#N/A</v>
      </c>
      <c r="Z31" s="26"/>
      <c r="AA31" s="26"/>
      <c r="AB31" s="26"/>
      <c r="AC31" s="26"/>
      <c r="AD31" s="23" t="s">
        <v>119</v>
      </c>
      <c r="AE31" s="29" t="s">
        <v>120</v>
      </c>
      <c r="AF31" s="27" t="s">
        <v>73</v>
      </c>
      <c r="AG31" s="23" t="e">
        <f t="shared" si="3"/>
        <v>#N/A</v>
      </c>
      <c r="AH31" s="23">
        <v>20</v>
      </c>
      <c r="AI31" s="24">
        <v>41891</v>
      </c>
      <c r="AJ31" s="23"/>
      <c r="AK31" s="23"/>
      <c r="AL31" s="23"/>
      <c r="AM31" s="23"/>
      <c r="AN31" s="23" t="s">
        <v>176</v>
      </c>
      <c r="AO31" s="23"/>
      <c r="AP31" s="23"/>
      <c r="AQ31" s="23"/>
      <c r="AR31" s="23"/>
      <c r="AS31" s="28">
        <v>41894</v>
      </c>
      <c r="AT31" s="23"/>
    </row>
    <row r="32" spans="1:46" ht="47.25" customHeight="1">
      <c r="A32" s="23">
        <v>1015</v>
      </c>
      <c r="B32" s="23" t="s">
        <v>106</v>
      </c>
      <c r="C32" s="24">
        <v>41889</v>
      </c>
      <c r="D32" s="24">
        <v>41897</v>
      </c>
      <c r="E32" s="25">
        <v>41897.75</v>
      </c>
      <c r="F32" s="23" t="s">
        <v>2</v>
      </c>
      <c r="G32" s="23" t="s">
        <v>48</v>
      </c>
      <c r="H32" s="23" t="s">
        <v>5</v>
      </c>
      <c r="I32" s="23" t="str">
        <f t="shared" si="0"/>
        <v>KSLIM176/182</v>
      </c>
      <c r="J32" s="23" t="s">
        <v>66</v>
      </c>
      <c r="K32" s="23">
        <v>1</v>
      </c>
      <c r="L32" s="23" t="s">
        <v>46</v>
      </c>
      <c r="M32" s="23"/>
      <c r="N32" s="26" t="e">
        <f>IF(VLOOKUP($I32,Zużycie!$A$2:$P$8,5,FALSE)=0," ",VLOOKUP($I32,Zużycie!$A$2:$P$8,5,FALSE))</f>
        <v>#N/A</v>
      </c>
      <c r="O32" s="26">
        <v>2</v>
      </c>
      <c r="P32" s="26" t="e">
        <f>IF(VLOOKUP($I32,Zużycie!$A$2:$P$8,7,FALSE)=0," ",VLOOKUP($I32,Zużycie!$A$2:$P$8,7,FALSE))</f>
        <v>#N/A</v>
      </c>
      <c r="Q32" s="26">
        <v>4</v>
      </c>
      <c r="R32" s="26" t="e">
        <f>IF(VLOOKUP($I32,Zużycie!$A$2:$P$8,9,FALSE)=0," ",VLOOKUP($I32,Zużycie!$A$2:$P$8,9,FALSE))</f>
        <v>#N/A</v>
      </c>
      <c r="S32" s="26" t="e">
        <f>IF(VLOOKUP($I32,Zużycie!$A$2:$P$8,10,FALSE)=0," ",VLOOKUP($I32,Zużycie!$A$2:$P$8,10,FALSE))</f>
        <v>#N/A</v>
      </c>
      <c r="T32" s="26" t="e">
        <f>IF(VLOOKUP($I32,Zużycie!$A$2:$P$8,11,FALSE)=0," ",VLOOKUP($I32,Zużycie!$A$2:$P$8,11,FALSE))</f>
        <v>#N/A</v>
      </c>
      <c r="U32" s="26">
        <v>5</v>
      </c>
      <c r="V32" s="26" t="e">
        <f>IF(VLOOKUP($I32,Zużycie!$A$2:$P$8,13,FALSE)=0," ",VLOOKUP($I32,Zużycie!$A$2:$P$8,13,FALSE))</f>
        <v>#N/A</v>
      </c>
      <c r="W32" s="26">
        <v>3</v>
      </c>
      <c r="X32" s="26" t="e">
        <f>IF(VLOOKUP($I32,Zużycie!$A$2:$P$8,15,FALSE)=0," ",VLOOKUP($I32,Zużycie!$A$2:$P$8,15,FALSE))</f>
        <v>#N/A</v>
      </c>
      <c r="Y32" s="26" t="e">
        <f>IF(VLOOKUP($I32,Zużycie!$A$2:$P$8,16,FALSE)=0," ",VLOOKUP($I32,Zużycie!$A$2:$P$8,16,FALSE))</f>
        <v>#N/A</v>
      </c>
      <c r="Z32" s="26"/>
      <c r="AA32" s="26"/>
      <c r="AB32" s="26"/>
      <c r="AC32" s="26"/>
      <c r="AD32" s="23" t="s">
        <v>121</v>
      </c>
      <c r="AE32" s="27" t="s">
        <v>87</v>
      </c>
      <c r="AF32" s="27"/>
      <c r="AG32" s="23" t="e">
        <f t="shared" si="3"/>
        <v>#N/A</v>
      </c>
      <c r="AH32" s="23">
        <v>20</v>
      </c>
      <c r="AI32" s="24">
        <v>41891</v>
      </c>
      <c r="AJ32" s="23"/>
      <c r="AK32" s="23"/>
      <c r="AL32" s="23"/>
      <c r="AM32" s="23"/>
      <c r="AN32" s="23" t="s">
        <v>177</v>
      </c>
      <c r="AO32" s="23"/>
      <c r="AP32" s="23"/>
      <c r="AQ32" s="23"/>
      <c r="AR32" s="23"/>
      <c r="AS32" s="28">
        <v>41894</v>
      </c>
      <c r="AT32" s="23"/>
    </row>
    <row r="33" spans="1:46" ht="47.25" customHeight="1">
      <c r="A33" s="23">
        <v>1015</v>
      </c>
      <c r="B33" s="23" t="s">
        <v>107</v>
      </c>
      <c r="C33" s="24">
        <v>41889</v>
      </c>
      <c r="D33" s="24">
        <v>41897</v>
      </c>
      <c r="E33" s="25">
        <v>41897.75</v>
      </c>
      <c r="F33" s="23" t="s">
        <v>2</v>
      </c>
      <c r="G33" s="23" t="s">
        <v>48</v>
      </c>
      <c r="H33" s="23" t="s">
        <v>5</v>
      </c>
      <c r="I33" s="23" t="str">
        <f t="shared" ref="I33" si="5">CONCATENATE(F33,G33,H33)</f>
        <v>KSLIM176/182</v>
      </c>
      <c r="J33" s="23" t="s">
        <v>66</v>
      </c>
      <c r="K33" s="23">
        <v>1</v>
      </c>
      <c r="L33" s="23" t="s">
        <v>46</v>
      </c>
      <c r="M33" s="23"/>
      <c r="N33" s="26" t="e">
        <f>IF(VLOOKUP($I33,Zużycie!$A$2:$P$8,5,FALSE)=0," ",VLOOKUP($I33,Zużycie!$A$2:$P$8,5,FALSE))</f>
        <v>#N/A</v>
      </c>
      <c r="O33" s="26">
        <v>2</v>
      </c>
      <c r="P33" s="26" t="e">
        <f>IF(VLOOKUP($I33,Zużycie!$A$2:$P$8,7,FALSE)=0," ",VLOOKUP($I33,Zużycie!$A$2:$P$8,7,FALSE))</f>
        <v>#N/A</v>
      </c>
      <c r="Q33" s="26">
        <v>4</v>
      </c>
      <c r="R33" s="26" t="e">
        <f>IF(VLOOKUP($I33,Zużycie!$A$2:$P$8,9,FALSE)=0," ",VLOOKUP($I33,Zużycie!$A$2:$P$8,9,FALSE))</f>
        <v>#N/A</v>
      </c>
      <c r="S33" s="26" t="e">
        <f>IF(VLOOKUP($I33,Zużycie!$A$2:$P$8,10,FALSE)=0," ",VLOOKUP($I33,Zużycie!$A$2:$P$8,10,FALSE))</f>
        <v>#N/A</v>
      </c>
      <c r="T33" s="26" t="e">
        <f>IF(VLOOKUP($I33,Zużycie!$A$2:$P$8,11,FALSE)=0," ",VLOOKUP($I33,Zużycie!$A$2:$P$8,11,FALSE))</f>
        <v>#N/A</v>
      </c>
      <c r="U33" s="26">
        <v>5</v>
      </c>
      <c r="V33" s="26" t="e">
        <f>IF(VLOOKUP($I33,Zużycie!$A$2:$P$8,13,FALSE)=0," ",VLOOKUP($I33,Zużycie!$A$2:$P$8,13,FALSE))</f>
        <v>#N/A</v>
      </c>
      <c r="W33" s="26">
        <v>3</v>
      </c>
      <c r="X33" s="26" t="e">
        <f>IF(VLOOKUP($I33,Zużycie!$A$2:$P$8,15,FALSE)=0," ",VLOOKUP($I33,Zużycie!$A$2:$P$8,15,FALSE))</f>
        <v>#N/A</v>
      </c>
      <c r="Y33" s="26" t="e">
        <f>IF(VLOOKUP($I33,Zużycie!$A$2:$P$8,16,FALSE)=0," ",VLOOKUP($I33,Zużycie!$A$2:$P$8,16,FALSE))</f>
        <v>#N/A</v>
      </c>
      <c r="Z33" s="26"/>
      <c r="AA33" s="26"/>
      <c r="AB33" s="26"/>
      <c r="AC33" s="26"/>
      <c r="AD33" s="23" t="s">
        <v>121</v>
      </c>
      <c r="AE33" s="27" t="s">
        <v>87</v>
      </c>
      <c r="AF33" s="27"/>
      <c r="AG33" s="23" t="e">
        <f t="shared" ref="AG33" si="6">SUM(N33:Y33)</f>
        <v>#N/A</v>
      </c>
      <c r="AH33" s="23">
        <v>20</v>
      </c>
      <c r="AI33" s="24">
        <v>41891</v>
      </c>
      <c r="AJ33" s="23"/>
      <c r="AK33" s="23"/>
      <c r="AL33" s="23"/>
      <c r="AM33" s="23"/>
      <c r="AN33" s="23" t="s">
        <v>178</v>
      </c>
      <c r="AO33" s="23"/>
      <c r="AP33" s="23"/>
      <c r="AQ33" s="23"/>
      <c r="AR33" s="23"/>
      <c r="AS33" s="28">
        <v>41895</v>
      </c>
      <c r="AT33" s="23"/>
    </row>
    <row r="34" spans="1:46" ht="47.25" customHeight="1">
      <c r="A34" s="23">
        <v>1015</v>
      </c>
      <c r="B34" s="23" t="s">
        <v>108</v>
      </c>
      <c r="C34" s="24">
        <v>41889</v>
      </c>
      <c r="D34" s="24">
        <v>41897</v>
      </c>
      <c r="E34" s="25">
        <v>41897.75</v>
      </c>
      <c r="F34" s="23" t="s">
        <v>2</v>
      </c>
      <c r="G34" s="23" t="s">
        <v>48</v>
      </c>
      <c r="H34" s="23" t="s">
        <v>5</v>
      </c>
      <c r="I34" s="23" t="str">
        <f t="shared" si="0"/>
        <v>KSLIM176/182</v>
      </c>
      <c r="J34" s="23" t="s">
        <v>66</v>
      </c>
      <c r="K34" s="23">
        <v>1</v>
      </c>
      <c r="L34" s="23" t="s">
        <v>46</v>
      </c>
      <c r="M34" s="23"/>
      <c r="N34" s="26" t="e">
        <f>IF(VLOOKUP($I34,Zużycie!$A$2:$P$8,5,FALSE)=0," ",VLOOKUP($I34,Zużycie!$A$2:$P$8,5,FALSE))</f>
        <v>#N/A</v>
      </c>
      <c r="O34" s="26">
        <v>2</v>
      </c>
      <c r="P34" s="26" t="e">
        <f>IF(VLOOKUP($I34,Zużycie!$A$2:$P$8,7,FALSE)=0," ",VLOOKUP($I34,Zużycie!$A$2:$P$8,7,FALSE))</f>
        <v>#N/A</v>
      </c>
      <c r="Q34" s="26">
        <v>4</v>
      </c>
      <c r="R34" s="26" t="e">
        <f>IF(VLOOKUP($I34,Zużycie!$A$2:$P$8,9,FALSE)=0," ",VLOOKUP($I34,Zużycie!$A$2:$P$8,9,FALSE))</f>
        <v>#N/A</v>
      </c>
      <c r="S34" s="26" t="e">
        <f>IF(VLOOKUP($I34,Zużycie!$A$2:$P$8,10,FALSE)=0," ",VLOOKUP($I34,Zużycie!$A$2:$P$8,10,FALSE))</f>
        <v>#N/A</v>
      </c>
      <c r="T34" s="26" t="e">
        <f>IF(VLOOKUP($I34,Zużycie!$A$2:$P$8,11,FALSE)=0," ",VLOOKUP($I34,Zużycie!$A$2:$P$8,11,FALSE))</f>
        <v>#N/A</v>
      </c>
      <c r="U34" s="26">
        <v>5</v>
      </c>
      <c r="V34" s="26" t="e">
        <f>IF(VLOOKUP($I34,Zużycie!$A$2:$P$8,13,FALSE)=0," ",VLOOKUP($I34,Zużycie!$A$2:$P$8,13,FALSE))</f>
        <v>#N/A</v>
      </c>
      <c r="W34" s="26">
        <v>3</v>
      </c>
      <c r="X34" s="26" t="e">
        <f>IF(VLOOKUP($I34,Zużycie!$A$2:$P$8,15,FALSE)=0," ",VLOOKUP($I34,Zużycie!$A$2:$P$8,15,FALSE))</f>
        <v>#N/A</v>
      </c>
      <c r="Y34" s="26" t="e">
        <f>IF(VLOOKUP($I34,Zużycie!$A$2:$P$8,16,FALSE)=0," ",VLOOKUP($I34,Zużycie!$A$2:$P$8,16,FALSE))</f>
        <v>#N/A</v>
      </c>
      <c r="Z34" s="26"/>
      <c r="AA34" s="26"/>
      <c r="AB34" s="26"/>
      <c r="AC34" s="26"/>
      <c r="AD34" s="23" t="s">
        <v>121</v>
      </c>
      <c r="AE34" s="27" t="s">
        <v>72</v>
      </c>
      <c r="AF34" s="27"/>
      <c r="AG34" s="23" t="e">
        <f t="shared" si="3"/>
        <v>#N/A</v>
      </c>
      <c r="AH34" s="23">
        <v>20</v>
      </c>
      <c r="AI34" s="24">
        <v>41891</v>
      </c>
      <c r="AJ34" s="23"/>
      <c r="AK34" s="23"/>
      <c r="AL34" s="23"/>
      <c r="AM34" s="23"/>
      <c r="AN34" s="23" t="s">
        <v>179</v>
      </c>
      <c r="AO34" s="23"/>
      <c r="AP34" s="23"/>
      <c r="AQ34" s="23"/>
      <c r="AR34" s="23"/>
      <c r="AS34" s="28">
        <v>41897</v>
      </c>
      <c r="AT34" s="23"/>
    </row>
    <row r="35" spans="1:46" ht="47.25" customHeight="1">
      <c r="A35" s="23">
        <v>109</v>
      </c>
      <c r="B35" s="23" t="s">
        <v>109</v>
      </c>
      <c r="C35" s="24">
        <v>41889</v>
      </c>
      <c r="D35" s="24">
        <v>41897</v>
      </c>
      <c r="E35" s="25">
        <v>41897.75</v>
      </c>
      <c r="F35" s="23" t="s">
        <v>2</v>
      </c>
      <c r="G35" s="23" t="s">
        <v>48</v>
      </c>
      <c r="H35" s="23" t="s">
        <v>5</v>
      </c>
      <c r="I35" s="23" t="str">
        <f t="shared" si="0"/>
        <v>KSLIM176/182</v>
      </c>
      <c r="J35" s="23" t="s">
        <v>122</v>
      </c>
      <c r="K35" s="23"/>
      <c r="L35" s="23" t="s">
        <v>46</v>
      </c>
      <c r="M35" s="23"/>
      <c r="N35" s="26" t="e">
        <f>IF(VLOOKUP($I35,Zużycie!$A$2:$P$8,5,FALSE)=0," ",VLOOKUP($I35,Zużycie!$A$2:$P$8,5,FALSE))</f>
        <v>#N/A</v>
      </c>
      <c r="O35" s="26">
        <v>3</v>
      </c>
      <c r="P35" s="26" t="e">
        <f>IF(VLOOKUP($I35,Zużycie!$A$2:$P$8,7,FALSE)=0," ",VLOOKUP($I35,Zużycie!$A$2:$P$8,7,FALSE))</f>
        <v>#N/A</v>
      </c>
      <c r="Q35" s="26">
        <v>5</v>
      </c>
      <c r="R35" s="26" t="e">
        <f>IF(VLOOKUP($I35,Zużycie!$A$2:$P$8,9,FALSE)=0," ",VLOOKUP($I35,Zużycie!$A$2:$P$8,9,FALSE))</f>
        <v>#N/A</v>
      </c>
      <c r="S35" s="26">
        <v>5</v>
      </c>
      <c r="T35" s="26" t="e">
        <f>IF(VLOOKUP($I35,Zużycie!$A$2:$P$8,11,FALSE)=0," ",VLOOKUP($I35,Zużycie!$A$2:$P$8,11,FALSE))</f>
        <v>#N/A</v>
      </c>
      <c r="U35" s="26">
        <v>4</v>
      </c>
      <c r="V35" s="26" t="e">
        <f>IF(VLOOKUP($I35,Zużycie!$A$2:$P$8,13,FALSE)=0," ",VLOOKUP($I35,Zużycie!$A$2:$P$8,13,FALSE))</f>
        <v>#N/A</v>
      </c>
      <c r="W35" s="26">
        <v>2</v>
      </c>
      <c r="X35" s="26" t="e">
        <f>IF(VLOOKUP($I35,Zużycie!$A$2:$P$8,15,FALSE)=0," ",VLOOKUP($I35,Zużycie!$A$2:$P$8,15,FALSE))</f>
        <v>#N/A</v>
      </c>
      <c r="Y35" s="26" t="e">
        <f>IF(VLOOKUP($I35,Zużycie!$A$2:$P$8,16,FALSE)=0," ",VLOOKUP($I35,Zużycie!$A$2:$P$8,16,FALSE))</f>
        <v>#N/A</v>
      </c>
      <c r="Z35" s="26"/>
      <c r="AA35" s="26"/>
      <c r="AB35" s="26"/>
      <c r="AC35" s="26"/>
      <c r="AD35" s="23" t="s">
        <v>121</v>
      </c>
      <c r="AE35" s="30" t="s">
        <v>123</v>
      </c>
      <c r="AF35" s="27"/>
      <c r="AG35" s="23" t="e">
        <f t="shared" si="3"/>
        <v>#N/A</v>
      </c>
      <c r="AH35" s="23">
        <v>19</v>
      </c>
      <c r="AI35" s="24">
        <v>41891</v>
      </c>
      <c r="AJ35" s="23"/>
      <c r="AK35" s="23"/>
      <c r="AL35" s="23"/>
      <c r="AM35" s="23"/>
      <c r="AN35" s="83">
        <v>41</v>
      </c>
      <c r="AO35" s="23"/>
      <c r="AP35" s="23"/>
      <c r="AQ35" s="23"/>
      <c r="AR35" s="23"/>
      <c r="AS35" s="28"/>
      <c r="AT35" s="23"/>
    </row>
    <row r="36" spans="1:46" ht="47.25" customHeight="1">
      <c r="A36" s="23">
        <v>109</v>
      </c>
      <c r="B36" s="23" t="s">
        <v>110</v>
      </c>
      <c r="C36" s="24">
        <v>41889</v>
      </c>
      <c r="D36" s="24">
        <v>41897</v>
      </c>
      <c r="E36" s="25">
        <v>41897.75</v>
      </c>
      <c r="F36" s="23" t="s">
        <v>2</v>
      </c>
      <c r="G36" s="23" t="s">
        <v>48</v>
      </c>
      <c r="H36" s="23" t="s">
        <v>5</v>
      </c>
      <c r="I36" s="23" t="str">
        <f t="shared" si="0"/>
        <v>KSLIM176/182</v>
      </c>
      <c r="J36" s="23" t="s">
        <v>122</v>
      </c>
      <c r="K36" s="23"/>
      <c r="L36" s="23" t="s">
        <v>46</v>
      </c>
      <c r="M36" s="23"/>
      <c r="N36" s="26" t="e">
        <f>IF(VLOOKUP($I36,Zużycie!$A$2:$P$8,5,FALSE)=0," ",VLOOKUP($I36,Zużycie!$A$2:$P$8,5,FALSE))</f>
        <v>#N/A</v>
      </c>
      <c r="O36" s="26">
        <v>3</v>
      </c>
      <c r="P36" s="26" t="e">
        <f>IF(VLOOKUP($I36,Zużycie!$A$2:$P$8,7,FALSE)=0," ",VLOOKUP($I36,Zużycie!$A$2:$P$8,7,FALSE))</f>
        <v>#N/A</v>
      </c>
      <c r="Q36" s="26">
        <v>5</v>
      </c>
      <c r="R36" s="26" t="e">
        <f>IF(VLOOKUP($I36,Zużycie!$A$2:$P$8,9,FALSE)=0," ",VLOOKUP($I36,Zużycie!$A$2:$P$8,9,FALSE))</f>
        <v>#N/A</v>
      </c>
      <c r="S36" s="26">
        <v>5</v>
      </c>
      <c r="T36" s="26" t="e">
        <f>IF(VLOOKUP($I36,Zużycie!$A$2:$P$8,11,FALSE)=0," ",VLOOKUP($I36,Zużycie!$A$2:$P$8,11,FALSE))</f>
        <v>#N/A</v>
      </c>
      <c r="U36" s="26">
        <v>4</v>
      </c>
      <c r="V36" s="26" t="e">
        <f>IF(VLOOKUP($I36,Zużycie!$A$2:$P$8,13,FALSE)=0," ",VLOOKUP($I36,Zużycie!$A$2:$P$8,13,FALSE))</f>
        <v>#N/A</v>
      </c>
      <c r="W36" s="26">
        <v>2</v>
      </c>
      <c r="X36" s="26" t="e">
        <f>IF(VLOOKUP($I36,Zużycie!$A$2:$P$8,15,FALSE)=0," ",VLOOKUP($I36,Zużycie!$A$2:$P$8,15,FALSE))</f>
        <v>#N/A</v>
      </c>
      <c r="Y36" s="26" t="e">
        <f>IF(VLOOKUP($I36,Zużycie!$A$2:$P$8,16,FALSE)=0," ",VLOOKUP($I36,Zużycie!$A$2:$P$8,16,FALSE))</f>
        <v>#N/A</v>
      </c>
      <c r="Z36" s="26"/>
      <c r="AA36" s="26"/>
      <c r="AB36" s="26"/>
      <c r="AC36" s="26"/>
      <c r="AD36" s="23" t="s">
        <v>121</v>
      </c>
      <c r="AE36" s="30" t="s">
        <v>123</v>
      </c>
      <c r="AF36" s="27"/>
      <c r="AG36" s="23" t="e">
        <f t="shared" si="3"/>
        <v>#N/A</v>
      </c>
      <c r="AH36" s="23">
        <v>19</v>
      </c>
      <c r="AI36" s="24">
        <v>41891</v>
      </c>
      <c r="AJ36" s="23"/>
      <c r="AK36" s="23"/>
      <c r="AL36" s="23"/>
      <c r="AM36" s="23"/>
      <c r="AN36" s="83">
        <v>42</v>
      </c>
      <c r="AO36" s="23"/>
      <c r="AP36" s="23"/>
      <c r="AQ36" s="23"/>
      <c r="AR36" s="23"/>
      <c r="AS36" s="23"/>
      <c r="AT36" s="23"/>
    </row>
    <row r="37" spans="1:46" ht="47.25" customHeight="1">
      <c r="A37" s="23">
        <v>1015</v>
      </c>
      <c r="B37" s="23" t="s">
        <v>111</v>
      </c>
      <c r="C37" s="24">
        <v>41889</v>
      </c>
      <c r="D37" s="24">
        <v>41897</v>
      </c>
      <c r="E37" s="25">
        <v>41897.75</v>
      </c>
      <c r="F37" s="23" t="s">
        <v>2</v>
      </c>
      <c r="G37" s="23" t="s">
        <v>61</v>
      </c>
      <c r="H37" s="23" t="s">
        <v>59</v>
      </c>
      <c r="I37" s="23" t="str">
        <f t="shared" si="0"/>
        <v>KKLASYKA182/188</v>
      </c>
      <c r="J37" s="23" t="s">
        <v>125</v>
      </c>
      <c r="K37" s="23"/>
      <c r="L37" s="23" t="s">
        <v>46</v>
      </c>
      <c r="M37" s="23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>
        <v>2</v>
      </c>
      <c r="Z37" s="26"/>
      <c r="AA37" s="26"/>
      <c r="AB37" s="26"/>
      <c r="AC37" s="26"/>
      <c r="AD37" s="23" t="s">
        <v>121</v>
      </c>
      <c r="AE37" s="27"/>
      <c r="AF37" s="27" t="s">
        <v>126</v>
      </c>
      <c r="AG37" s="23">
        <f t="shared" si="3"/>
        <v>2</v>
      </c>
      <c r="AH37" s="23">
        <v>2</v>
      </c>
      <c r="AI37" s="24">
        <v>41892</v>
      </c>
      <c r="AJ37" s="23"/>
      <c r="AK37" s="23"/>
      <c r="AL37" s="23"/>
      <c r="AM37" s="23"/>
      <c r="AN37" s="23" t="s">
        <v>181</v>
      </c>
      <c r="AO37" s="23"/>
      <c r="AP37" s="23"/>
      <c r="AQ37" s="23"/>
      <c r="AR37" s="23"/>
      <c r="AS37" s="28">
        <v>41897</v>
      </c>
      <c r="AT37" s="23"/>
    </row>
    <row r="38" spans="1:46" ht="47.25" customHeight="1">
      <c r="A38" s="23">
        <v>1015</v>
      </c>
      <c r="B38" s="23" t="s">
        <v>112</v>
      </c>
      <c r="C38" s="24">
        <v>41889</v>
      </c>
      <c r="D38" s="24">
        <v>41897</v>
      </c>
      <c r="E38" s="25">
        <v>41897.75</v>
      </c>
      <c r="F38" s="23" t="s">
        <v>2</v>
      </c>
      <c r="G38" s="23" t="s">
        <v>48</v>
      </c>
      <c r="H38" s="23" t="s">
        <v>5</v>
      </c>
      <c r="I38" s="23" t="str">
        <f t="shared" si="0"/>
        <v>KSLIM176/182</v>
      </c>
      <c r="J38" s="23" t="s">
        <v>127</v>
      </c>
      <c r="K38" s="23">
        <v>1</v>
      </c>
      <c r="L38" s="23" t="s">
        <v>46</v>
      </c>
      <c r="M38" s="23"/>
      <c r="N38" s="26" t="e">
        <f>IF(VLOOKUP($I38,Zużycie!$A$2:$P$8,5,FALSE)=0," ",VLOOKUP($I38,Zużycie!$A$2:$P$8,5,FALSE))</f>
        <v>#N/A</v>
      </c>
      <c r="O38" s="26">
        <v>2</v>
      </c>
      <c r="P38" s="26" t="e">
        <f>IF(VLOOKUP($I38,Zużycie!$A$2:$P$8,7,FALSE)=0," ",VLOOKUP($I38,Zużycie!$A$2:$P$8,7,FALSE))</f>
        <v>#N/A</v>
      </c>
      <c r="Q38" s="26" t="e">
        <f>IF(VLOOKUP($I38,Zużycie!$A$2:$P$8,8,FALSE)=0," ",VLOOKUP($I38,Zużycie!$A$2:$P$8,8,FALSE))</f>
        <v>#N/A</v>
      </c>
      <c r="R38" s="26" t="e">
        <f>IF(VLOOKUP($I38,Zużycie!$A$2:$P$8,9,FALSE)=0," ",VLOOKUP($I38,Zużycie!$A$2:$P$8,9,FALSE))</f>
        <v>#N/A</v>
      </c>
      <c r="S38" s="26" t="e">
        <f>IF(VLOOKUP($I38,Zużycie!$A$2:$P$8,10,FALSE)=0," ",VLOOKUP($I38,Zużycie!$A$2:$P$8,10,FALSE))</f>
        <v>#N/A</v>
      </c>
      <c r="T38" s="26" t="e">
        <f>IF(VLOOKUP($I38,Zużycie!$A$2:$P$8,11,FALSE)=0," ",VLOOKUP($I38,Zużycie!$A$2:$P$8,11,FALSE))</f>
        <v>#N/A</v>
      </c>
      <c r="U38" s="26">
        <v>5</v>
      </c>
      <c r="V38" s="26" t="e">
        <f>IF(VLOOKUP($I38,Zużycie!$A$2:$P$8,13,FALSE)=0," ",VLOOKUP($I38,Zużycie!$A$2:$P$8,13,FALSE))</f>
        <v>#N/A</v>
      </c>
      <c r="W38" s="26">
        <v>3</v>
      </c>
      <c r="X38" s="26" t="e">
        <f>IF(VLOOKUP($I38,Zużycie!$A$2:$P$8,15,FALSE)=0," ",VLOOKUP($I38,Zużycie!$A$2:$P$8,15,FALSE))</f>
        <v>#N/A</v>
      </c>
      <c r="Y38" s="26" t="e">
        <f>IF(VLOOKUP($I38,Zużycie!$A$2:$P$8,16,FALSE)=0," ",VLOOKUP($I38,Zużycie!$A$2:$P$8,16,FALSE))</f>
        <v>#N/A</v>
      </c>
      <c r="Z38" s="26"/>
      <c r="AA38" s="26"/>
      <c r="AB38" s="26"/>
      <c r="AC38" s="26"/>
      <c r="AD38" s="23" t="s">
        <v>121</v>
      </c>
      <c r="AE38" s="27" t="s">
        <v>76</v>
      </c>
      <c r="AF38" s="27"/>
      <c r="AG38" s="23" t="e">
        <f t="shared" si="3"/>
        <v>#N/A</v>
      </c>
      <c r="AH38" s="23">
        <v>20</v>
      </c>
      <c r="AI38" s="24">
        <v>41891</v>
      </c>
      <c r="AJ38" s="23"/>
      <c r="AK38" s="23"/>
      <c r="AL38" s="23"/>
      <c r="AM38" s="23"/>
      <c r="AN38" s="23" t="s">
        <v>182</v>
      </c>
      <c r="AO38" s="23"/>
      <c r="AP38" s="23"/>
      <c r="AQ38" s="23"/>
      <c r="AR38" s="23"/>
      <c r="AS38" s="28">
        <v>41897</v>
      </c>
      <c r="AT38" s="23"/>
    </row>
    <row r="39" spans="1:46" ht="47.25" customHeight="1">
      <c r="A39" s="23">
        <v>1015</v>
      </c>
      <c r="B39" s="31" t="s">
        <v>124</v>
      </c>
      <c r="C39" s="32">
        <v>41889</v>
      </c>
      <c r="D39" s="32">
        <v>41897</v>
      </c>
      <c r="E39" s="33">
        <v>41897.75</v>
      </c>
      <c r="F39" s="31" t="s">
        <v>2</v>
      </c>
      <c r="G39" s="31" t="s">
        <v>48</v>
      </c>
      <c r="H39" s="31" t="s">
        <v>5</v>
      </c>
      <c r="I39" s="31" t="str">
        <f t="shared" si="0"/>
        <v>KSLIM176/182</v>
      </c>
      <c r="J39" s="31" t="s">
        <v>127</v>
      </c>
      <c r="K39" s="31">
        <v>1</v>
      </c>
      <c r="L39" s="31" t="s">
        <v>46</v>
      </c>
      <c r="M39" s="31"/>
      <c r="N39" s="34" t="e">
        <f>IF(VLOOKUP($I39,Zużycie!$A$2:$P$8,5,FALSE)=0," ",VLOOKUP($I39,Zużycie!$A$2:$P$8,5,FALSE))</f>
        <v>#N/A</v>
      </c>
      <c r="O39" s="34" t="e">
        <f>IF(VLOOKUP($I39,Zużycie!$A$2:$P$8,6,FALSE)=0," ",VLOOKUP($I39,Zużycie!$A$2:$P$8,6,FALSE))</f>
        <v>#N/A</v>
      </c>
      <c r="P39" s="34" t="e">
        <f>IF(VLOOKUP($I39,Zużycie!$A$2:$P$8,7,FALSE)=0," ",VLOOKUP($I39,Zużycie!$A$2:$P$8,7,FALSE))</f>
        <v>#N/A</v>
      </c>
      <c r="Q39" s="34" t="e">
        <f>IF(VLOOKUP($I39,Zużycie!$A$2:$P$8,8,FALSE)=0," ",VLOOKUP($I39,Zużycie!$A$2:$P$8,8,FALSE))</f>
        <v>#N/A</v>
      </c>
      <c r="R39" s="34" t="e">
        <f>IF(VLOOKUP($I39,Zużycie!$A$2:$P$8,9,FALSE)=0," ",VLOOKUP($I39,Zużycie!$A$2:$P$8,9,FALSE))</f>
        <v>#N/A</v>
      </c>
      <c r="S39" s="34" t="e">
        <f>IF(VLOOKUP($I39,Zużycie!$A$2:$P$8,10,FALSE)=0," ",VLOOKUP($I39,Zużycie!$A$2:$P$8,10,FALSE))</f>
        <v>#N/A</v>
      </c>
      <c r="T39" s="34" t="e">
        <f>IF(VLOOKUP($I39,Zużycie!$A$2:$P$8,11,FALSE)=0," ",VLOOKUP($I39,Zużycie!$A$2:$P$8,11,FALSE))</f>
        <v>#N/A</v>
      </c>
      <c r="U39" s="34" t="e">
        <f>IF(VLOOKUP($I39,Zużycie!$A$2:$P$8,12,FALSE)=0," ",VLOOKUP($I39,Zużycie!$A$2:$P$8,12,FALSE))</f>
        <v>#N/A</v>
      </c>
      <c r="V39" s="34" t="e">
        <f>IF(VLOOKUP($I39,Zużycie!$A$2:$P$8,13,FALSE)=0," ",VLOOKUP($I39,Zużycie!$A$2:$P$8,13,FALSE))</f>
        <v>#N/A</v>
      </c>
      <c r="W39" s="34" t="e">
        <f>IF(VLOOKUP($I39,Zużycie!$A$2:$P$8,14,FALSE)=0," ",VLOOKUP($I39,Zużycie!$A$2:$P$8,14,FALSE))</f>
        <v>#N/A</v>
      </c>
      <c r="X39" s="34" t="e">
        <f>IF(VLOOKUP($I39,Zużycie!$A$2:$P$8,15,FALSE)=0," ",VLOOKUP($I39,Zużycie!$A$2:$P$8,15,FALSE))</f>
        <v>#N/A</v>
      </c>
      <c r="Y39" s="34" t="e">
        <f>IF(VLOOKUP($I39,Zużycie!$A$2:$P$8,16,FALSE)=0," ",VLOOKUP($I39,Zużycie!$A$2:$P$8,16,FALSE))</f>
        <v>#N/A</v>
      </c>
      <c r="Z39" s="34"/>
      <c r="AA39" s="34"/>
      <c r="AB39" s="34"/>
      <c r="AC39" s="34"/>
      <c r="AD39" s="31" t="s">
        <v>121</v>
      </c>
      <c r="AE39" s="35">
        <v>30</v>
      </c>
      <c r="AF39" s="35" t="s">
        <v>73</v>
      </c>
      <c r="AG39" s="31" t="e">
        <f t="shared" si="3"/>
        <v>#N/A</v>
      </c>
      <c r="AH39" s="31">
        <v>20</v>
      </c>
      <c r="AI39" s="32">
        <v>41891</v>
      </c>
      <c r="AJ39" s="31"/>
      <c r="AK39" s="31"/>
      <c r="AL39" s="31"/>
      <c r="AM39" s="31"/>
      <c r="AN39" s="31" t="s">
        <v>198</v>
      </c>
      <c r="AO39" s="36"/>
      <c r="AP39" s="23"/>
      <c r="AQ39" s="23"/>
      <c r="AR39" s="23"/>
      <c r="AS39" s="28">
        <v>41897</v>
      </c>
      <c r="AT39" s="23"/>
    </row>
    <row r="40" spans="1:46" ht="47.25" customHeight="1">
      <c r="A40" s="23">
        <v>109</v>
      </c>
      <c r="B40" s="23" t="s">
        <v>129</v>
      </c>
      <c r="C40" s="24">
        <v>41889</v>
      </c>
      <c r="D40" s="24">
        <v>41897</v>
      </c>
      <c r="E40" s="25">
        <v>41897.75</v>
      </c>
      <c r="F40" s="23" t="s">
        <v>2</v>
      </c>
      <c r="G40" s="23" t="s">
        <v>48</v>
      </c>
      <c r="H40" s="23" t="s">
        <v>5</v>
      </c>
      <c r="I40" s="23" t="str">
        <f t="shared" si="0"/>
        <v>KSLIM176/182</v>
      </c>
      <c r="J40" s="23">
        <v>0</v>
      </c>
      <c r="K40" s="23"/>
      <c r="L40" s="23" t="s">
        <v>46</v>
      </c>
      <c r="M40" s="23"/>
      <c r="N40" s="26" t="e">
        <f>IF(VLOOKUP($I40,Zużycie!$A$2:$P$8,5,FALSE)=0," ",VLOOKUP($I40,Zużycie!$A$2:$P$8,5,FALSE))</f>
        <v>#N/A</v>
      </c>
      <c r="O40" s="26">
        <v>2</v>
      </c>
      <c r="P40" s="26">
        <v>3</v>
      </c>
      <c r="Q40" s="26">
        <v>3</v>
      </c>
      <c r="R40" s="26">
        <v>3</v>
      </c>
      <c r="S40" s="26">
        <v>3</v>
      </c>
      <c r="T40" s="26">
        <v>2</v>
      </c>
      <c r="U40" s="26">
        <v>1</v>
      </c>
      <c r="V40" s="26"/>
      <c r="W40" s="26"/>
      <c r="X40" s="26" t="e">
        <f>IF(VLOOKUP($I40,Zużycie!$A$2:$P$8,15,FALSE)=0," ",VLOOKUP($I40,Zużycie!$A$2:$P$8,15,FALSE))</f>
        <v>#N/A</v>
      </c>
      <c r="Y40" s="26" t="e">
        <f>IF(VLOOKUP($I40,Zużycie!$A$2:$P$8,16,FALSE)=0," ",VLOOKUP($I40,Zużycie!$A$2:$P$8,16,FALSE))</f>
        <v>#N/A</v>
      </c>
      <c r="Z40" s="26"/>
      <c r="AA40" s="26"/>
      <c r="AB40" s="26"/>
      <c r="AC40" s="26"/>
      <c r="AD40" s="23" t="s">
        <v>121</v>
      </c>
      <c r="AE40" s="23"/>
      <c r="AF40" s="23"/>
      <c r="AG40" s="23" t="e">
        <f t="shared" si="3"/>
        <v>#N/A</v>
      </c>
      <c r="AH40" s="23">
        <v>17</v>
      </c>
      <c r="AI40" s="24">
        <v>41891</v>
      </c>
      <c r="AJ40" s="23"/>
      <c r="AK40" s="23"/>
      <c r="AL40" s="23"/>
      <c r="AM40" s="23"/>
      <c r="AN40" s="83">
        <v>27</v>
      </c>
      <c r="AO40" s="23"/>
      <c r="AP40" s="23"/>
      <c r="AQ40" s="23"/>
      <c r="AR40" s="23"/>
      <c r="AS40" s="23"/>
      <c r="AT40" s="23"/>
    </row>
    <row r="41" spans="1:46" ht="47.25" customHeight="1">
      <c r="A41" s="23">
        <v>109</v>
      </c>
      <c r="B41" s="23" t="s">
        <v>130</v>
      </c>
      <c r="C41" s="24">
        <v>41889</v>
      </c>
      <c r="D41" s="24">
        <v>41897</v>
      </c>
      <c r="E41" s="25">
        <v>41897.75</v>
      </c>
      <c r="F41" s="23" t="s">
        <v>2</v>
      </c>
      <c r="G41" s="23" t="s">
        <v>48</v>
      </c>
      <c r="H41" s="23" t="s">
        <v>5</v>
      </c>
      <c r="I41" s="23" t="str">
        <f t="shared" si="0"/>
        <v>KSLIM176/182</v>
      </c>
      <c r="J41" s="23">
        <v>0</v>
      </c>
      <c r="K41" s="23"/>
      <c r="L41" s="23" t="s">
        <v>46</v>
      </c>
      <c r="M41" s="23"/>
      <c r="N41" s="26" t="e">
        <f>IF(VLOOKUP($I41,Zużycie!$A$2:$P$8,5,FALSE)=0," ",VLOOKUP($I41,Zużycie!$A$2:$P$8,5,FALSE))</f>
        <v>#N/A</v>
      </c>
      <c r="O41" s="26">
        <v>2</v>
      </c>
      <c r="P41" s="26">
        <v>3</v>
      </c>
      <c r="Q41" s="26">
        <v>3</v>
      </c>
      <c r="R41" s="26">
        <v>3</v>
      </c>
      <c r="S41" s="26">
        <v>3</v>
      </c>
      <c r="T41" s="26">
        <v>2</v>
      </c>
      <c r="U41" s="26">
        <v>1</v>
      </c>
      <c r="V41" s="26"/>
      <c r="W41" s="26"/>
      <c r="X41" s="26" t="e">
        <f>IF(VLOOKUP($I41,Zużycie!$A$2:$P$8,15,FALSE)=0," ",VLOOKUP($I41,Zużycie!$A$2:$P$8,15,FALSE))</f>
        <v>#N/A</v>
      </c>
      <c r="Y41" s="26" t="e">
        <f>IF(VLOOKUP($I41,Zużycie!$A$2:$P$8,16,FALSE)=0," ",VLOOKUP($I41,Zużycie!$A$2:$P$8,16,FALSE))</f>
        <v>#N/A</v>
      </c>
      <c r="Z41" s="26"/>
      <c r="AA41" s="26"/>
      <c r="AB41" s="26"/>
      <c r="AC41" s="26"/>
      <c r="AD41" s="23" t="s">
        <v>121</v>
      </c>
      <c r="AE41" s="23"/>
      <c r="AF41" s="23"/>
      <c r="AG41" s="23" t="e">
        <f t="shared" si="3"/>
        <v>#N/A</v>
      </c>
      <c r="AH41" s="23">
        <v>17</v>
      </c>
      <c r="AI41" s="24">
        <v>41891</v>
      </c>
      <c r="AJ41" s="23"/>
      <c r="AK41" s="23"/>
      <c r="AL41" s="23"/>
      <c r="AM41" s="23"/>
      <c r="AN41" s="83">
        <v>27</v>
      </c>
      <c r="AO41" s="23"/>
      <c r="AP41" s="23"/>
      <c r="AQ41" s="23"/>
      <c r="AR41" s="23"/>
      <c r="AS41" s="23"/>
      <c r="AT41" s="23"/>
    </row>
    <row r="42" spans="1:46" ht="47.25" customHeight="1">
      <c r="A42" s="23">
        <v>1015</v>
      </c>
      <c r="B42" s="23" t="s">
        <v>131</v>
      </c>
      <c r="C42" s="24">
        <v>41889</v>
      </c>
      <c r="D42" s="24">
        <v>41897</v>
      </c>
      <c r="E42" s="25">
        <v>41897.75</v>
      </c>
      <c r="F42" s="23" t="s">
        <v>2</v>
      </c>
      <c r="G42" s="23" t="s">
        <v>61</v>
      </c>
      <c r="H42" s="23" t="s">
        <v>5</v>
      </c>
      <c r="I42" s="23" t="str">
        <f t="shared" si="0"/>
        <v>KKLASYKA176/182</v>
      </c>
      <c r="J42" s="23" t="s">
        <v>122</v>
      </c>
      <c r="K42" s="23"/>
      <c r="L42" s="23" t="s">
        <v>46</v>
      </c>
      <c r="M42" s="23"/>
      <c r="N42" s="26" t="e">
        <f>IF(VLOOKUP($I42,Zużycie!$A$2:$P$8,5,FALSE)=0," ",VLOOKUP($I42,Zużycie!$A$2:$P$8,5,FALSE))</f>
        <v>#N/A</v>
      </c>
      <c r="O42" s="26" t="e">
        <f>IF(VLOOKUP($I42,Zużycie!$A$2:$P$8,6,FALSE)=0," ",VLOOKUP($I42,Zużycie!$A$2:$P$8,6,FALSE))</f>
        <v>#N/A</v>
      </c>
      <c r="P42" s="26" t="e">
        <f>IF(VLOOKUP($I42,Zużycie!$A$2:$P$8,7,FALSE)=0," ",VLOOKUP($I42,Zużycie!$A$2:$P$8,7,FALSE))</f>
        <v>#N/A</v>
      </c>
      <c r="Q42" s="26" t="e">
        <f>IF(VLOOKUP($I42,Zużycie!$A$2:$P$8,8,FALSE)=0," ",VLOOKUP($I42,Zużycie!$A$2:$P$8,8,FALSE))</f>
        <v>#N/A</v>
      </c>
      <c r="R42" s="26" t="e">
        <f>IF(VLOOKUP($I42,Zużycie!$A$2:$P$8,9,FALSE)=0," ",VLOOKUP($I42,Zużycie!$A$2:$P$8,9,FALSE))</f>
        <v>#N/A</v>
      </c>
      <c r="S42" s="26" t="e">
        <f>IF(VLOOKUP($I42,Zużycie!$A$2:$P$8,10,FALSE)=0," ",VLOOKUP($I42,Zużycie!$A$2:$P$8,10,FALSE))</f>
        <v>#N/A</v>
      </c>
      <c r="T42" s="26" t="e">
        <f>IF(VLOOKUP($I42,Zużycie!$A$2:$P$8,11,FALSE)=0," ",VLOOKUP($I42,Zużycie!$A$2:$P$8,11,FALSE))</f>
        <v>#N/A</v>
      </c>
      <c r="U42" s="26" t="e">
        <f>IF(VLOOKUP($I42,Zużycie!$A$2:$P$8,12,FALSE)=0," ",VLOOKUP($I42,Zużycie!$A$2:$P$8,12,FALSE))</f>
        <v>#N/A</v>
      </c>
      <c r="V42" s="26" t="e">
        <f>IF(VLOOKUP($I42,Zużycie!$A$2:$P$8,13,FALSE)=0," ",VLOOKUP($I42,Zużycie!$A$2:$P$8,13,FALSE))</f>
        <v>#N/A</v>
      </c>
      <c r="W42" s="26" t="e">
        <f>IF(VLOOKUP($I42,Zużycie!$A$2:$P$8,14,FALSE)=0," ",VLOOKUP($I42,Zużycie!$A$2:$P$8,14,FALSE))</f>
        <v>#N/A</v>
      </c>
      <c r="X42" s="26" t="e">
        <f>IF(VLOOKUP($I42,Zużycie!$A$2:$P$8,15,FALSE)=0," ",VLOOKUP($I42,Zużycie!$A$2:$P$8,15,FALSE))</f>
        <v>#N/A</v>
      </c>
      <c r="Y42" s="26" t="e">
        <f>IF(VLOOKUP($I42,Zużycie!$A$2:$P$8,16,FALSE)=0," ",VLOOKUP($I42,Zużycie!$A$2:$P$8,16,FALSE))</f>
        <v>#N/A</v>
      </c>
      <c r="Z42" s="26"/>
      <c r="AA42" s="26"/>
      <c r="AB42" s="26"/>
      <c r="AC42" s="26"/>
      <c r="AD42" s="23" t="s">
        <v>94</v>
      </c>
      <c r="AE42" s="23" t="s">
        <v>72</v>
      </c>
      <c r="AF42" s="27" t="s">
        <v>73</v>
      </c>
      <c r="AG42" s="23" t="e">
        <f t="shared" si="3"/>
        <v>#N/A</v>
      </c>
      <c r="AH42" s="23">
        <v>19</v>
      </c>
      <c r="AI42" s="24">
        <v>41892</v>
      </c>
      <c r="AJ42" s="23"/>
      <c r="AK42" s="23"/>
      <c r="AL42" s="23"/>
      <c r="AM42" s="23"/>
      <c r="AN42" s="23" t="s">
        <v>195</v>
      </c>
      <c r="AO42" s="23"/>
      <c r="AP42" s="23"/>
      <c r="AQ42" s="23"/>
      <c r="AR42" s="23"/>
      <c r="AS42" s="28">
        <v>41899</v>
      </c>
      <c r="AT42" s="23"/>
    </row>
    <row r="43" spans="1:46" ht="47.25" customHeight="1">
      <c r="A43" s="23">
        <v>1015</v>
      </c>
      <c r="B43" s="23" t="s">
        <v>132</v>
      </c>
      <c r="C43" s="24">
        <v>41889</v>
      </c>
      <c r="D43" s="24">
        <v>41897</v>
      </c>
      <c r="E43" s="25">
        <v>41897.75</v>
      </c>
      <c r="F43" s="23" t="s">
        <v>2</v>
      </c>
      <c r="G43" s="23" t="s">
        <v>61</v>
      </c>
      <c r="H43" s="23" t="s">
        <v>5</v>
      </c>
      <c r="I43" s="23" t="str">
        <f t="shared" ref="I43:I44" si="7">CONCATENATE(F43,G43,H43)</f>
        <v>KKLASYKA176/182</v>
      </c>
      <c r="J43" s="23" t="s">
        <v>122</v>
      </c>
      <c r="K43" s="23"/>
      <c r="L43" s="23" t="s">
        <v>46</v>
      </c>
      <c r="M43" s="23"/>
      <c r="N43" s="26" t="e">
        <f>IF(VLOOKUP($I43,Zużycie!$A$2:$P$8,5,FALSE)=0," ",VLOOKUP($I43,Zużycie!$A$2:$P$8,5,FALSE))</f>
        <v>#N/A</v>
      </c>
      <c r="O43" s="26" t="e">
        <f>IF(VLOOKUP($I43,Zużycie!$A$2:$P$8,6,FALSE)=0," ",VLOOKUP($I43,Zużycie!$A$2:$P$8,6,FALSE))</f>
        <v>#N/A</v>
      </c>
      <c r="P43" s="26" t="e">
        <f>IF(VLOOKUP($I43,Zużycie!$A$2:$P$8,7,FALSE)=0," ",VLOOKUP($I43,Zużycie!$A$2:$P$8,7,FALSE))</f>
        <v>#N/A</v>
      </c>
      <c r="Q43" s="26" t="e">
        <f>IF(VLOOKUP($I43,Zużycie!$A$2:$P$8,8,FALSE)=0," ",VLOOKUP($I43,Zużycie!$A$2:$P$8,8,FALSE))</f>
        <v>#N/A</v>
      </c>
      <c r="R43" s="26" t="e">
        <f>IF(VLOOKUP($I43,Zużycie!$A$2:$P$8,9,FALSE)=0," ",VLOOKUP($I43,Zużycie!$A$2:$P$8,9,FALSE))</f>
        <v>#N/A</v>
      </c>
      <c r="S43" s="26" t="e">
        <f>IF(VLOOKUP($I43,Zużycie!$A$2:$P$8,10,FALSE)=0," ",VLOOKUP($I43,Zużycie!$A$2:$P$8,10,FALSE))</f>
        <v>#N/A</v>
      </c>
      <c r="T43" s="26" t="e">
        <f>IF(VLOOKUP($I43,Zużycie!$A$2:$P$8,11,FALSE)=0," ",VLOOKUP($I43,Zużycie!$A$2:$P$8,11,FALSE))</f>
        <v>#N/A</v>
      </c>
      <c r="U43" s="26" t="e">
        <f>IF(VLOOKUP($I43,Zużycie!$A$2:$P$8,12,FALSE)=0," ",VLOOKUP($I43,Zużycie!$A$2:$P$8,12,FALSE))</f>
        <v>#N/A</v>
      </c>
      <c r="V43" s="26" t="e">
        <f>IF(VLOOKUP($I43,Zużycie!$A$2:$P$8,13,FALSE)=0," ",VLOOKUP($I43,Zużycie!$A$2:$P$8,13,FALSE))</f>
        <v>#N/A</v>
      </c>
      <c r="W43" s="26" t="e">
        <f>IF(VLOOKUP($I43,Zużycie!$A$2:$P$8,14,FALSE)=0," ",VLOOKUP($I43,Zużycie!$A$2:$P$8,14,FALSE))</f>
        <v>#N/A</v>
      </c>
      <c r="X43" s="26" t="e">
        <f>IF(VLOOKUP($I43,Zużycie!$A$2:$P$8,15,FALSE)=0," ",VLOOKUP($I43,Zużycie!$A$2:$P$8,15,FALSE))</f>
        <v>#N/A</v>
      </c>
      <c r="Y43" s="26" t="e">
        <f>IF(VLOOKUP($I43,Zużycie!$A$2:$P$8,16,FALSE)=0," ",VLOOKUP($I43,Zużycie!$A$2:$P$8,16,FALSE))</f>
        <v>#N/A</v>
      </c>
      <c r="Z43" s="26"/>
      <c r="AA43" s="26"/>
      <c r="AB43" s="26"/>
      <c r="AC43" s="26"/>
      <c r="AD43" s="23" t="s">
        <v>96</v>
      </c>
      <c r="AE43" s="23" t="s">
        <v>87</v>
      </c>
      <c r="AF43" s="27" t="s">
        <v>73</v>
      </c>
      <c r="AG43" s="23" t="e">
        <f t="shared" si="3"/>
        <v>#N/A</v>
      </c>
      <c r="AH43" s="23">
        <v>19</v>
      </c>
      <c r="AI43" s="24">
        <v>41892</v>
      </c>
      <c r="AJ43" s="23"/>
      <c r="AK43" s="23"/>
      <c r="AL43" s="23"/>
      <c r="AM43" s="23"/>
      <c r="AN43" s="23" t="s">
        <v>194</v>
      </c>
      <c r="AO43" s="23"/>
      <c r="AP43" s="23"/>
      <c r="AQ43" s="23"/>
      <c r="AR43" s="23"/>
      <c r="AS43" s="28">
        <v>41899</v>
      </c>
      <c r="AT43" s="23"/>
    </row>
    <row r="44" spans="1:46" ht="47.25" customHeight="1">
      <c r="A44" s="23">
        <v>1015</v>
      </c>
      <c r="B44" s="23" t="s">
        <v>133</v>
      </c>
      <c r="C44" s="24">
        <v>41889</v>
      </c>
      <c r="D44" s="24">
        <v>41897</v>
      </c>
      <c r="E44" s="25">
        <v>41897.75</v>
      </c>
      <c r="F44" s="23" t="s">
        <v>2</v>
      </c>
      <c r="G44" s="23" t="s">
        <v>61</v>
      </c>
      <c r="H44" s="23" t="s">
        <v>5</v>
      </c>
      <c r="I44" s="23" t="str">
        <f t="shared" si="7"/>
        <v>KKLASYKA176/182</v>
      </c>
      <c r="J44" s="23" t="s">
        <v>122</v>
      </c>
      <c r="K44" s="23"/>
      <c r="L44" s="23" t="s">
        <v>46</v>
      </c>
      <c r="M44" s="23"/>
      <c r="N44" s="26" t="e">
        <f>IF(VLOOKUP($I44,Zużycie!$A$2:$P$8,5,FALSE)=0," ",VLOOKUP($I44,Zużycie!$A$2:$P$8,5,FALSE))</f>
        <v>#N/A</v>
      </c>
      <c r="O44" s="26" t="e">
        <f>IF(VLOOKUP($I44,Zużycie!$A$2:$P$8,6,FALSE)=0," ",VLOOKUP($I44,Zużycie!$A$2:$P$8,6,FALSE))</f>
        <v>#N/A</v>
      </c>
      <c r="P44" s="26" t="e">
        <f>IF(VLOOKUP($I44,Zużycie!$A$2:$P$8,7,FALSE)=0," ",VLOOKUP($I44,Zużycie!$A$2:$P$8,7,FALSE))</f>
        <v>#N/A</v>
      </c>
      <c r="Q44" s="26" t="e">
        <f>IF(VLOOKUP($I44,Zużycie!$A$2:$P$8,8,FALSE)=0," ",VLOOKUP($I44,Zużycie!$A$2:$P$8,8,FALSE))</f>
        <v>#N/A</v>
      </c>
      <c r="R44" s="26" t="e">
        <f>IF(VLOOKUP($I44,Zużycie!$A$2:$P$8,9,FALSE)=0," ",VLOOKUP($I44,Zużycie!$A$2:$P$8,9,FALSE))</f>
        <v>#N/A</v>
      </c>
      <c r="S44" s="26" t="e">
        <f>IF(VLOOKUP($I44,Zużycie!$A$2:$P$8,10,FALSE)=0," ",VLOOKUP($I44,Zużycie!$A$2:$P$8,10,FALSE))</f>
        <v>#N/A</v>
      </c>
      <c r="T44" s="26" t="e">
        <f>IF(VLOOKUP($I44,Zużycie!$A$2:$P$8,11,FALSE)=0," ",VLOOKUP($I44,Zużycie!$A$2:$P$8,11,FALSE))</f>
        <v>#N/A</v>
      </c>
      <c r="U44" s="26" t="e">
        <f>IF(VLOOKUP($I44,Zużycie!$A$2:$P$8,12,FALSE)=0," ",VLOOKUP($I44,Zużycie!$A$2:$P$8,12,FALSE))</f>
        <v>#N/A</v>
      </c>
      <c r="V44" s="26" t="e">
        <f>IF(VLOOKUP($I44,Zużycie!$A$2:$P$8,13,FALSE)=0," ",VLOOKUP($I44,Zużycie!$A$2:$P$8,13,FALSE))</f>
        <v>#N/A</v>
      </c>
      <c r="W44" s="26" t="e">
        <f>IF(VLOOKUP($I44,Zużycie!$A$2:$P$8,14,FALSE)=0," ",VLOOKUP($I44,Zużycie!$A$2:$P$8,14,FALSE))</f>
        <v>#N/A</v>
      </c>
      <c r="X44" s="26" t="e">
        <f>IF(VLOOKUP($I44,Zużycie!$A$2:$P$8,15,FALSE)=0," ",VLOOKUP($I44,Zużycie!$A$2:$P$8,15,FALSE))</f>
        <v>#N/A</v>
      </c>
      <c r="Y44" s="26" t="e">
        <f>IF(VLOOKUP($I44,Zużycie!$A$2:$P$8,16,FALSE)=0," ",VLOOKUP($I44,Zużycie!$A$2:$P$8,16,FALSE))</f>
        <v>#N/A</v>
      </c>
      <c r="Z44" s="26"/>
      <c r="AA44" s="26"/>
      <c r="AB44" s="26"/>
      <c r="AC44" s="26"/>
      <c r="AD44" s="27" t="s">
        <v>115</v>
      </c>
      <c r="AE44" s="23" t="s">
        <v>76</v>
      </c>
      <c r="AF44" s="27"/>
      <c r="AG44" s="23" t="e">
        <f t="shared" ref="AG44:AG45" si="8">SUM(N44:Y44)</f>
        <v>#N/A</v>
      </c>
      <c r="AH44" s="23">
        <v>19</v>
      </c>
      <c r="AI44" s="24">
        <v>41892</v>
      </c>
      <c r="AJ44" s="23"/>
      <c r="AK44" s="23"/>
      <c r="AL44" s="23"/>
      <c r="AM44" s="23"/>
      <c r="AN44" s="23" t="s">
        <v>193</v>
      </c>
      <c r="AO44" s="23"/>
      <c r="AP44" s="23"/>
      <c r="AQ44" s="23"/>
      <c r="AR44" s="23"/>
      <c r="AS44" s="28">
        <v>41899</v>
      </c>
      <c r="AT44" s="23"/>
    </row>
    <row r="45" spans="1:46" ht="47.25" customHeight="1">
      <c r="A45" s="23">
        <v>109</v>
      </c>
      <c r="B45" s="23" t="s">
        <v>134</v>
      </c>
      <c r="C45" s="24">
        <v>41889</v>
      </c>
      <c r="D45" s="24">
        <v>41897</v>
      </c>
      <c r="E45" s="25">
        <v>41897.75</v>
      </c>
      <c r="F45" s="23" t="s">
        <v>2</v>
      </c>
      <c r="G45" s="23" t="s">
        <v>61</v>
      </c>
      <c r="H45" s="23" t="s">
        <v>5</v>
      </c>
      <c r="I45" s="23" t="str">
        <f t="shared" ref="I45:I47" si="9">CONCATENATE(F45,G45,H45)</f>
        <v>KKLASYKA176/182</v>
      </c>
      <c r="J45" s="23">
        <v>0</v>
      </c>
      <c r="K45" s="23"/>
      <c r="L45" s="23" t="s">
        <v>46</v>
      </c>
      <c r="M45" s="23"/>
      <c r="N45" s="26" t="e">
        <f>IF(VLOOKUP($I45,Zużycie!$A$2:$P$8,5,FALSE)=0," ",VLOOKUP($I45,Zużycie!$A$2:$P$8,5,FALSE))</f>
        <v>#N/A</v>
      </c>
      <c r="O45" s="26" t="e">
        <f>IF(VLOOKUP($I45,Zużycie!$A$2:$P$8,6,FALSE)=0," ",VLOOKUP($I45,Zużycie!$A$2:$P$8,6,FALSE))</f>
        <v>#N/A</v>
      </c>
      <c r="P45" s="26" t="e">
        <f>IF(VLOOKUP($I45,Zużycie!$A$2:$P$8,7,FALSE)=0," ",VLOOKUP($I45,Zużycie!$A$2:$P$8,7,FALSE))</f>
        <v>#N/A</v>
      </c>
      <c r="Q45" s="26" t="e">
        <f>IF(VLOOKUP($I45,Zużycie!$A$2:$P$8,8,FALSE)=0," ",VLOOKUP($I45,Zużycie!$A$2:$P$8,8,FALSE))</f>
        <v>#N/A</v>
      </c>
      <c r="R45" s="26" t="e">
        <f>IF(VLOOKUP($I45,Zużycie!$A$2:$P$8,9,FALSE)=0," ",VLOOKUP($I45,Zużycie!$A$2:$P$8,9,FALSE))</f>
        <v>#N/A</v>
      </c>
      <c r="S45" s="26" t="e">
        <f>IF(VLOOKUP($I45,Zużycie!$A$2:$P$8,10,FALSE)=0," ",VLOOKUP($I45,Zużycie!$A$2:$P$8,10,FALSE))</f>
        <v>#N/A</v>
      </c>
      <c r="T45" s="26" t="e">
        <f>IF(VLOOKUP($I45,Zużycie!$A$2:$P$8,11,FALSE)=0," ",VLOOKUP($I45,Zużycie!$A$2:$P$8,11,FALSE))</f>
        <v>#N/A</v>
      </c>
      <c r="U45" s="26" t="e">
        <f>IF(VLOOKUP($I45,Zużycie!$A$2:$P$8,12,FALSE)=0," ",VLOOKUP($I45,Zużycie!$A$2:$P$8,12,FALSE))</f>
        <v>#N/A</v>
      </c>
      <c r="V45" s="26" t="e">
        <f>IF(VLOOKUP($I45,Zużycie!$A$2:$P$8,13,FALSE)=0," ",VLOOKUP($I45,Zużycie!$A$2:$P$8,13,FALSE))</f>
        <v>#N/A</v>
      </c>
      <c r="W45" s="26" t="e">
        <f>IF(VLOOKUP($I45,Zużycie!$A$2:$P$8,14,FALSE)=0," ",VLOOKUP($I45,Zużycie!$A$2:$P$8,14,FALSE))</f>
        <v>#N/A</v>
      </c>
      <c r="X45" s="26" t="e">
        <f>IF(VLOOKUP($I45,Zużycie!$A$2:$P$8,15,FALSE)=0," ",VLOOKUP($I45,Zużycie!$A$2:$P$8,15,FALSE))</f>
        <v>#N/A</v>
      </c>
      <c r="Y45" s="26" t="e">
        <f>IF(VLOOKUP($I45,Zużycie!$A$2:$P$8,16,FALSE)=0," ",VLOOKUP($I45,Zużycie!$A$2:$P$8,16,FALSE))</f>
        <v>#N/A</v>
      </c>
      <c r="Z45" s="26"/>
      <c r="AA45" s="26"/>
      <c r="AB45" s="26"/>
      <c r="AC45" s="26"/>
      <c r="AD45" s="23" t="s">
        <v>87</v>
      </c>
      <c r="AE45" s="23"/>
      <c r="AF45" s="23"/>
      <c r="AG45" s="23" t="e">
        <f t="shared" si="8"/>
        <v>#N/A</v>
      </c>
      <c r="AH45" s="23">
        <v>19</v>
      </c>
      <c r="AI45" s="24">
        <v>41892</v>
      </c>
      <c r="AJ45" s="23"/>
      <c r="AK45" s="23"/>
      <c r="AL45" s="23"/>
      <c r="AM45" s="23"/>
      <c r="AN45" s="83">
        <v>56</v>
      </c>
      <c r="AO45" s="23"/>
      <c r="AP45" s="23"/>
      <c r="AQ45" s="23"/>
      <c r="AR45" s="23"/>
      <c r="AS45" s="23"/>
      <c r="AT45" s="23"/>
    </row>
    <row r="46" spans="1:46" ht="47.25" customHeight="1">
      <c r="A46" s="23">
        <v>1015</v>
      </c>
      <c r="B46" s="23" t="s">
        <v>135</v>
      </c>
      <c r="C46" s="24">
        <v>41889</v>
      </c>
      <c r="D46" s="24">
        <v>41897</v>
      </c>
      <c r="E46" s="25">
        <v>41897.75</v>
      </c>
      <c r="F46" s="23" t="s">
        <v>2</v>
      </c>
      <c r="G46" s="23" t="s">
        <v>61</v>
      </c>
      <c r="H46" s="23" t="s">
        <v>5</v>
      </c>
      <c r="I46" s="23" t="str">
        <f t="shared" si="9"/>
        <v>KKLASYKA176/182</v>
      </c>
      <c r="J46" s="23" t="s">
        <v>122</v>
      </c>
      <c r="K46" s="23"/>
      <c r="L46" s="23" t="s">
        <v>46</v>
      </c>
      <c r="M46" s="23"/>
      <c r="N46" s="26" t="e">
        <f>IF(VLOOKUP($I46,Zużycie!$A$2:$P$8,5,FALSE)=0," ",VLOOKUP($I46,Zużycie!$A$2:$P$8,5,FALSE))</f>
        <v>#N/A</v>
      </c>
      <c r="O46" s="26" t="e">
        <f>IF(VLOOKUP($I46,Zużycie!$A$2:$P$8,6,FALSE)=0," ",VLOOKUP($I46,Zużycie!$A$2:$P$8,6,FALSE))</f>
        <v>#N/A</v>
      </c>
      <c r="P46" s="26" t="e">
        <f>IF(VLOOKUP($I46,Zużycie!$A$2:$P$8,7,FALSE)=0," ",VLOOKUP($I46,Zużycie!$A$2:$P$8,7,FALSE))</f>
        <v>#N/A</v>
      </c>
      <c r="Q46" s="26" t="e">
        <f>IF(VLOOKUP($I46,Zużycie!$A$2:$P$8,8,FALSE)=0," ",VLOOKUP($I46,Zużycie!$A$2:$P$8,8,FALSE))</f>
        <v>#N/A</v>
      </c>
      <c r="R46" s="26" t="e">
        <f>IF(VLOOKUP($I46,Zużycie!$A$2:$P$8,9,FALSE)=0," ",VLOOKUP($I46,Zużycie!$A$2:$P$8,9,FALSE))</f>
        <v>#N/A</v>
      </c>
      <c r="S46" s="26" t="e">
        <f>IF(VLOOKUP($I46,Zużycie!$A$2:$P$8,10,FALSE)=0," ",VLOOKUP($I46,Zużycie!$A$2:$P$8,10,FALSE))</f>
        <v>#N/A</v>
      </c>
      <c r="T46" s="26" t="e">
        <f>IF(VLOOKUP($I46,Zużycie!$A$2:$P$8,11,FALSE)=0," ",VLOOKUP($I46,Zużycie!$A$2:$P$8,11,FALSE))</f>
        <v>#N/A</v>
      </c>
      <c r="U46" s="26" t="e">
        <f>IF(VLOOKUP($I46,Zużycie!$A$2:$P$8,12,FALSE)=0," ",VLOOKUP($I46,Zużycie!$A$2:$P$8,12,FALSE))</f>
        <v>#N/A</v>
      </c>
      <c r="V46" s="26" t="e">
        <f>IF(VLOOKUP($I46,Zużycie!$A$2:$P$8,13,FALSE)=0," ",VLOOKUP($I46,Zużycie!$A$2:$P$8,13,FALSE))</f>
        <v>#N/A</v>
      </c>
      <c r="W46" s="26" t="e">
        <f>IF(VLOOKUP($I46,Zużycie!$A$2:$P$8,14,FALSE)=0," ",VLOOKUP($I46,Zużycie!$A$2:$P$8,14,FALSE))</f>
        <v>#N/A</v>
      </c>
      <c r="X46" s="26" t="e">
        <f>IF(VLOOKUP($I46,Zużycie!$A$2:$P$8,15,FALSE)=0," ",VLOOKUP($I46,Zużycie!$A$2:$P$8,15,FALSE))</f>
        <v>#N/A</v>
      </c>
      <c r="Y46" s="26" t="e">
        <f>IF(VLOOKUP($I46,Zużycie!$A$2:$P$8,16,FALSE)=0," ",VLOOKUP($I46,Zużycie!$A$2:$P$8,16,FALSE))</f>
        <v>#N/A</v>
      </c>
      <c r="Z46" s="26"/>
      <c r="AA46" s="26"/>
      <c r="AB46" s="26"/>
      <c r="AC46" s="26"/>
      <c r="AD46" s="23" t="s">
        <v>75</v>
      </c>
      <c r="AE46" s="23" t="s">
        <v>76</v>
      </c>
      <c r="AF46" s="27" t="s">
        <v>73</v>
      </c>
      <c r="AG46" s="23" t="e">
        <f t="shared" ref="AG46:AG70" si="10">SUM(N46:Y46)</f>
        <v>#N/A</v>
      </c>
      <c r="AH46" s="23">
        <v>20</v>
      </c>
      <c r="AI46" s="24">
        <v>41892</v>
      </c>
      <c r="AJ46" s="23"/>
      <c r="AK46" s="23"/>
      <c r="AL46" s="23"/>
      <c r="AM46" s="23"/>
      <c r="AN46" s="23" t="s">
        <v>191</v>
      </c>
      <c r="AO46" s="23"/>
      <c r="AP46" s="23"/>
      <c r="AQ46" s="23"/>
      <c r="AR46" s="23"/>
      <c r="AS46" s="28">
        <v>41899</v>
      </c>
      <c r="AT46" s="23"/>
    </row>
    <row r="47" spans="1:46" ht="47.25" customHeight="1">
      <c r="A47" s="23">
        <v>1015</v>
      </c>
      <c r="B47" s="23" t="s">
        <v>136</v>
      </c>
      <c r="C47" s="24">
        <v>41889</v>
      </c>
      <c r="D47" s="24">
        <v>41897</v>
      </c>
      <c r="E47" s="25">
        <v>41897.75</v>
      </c>
      <c r="F47" s="23" t="s">
        <v>2</v>
      </c>
      <c r="G47" s="23" t="s">
        <v>61</v>
      </c>
      <c r="H47" s="23" t="s">
        <v>5</v>
      </c>
      <c r="I47" s="23" t="str">
        <f t="shared" si="9"/>
        <v>KKLASYKA176/182</v>
      </c>
      <c r="J47" s="23" t="s">
        <v>122</v>
      </c>
      <c r="K47" s="23"/>
      <c r="L47" s="23" t="s">
        <v>46</v>
      </c>
      <c r="M47" s="23"/>
      <c r="N47" s="26" t="e">
        <f>IF(VLOOKUP($I47,Zużycie!$A$2:$P$8,5,FALSE)=0," ",VLOOKUP($I47,Zużycie!$A$2:$P$8,5,FALSE))</f>
        <v>#N/A</v>
      </c>
      <c r="O47" s="26" t="e">
        <f>IF(VLOOKUP($I47,Zużycie!$A$2:$P$8,6,FALSE)=0," ",VLOOKUP($I47,Zużycie!$A$2:$P$8,6,FALSE))</f>
        <v>#N/A</v>
      </c>
      <c r="P47" s="26" t="e">
        <f>IF(VLOOKUP($I47,Zużycie!$A$2:$P$8,7,FALSE)=0," ",VLOOKUP($I47,Zużycie!$A$2:$P$8,7,FALSE))</f>
        <v>#N/A</v>
      </c>
      <c r="Q47" s="26" t="e">
        <f>IF(VLOOKUP($I47,Zużycie!$A$2:$P$8,8,FALSE)=0," ",VLOOKUP($I47,Zużycie!$A$2:$P$8,8,FALSE))</f>
        <v>#N/A</v>
      </c>
      <c r="R47" s="26" t="e">
        <f>IF(VLOOKUP($I47,Zużycie!$A$2:$P$8,9,FALSE)=0," ",VLOOKUP($I47,Zużycie!$A$2:$P$8,9,FALSE))</f>
        <v>#N/A</v>
      </c>
      <c r="S47" s="26" t="e">
        <f>IF(VLOOKUP($I47,Zużycie!$A$2:$P$8,10,FALSE)=0," ",VLOOKUP($I47,Zużycie!$A$2:$P$8,10,FALSE))</f>
        <v>#N/A</v>
      </c>
      <c r="T47" s="26" t="e">
        <f>IF(VLOOKUP($I47,Zużycie!$A$2:$P$8,11,FALSE)=0," ",VLOOKUP($I47,Zużycie!$A$2:$P$8,11,FALSE))</f>
        <v>#N/A</v>
      </c>
      <c r="U47" s="26" t="e">
        <f>IF(VLOOKUP($I47,Zużycie!$A$2:$P$8,12,FALSE)=0," ",VLOOKUP($I47,Zużycie!$A$2:$P$8,12,FALSE))</f>
        <v>#N/A</v>
      </c>
      <c r="V47" s="26" t="e">
        <f>IF(VLOOKUP($I47,Zużycie!$A$2:$P$8,13,FALSE)=0," ",VLOOKUP($I47,Zużycie!$A$2:$P$8,13,FALSE))</f>
        <v>#N/A</v>
      </c>
      <c r="W47" s="26" t="e">
        <f>IF(VLOOKUP($I47,Zużycie!$A$2:$P$8,14,FALSE)=0," ",VLOOKUP($I47,Zużycie!$A$2:$P$8,14,FALSE))</f>
        <v>#N/A</v>
      </c>
      <c r="X47" s="26" t="e">
        <f>IF(VLOOKUP($I47,Zużycie!$A$2:$P$8,15,FALSE)=0," ",VLOOKUP($I47,Zużycie!$A$2:$P$8,15,FALSE))</f>
        <v>#N/A</v>
      </c>
      <c r="Y47" s="26" t="e">
        <f>IF(VLOOKUP($I47,Zużycie!$A$2:$P$8,16,FALSE)=0," ",VLOOKUP($I47,Zużycie!$A$2:$P$8,16,FALSE))</f>
        <v>#N/A</v>
      </c>
      <c r="Z47" s="26"/>
      <c r="AA47" s="26"/>
      <c r="AB47" s="26"/>
      <c r="AC47" s="26"/>
      <c r="AD47" s="23" t="s">
        <v>114</v>
      </c>
      <c r="AE47" s="27" t="s">
        <v>141</v>
      </c>
      <c r="AF47" s="27" t="s">
        <v>73</v>
      </c>
      <c r="AG47" s="23" t="e">
        <f t="shared" si="10"/>
        <v>#N/A</v>
      </c>
      <c r="AH47" s="23">
        <v>19</v>
      </c>
      <c r="AI47" s="24">
        <v>41892</v>
      </c>
      <c r="AJ47" s="23"/>
      <c r="AK47" s="23"/>
      <c r="AL47" s="23"/>
      <c r="AM47" s="23"/>
      <c r="AN47" s="23" t="s">
        <v>192</v>
      </c>
      <c r="AO47" s="23"/>
      <c r="AP47" s="23"/>
      <c r="AQ47" s="23"/>
      <c r="AR47" s="23"/>
      <c r="AS47" s="28">
        <v>41899</v>
      </c>
      <c r="AT47" s="23"/>
    </row>
    <row r="48" spans="1:46" ht="47.25" customHeight="1">
      <c r="A48" s="23">
        <v>109</v>
      </c>
      <c r="B48" s="23" t="s">
        <v>137</v>
      </c>
      <c r="C48" s="24">
        <v>41889</v>
      </c>
      <c r="D48" s="24">
        <v>41897</v>
      </c>
      <c r="E48" s="25">
        <v>41897.75</v>
      </c>
      <c r="F48" s="23" t="s">
        <v>2</v>
      </c>
      <c r="G48" s="23" t="s">
        <v>61</v>
      </c>
      <c r="H48" s="23" t="s">
        <v>5</v>
      </c>
      <c r="I48" s="23" t="str">
        <f t="shared" ref="I48" si="11">CONCATENATE(F48,G48,H48)</f>
        <v>KKLASYKA176/182</v>
      </c>
      <c r="J48" s="23">
        <v>0</v>
      </c>
      <c r="K48" s="23"/>
      <c r="L48" s="23" t="s">
        <v>46</v>
      </c>
      <c r="M48" s="23"/>
      <c r="N48" s="26" t="e">
        <f>IF(VLOOKUP($I48,Zużycie!$A$2:$P$8,5,FALSE)=0," ",VLOOKUP($I48,Zużycie!$A$2:$P$8,5,FALSE))</f>
        <v>#N/A</v>
      </c>
      <c r="O48" s="26" t="e">
        <f>IF(VLOOKUP($I48,Zużycie!$A$2:$P$8,6,FALSE)=0," ",VLOOKUP($I48,Zużycie!$A$2:$P$8,6,FALSE))</f>
        <v>#N/A</v>
      </c>
      <c r="P48" s="26" t="e">
        <f>IF(VLOOKUP($I48,Zużycie!$A$2:$P$8,7,FALSE)=0," ",VLOOKUP($I48,Zużycie!$A$2:$P$8,7,FALSE))</f>
        <v>#N/A</v>
      </c>
      <c r="Q48" s="26" t="e">
        <f>IF(VLOOKUP($I48,Zużycie!$A$2:$P$8,8,FALSE)=0," ",VLOOKUP($I48,Zużycie!$A$2:$P$8,8,FALSE))</f>
        <v>#N/A</v>
      </c>
      <c r="R48" s="26" t="e">
        <f>IF(VLOOKUP($I48,Zużycie!$A$2:$P$8,9,FALSE)=0," ",VLOOKUP($I48,Zużycie!$A$2:$P$8,9,FALSE))</f>
        <v>#N/A</v>
      </c>
      <c r="S48" s="26" t="e">
        <f>IF(VLOOKUP($I48,Zużycie!$A$2:$P$8,10,FALSE)=0," ",VLOOKUP($I48,Zużycie!$A$2:$P$8,10,FALSE))</f>
        <v>#N/A</v>
      </c>
      <c r="T48" s="26" t="e">
        <f>IF(VLOOKUP($I48,Zużycie!$A$2:$P$8,11,FALSE)=0," ",VLOOKUP($I48,Zużycie!$A$2:$P$8,11,FALSE))</f>
        <v>#N/A</v>
      </c>
      <c r="U48" s="26" t="e">
        <f>IF(VLOOKUP($I48,Zużycie!$A$2:$P$8,12,FALSE)=0," ",VLOOKUP($I48,Zużycie!$A$2:$P$8,12,FALSE))</f>
        <v>#N/A</v>
      </c>
      <c r="V48" s="26" t="e">
        <f>IF(VLOOKUP($I48,Zużycie!$A$2:$P$8,13,FALSE)=0," ",VLOOKUP($I48,Zużycie!$A$2:$P$8,13,FALSE))</f>
        <v>#N/A</v>
      </c>
      <c r="W48" s="26" t="e">
        <f>IF(VLOOKUP($I48,Zużycie!$A$2:$P$8,14,FALSE)=0," ",VLOOKUP($I48,Zużycie!$A$2:$P$8,14,FALSE))</f>
        <v>#N/A</v>
      </c>
      <c r="X48" s="26" t="e">
        <f>IF(VLOOKUP($I48,Zużycie!$A$2:$P$8,15,FALSE)=0," ",VLOOKUP($I48,Zużycie!$A$2:$P$8,15,FALSE))</f>
        <v>#N/A</v>
      </c>
      <c r="Y48" s="26" t="e">
        <f>IF(VLOOKUP($I48,Zużycie!$A$2:$P$8,16,FALSE)=0," ",VLOOKUP($I48,Zużycie!$A$2:$P$8,16,FALSE))</f>
        <v>#N/A</v>
      </c>
      <c r="Z48" s="26"/>
      <c r="AA48" s="26"/>
      <c r="AB48" s="26"/>
      <c r="AC48" s="26"/>
      <c r="AD48" s="23" t="s">
        <v>121</v>
      </c>
      <c r="AE48" s="23"/>
      <c r="AF48" s="23"/>
      <c r="AG48" s="23" t="e">
        <f t="shared" si="10"/>
        <v>#N/A</v>
      </c>
      <c r="AH48" s="23">
        <v>19</v>
      </c>
      <c r="AI48" s="24">
        <v>41892</v>
      </c>
      <c r="AJ48" s="23"/>
      <c r="AK48" s="23"/>
      <c r="AL48" s="23"/>
      <c r="AM48" s="23"/>
      <c r="AN48" s="23">
        <v>53</v>
      </c>
      <c r="AO48" s="23"/>
      <c r="AP48" s="23"/>
      <c r="AQ48" s="23"/>
      <c r="AR48" s="23"/>
      <c r="AS48" s="23"/>
      <c r="AT48" s="23"/>
    </row>
    <row r="49" spans="1:46" ht="47.25" customHeight="1">
      <c r="A49" s="23">
        <v>109</v>
      </c>
      <c r="B49" s="23" t="s">
        <v>138</v>
      </c>
      <c r="C49" s="24">
        <v>41889</v>
      </c>
      <c r="D49" s="24">
        <v>41897</v>
      </c>
      <c r="E49" s="25">
        <v>41897.75</v>
      </c>
      <c r="F49" s="23" t="s">
        <v>2</v>
      </c>
      <c r="G49" s="23" t="s">
        <v>61</v>
      </c>
      <c r="H49" s="23" t="s">
        <v>5</v>
      </c>
      <c r="I49" s="23" t="str">
        <f t="shared" ref="I49:I51" si="12">CONCATENATE(F49,G49,H49)</f>
        <v>KKLASYKA176/182</v>
      </c>
      <c r="J49" s="23">
        <v>0</v>
      </c>
      <c r="K49" s="23"/>
      <c r="L49" s="23" t="s">
        <v>46</v>
      </c>
      <c r="M49" s="23"/>
      <c r="N49" s="26" t="e">
        <f>IF(VLOOKUP($I49,Zużycie!$A$2:$P$8,5,FALSE)=0," ",VLOOKUP($I49,Zużycie!$A$2:$P$8,5,FALSE))</f>
        <v>#N/A</v>
      </c>
      <c r="O49" s="26" t="e">
        <f>IF(VLOOKUP($I49,Zużycie!$A$2:$P$8,6,FALSE)=0," ",VLOOKUP($I49,Zużycie!$A$2:$P$8,6,FALSE))</f>
        <v>#N/A</v>
      </c>
      <c r="P49" s="26" t="e">
        <f>IF(VLOOKUP($I49,Zużycie!$A$2:$P$8,7,FALSE)=0," ",VLOOKUP($I49,Zużycie!$A$2:$P$8,7,FALSE))</f>
        <v>#N/A</v>
      </c>
      <c r="Q49" s="26" t="e">
        <f>IF(VLOOKUP($I49,Zużycie!$A$2:$P$8,8,FALSE)=0," ",VLOOKUP($I49,Zużycie!$A$2:$P$8,8,FALSE))</f>
        <v>#N/A</v>
      </c>
      <c r="R49" s="26" t="e">
        <f>IF(VLOOKUP($I49,Zużycie!$A$2:$P$8,9,FALSE)=0," ",VLOOKUP($I49,Zużycie!$A$2:$P$8,9,FALSE))</f>
        <v>#N/A</v>
      </c>
      <c r="S49" s="26" t="e">
        <f>IF(VLOOKUP($I49,Zużycie!$A$2:$P$8,10,FALSE)=0," ",VLOOKUP($I49,Zużycie!$A$2:$P$8,10,FALSE))</f>
        <v>#N/A</v>
      </c>
      <c r="T49" s="26" t="e">
        <f>IF(VLOOKUP($I49,Zużycie!$A$2:$P$8,11,FALSE)=0," ",VLOOKUP($I49,Zużycie!$A$2:$P$8,11,FALSE))</f>
        <v>#N/A</v>
      </c>
      <c r="U49" s="26" t="e">
        <f>IF(VLOOKUP($I49,Zużycie!$A$2:$P$8,12,FALSE)=0," ",VLOOKUP($I49,Zużycie!$A$2:$P$8,12,FALSE))</f>
        <v>#N/A</v>
      </c>
      <c r="V49" s="26" t="e">
        <f>IF(VLOOKUP($I49,Zużycie!$A$2:$P$8,13,FALSE)=0," ",VLOOKUP($I49,Zużycie!$A$2:$P$8,13,FALSE))</f>
        <v>#N/A</v>
      </c>
      <c r="W49" s="26" t="e">
        <f>IF(VLOOKUP($I49,Zużycie!$A$2:$P$8,14,FALSE)=0," ",VLOOKUP($I49,Zużycie!$A$2:$P$8,14,FALSE))</f>
        <v>#N/A</v>
      </c>
      <c r="X49" s="26" t="e">
        <f>IF(VLOOKUP($I49,Zużycie!$A$2:$P$8,15,FALSE)=0," ",VLOOKUP($I49,Zużycie!$A$2:$P$8,15,FALSE))</f>
        <v>#N/A</v>
      </c>
      <c r="Y49" s="26" t="e">
        <f>IF(VLOOKUP($I49,Zużycie!$A$2:$P$8,16,FALSE)=0," ",VLOOKUP($I49,Zużycie!$A$2:$P$8,16,FALSE))</f>
        <v>#N/A</v>
      </c>
      <c r="Z49" s="26"/>
      <c r="AA49" s="26"/>
      <c r="AB49" s="26"/>
      <c r="AC49" s="26"/>
      <c r="AD49" s="27" t="s">
        <v>148</v>
      </c>
      <c r="AE49" s="23"/>
      <c r="AF49" s="23"/>
      <c r="AG49" s="23" t="e">
        <f t="shared" si="10"/>
        <v>#N/A</v>
      </c>
      <c r="AH49" s="23">
        <v>19</v>
      </c>
      <c r="AI49" s="24">
        <v>41892</v>
      </c>
      <c r="AJ49" s="23"/>
      <c r="AK49" s="23"/>
      <c r="AL49" s="23"/>
      <c r="AM49" s="23"/>
      <c r="AN49" s="83">
        <v>55</v>
      </c>
      <c r="AO49" s="23"/>
      <c r="AP49" s="23"/>
      <c r="AQ49" s="23"/>
      <c r="AR49" s="23"/>
      <c r="AS49" s="23"/>
      <c r="AT49" s="23"/>
    </row>
    <row r="50" spans="1:46" ht="47.25" customHeight="1">
      <c r="A50" s="77">
        <v>116</v>
      </c>
      <c r="B50" s="77" t="s">
        <v>139</v>
      </c>
      <c r="C50" s="78">
        <v>41889</v>
      </c>
      <c r="D50" s="78">
        <v>41897</v>
      </c>
      <c r="E50" s="79">
        <v>41897.75</v>
      </c>
      <c r="F50" s="77" t="s">
        <v>2</v>
      </c>
      <c r="G50" s="77" t="s">
        <v>61</v>
      </c>
      <c r="H50" s="77" t="s">
        <v>5</v>
      </c>
      <c r="I50" s="77" t="str">
        <f t="shared" si="12"/>
        <v>KKLASYKA176/182</v>
      </c>
      <c r="J50" s="77">
        <v>0</v>
      </c>
      <c r="K50" s="77"/>
      <c r="L50" s="77" t="s">
        <v>46</v>
      </c>
      <c r="M50" s="77"/>
      <c r="N50" s="80" t="e">
        <f>IF(VLOOKUP($I50,Zużycie!$A$2:$P$8,5,FALSE)=0," ",VLOOKUP($I50,Zużycie!$A$2:$P$8,5,FALSE))</f>
        <v>#N/A</v>
      </c>
      <c r="O50" s="80" t="e">
        <f>IF(VLOOKUP($I50,Zużycie!$A$2:$P$8,6,FALSE)=0," ",VLOOKUP($I50,Zużycie!$A$2:$P$8,6,FALSE))</f>
        <v>#N/A</v>
      </c>
      <c r="P50" s="80" t="e">
        <f>IF(VLOOKUP($I50,Zużycie!$A$2:$P$8,7,FALSE)=0," ",VLOOKUP($I50,Zużycie!$A$2:$P$8,7,FALSE))</f>
        <v>#N/A</v>
      </c>
      <c r="Q50" s="80" t="e">
        <f>IF(VLOOKUP($I50,Zużycie!$A$2:$P$8,8,FALSE)=0," ",VLOOKUP($I50,Zużycie!$A$2:$P$8,8,FALSE))</f>
        <v>#N/A</v>
      </c>
      <c r="R50" s="80" t="e">
        <f>IF(VLOOKUP($I50,Zużycie!$A$2:$P$8,9,FALSE)=0," ",VLOOKUP($I50,Zużycie!$A$2:$P$8,9,FALSE))</f>
        <v>#N/A</v>
      </c>
      <c r="S50" s="80" t="e">
        <f>IF(VLOOKUP($I50,Zużycie!$A$2:$P$8,10,FALSE)=0," ",VLOOKUP($I50,Zużycie!$A$2:$P$8,10,FALSE))</f>
        <v>#N/A</v>
      </c>
      <c r="T50" s="80" t="e">
        <f>IF(VLOOKUP($I50,Zużycie!$A$2:$P$8,11,FALSE)=0," ",VLOOKUP($I50,Zużycie!$A$2:$P$8,11,FALSE))</f>
        <v>#N/A</v>
      </c>
      <c r="U50" s="80" t="e">
        <f>IF(VLOOKUP($I50,Zużycie!$A$2:$P$8,12,FALSE)=0," ",VLOOKUP($I50,Zużycie!$A$2:$P$8,12,FALSE))</f>
        <v>#N/A</v>
      </c>
      <c r="V50" s="80" t="e">
        <f>IF(VLOOKUP($I50,Zużycie!$A$2:$P$8,13,FALSE)=0," ",VLOOKUP($I50,Zużycie!$A$2:$P$8,13,FALSE))</f>
        <v>#N/A</v>
      </c>
      <c r="W50" s="80" t="e">
        <f>IF(VLOOKUP($I50,Zużycie!$A$2:$P$8,14,FALSE)=0," ",VLOOKUP($I50,Zużycie!$A$2:$P$8,14,FALSE))</f>
        <v>#N/A</v>
      </c>
      <c r="X50" s="80" t="e">
        <f>IF(VLOOKUP($I50,Zużycie!$A$2:$P$8,15,FALSE)=0," ",VLOOKUP($I50,Zużycie!$A$2:$P$8,15,FALSE))</f>
        <v>#N/A</v>
      </c>
      <c r="Y50" s="80" t="e">
        <f>IF(VLOOKUP($I50,Zużycie!$A$2:$P$8,16,FALSE)=0," ",VLOOKUP($I50,Zużycie!$A$2:$P$8,16,FALSE))</f>
        <v>#N/A</v>
      </c>
      <c r="Z50" s="80"/>
      <c r="AA50" s="80"/>
      <c r="AB50" s="80"/>
      <c r="AC50" s="80"/>
      <c r="AD50" s="81" t="s">
        <v>149</v>
      </c>
      <c r="AE50" s="77"/>
      <c r="AF50" s="77"/>
      <c r="AG50" s="77" t="e">
        <f t="shared" si="10"/>
        <v>#N/A</v>
      </c>
      <c r="AH50" s="77">
        <v>25</v>
      </c>
      <c r="AI50" s="78">
        <v>41898</v>
      </c>
      <c r="AJ50" s="77"/>
      <c r="AK50" s="77"/>
      <c r="AL50" s="77"/>
      <c r="AM50" s="77"/>
      <c r="AN50" s="77">
        <v>22</v>
      </c>
      <c r="AO50" s="77"/>
      <c r="AP50" s="77"/>
      <c r="AQ50" s="77"/>
      <c r="AR50" s="77"/>
      <c r="AS50" s="77"/>
      <c r="AT50" s="77"/>
    </row>
    <row r="51" spans="1:46" ht="47.25" customHeight="1">
      <c r="A51" s="23">
        <v>109</v>
      </c>
      <c r="B51" s="23" t="s">
        <v>140</v>
      </c>
      <c r="C51" s="24">
        <v>41889</v>
      </c>
      <c r="D51" s="24">
        <v>41897</v>
      </c>
      <c r="E51" s="25">
        <v>41897.75</v>
      </c>
      <c r="F51" s="23" t="s">
        <v>2</v>
      </c>
      <c r="G51" s="23" t="s">
        <v>61</v>
      </c>
      <c r="H51" s="23" t="s">
        <v>5</v>
      </c>
      <c r="I51" s="23" t="str">
        <f t="shared" si="12"/>
        <v>KKLASYKA176/182</v>
      </c>
      <c r="J51" s="23">
        <v>0</v>
      </c>
      <c r="K51" s="23"/>
      <c r="L51" s="23" t="s">
        <v>46</v>
      </c>
      <c r="M51" s="23"/>
      <c r="N51" s="26" t="e">
        <f>IF(VLOOKUP($I51,Zużycie!$A$2:$P$8,5,FALSE)=0," ",VLOOKUP($I51,Zużycie!$A$2:$P$8,5,FALSE))</f>
        <v>#N/A</v>
      </c>
      <c r="O51" s="26" t="e">
        <f>IF(VLOOKUP($I51,Zużycie!$A$2:$P$8,6,FALSE)=0," ",VLOOKUP($I51,Zużycie!$A$2:$P$8,6,FALSE))</f>
        <v>#N/A</v>
      </c>
      <c r="P51" s="26" t="e">
        <f>IF(VLOOKUP($I51,Zużycie!$A$2:$P$8,7,FALSE)=0," ",VLOOKUP($I51,Zużycie!$A$2:$P$8,7,FALSE))</f>
        <v>#N/A</v>
      </c>
      <c r="Q51" s="26" t="e">
        <f>IF(VLOOKUP($I51,Zużycie!$A$2:$P$8,8,FALSE)=0," ",VLOOKUP($I51,Zużycie!$A$2:$P$8,8,FALSE))</f>
        <v>#N/A</v>
      </c>
      <c r="R51" s="26" t="e">
        <f>IF(VLOOKUP($I51,Zużycie!$A$2:$P$8,9,FALSE)=0," ",VLOOKUP($I51,Zużycie!$A$2:$P$8,9,FALSE))</f>
        <v>#N/A</v>
      </c>
      <c r="S51" s="26" t="e">
        <f>IF(VLOOKUP($I51,Zużycie!$A$2:$P$8,10,FALSE)=0," ",VLOOKUP($I51,Zużycie!$A$2:$P$8,10,FALSE))</f>
        <v>#N/A</v>
      </c>
      <c r="T51" s="26" t="e">
        <f>IF(VLOOKUP($I51,Zużycie!$A$2:$P$8,11,FALSE)=0," ",VLOOKUP($I51,Zużycie!$A$2:$P$8,11,FALSE))</f>
        <v>#N/A</v>
      </c>
      <c r="U51" s="26" t="e">
        <f>IF(VLOOKUP($I51,Zużycie!$A$2:$P$8,12,FALSE)=0," ",VLOOKUP($I51,Zużycie!$A$2:$P$8,12,FALSE))</f>
        <v>#N/A</v>
      </c>
      <c r="V51" s="26" t="e">
        <f>IF(VLOOKUP($I51,Zużycie!$A$2:$P$8,13,FALSE)=0," ",VLOOKUP($I51,Zużycie!$A$2:$P$8,13,FALSE))</f>
        <v>#N/A</v>
      </c>
      <c r="W51" s="26" t="e">
        <f>IF(VLOOKUP($I51,Zużycie!$A$2:$P$8,14,FALSE)=0," ",VLOOKUP($I51,Zużycie!$A$2:$P$8,14,FALSE))</f>
        <v>#N/A</v>
      </c>
      <c r="X51" s="26" t="e">
        <f>IF(VLOOKUP($I51,Zużycie!$A$2:$P$8,15,FALSE)=0," ",VLOOKUP($I51,Zużycie!$A$2:$P$8,15,FALSE))</f>
        <v>#N/A</v>
      </c>
      <c r="Y51" s="26" t="e">
        <f>IF(VLOOKUP($I51,Zużycie!$A$2:$P$8,16,FALSE)=0," ",VLOOKUP($I51,Zużycie!$A$2:$P$8,16,FALSE))</f>
        <v>#N/A</v>
      </c>
      <c r="Z51" s="26"/>
      <c r="AA51" s="26"/>
      <c r="AB51" s="26"/>
      <c r="AC51" s="26"/>
      <c r="AD51" s="23" t="s">
        <v>72</v>
      </c>
      <c r="AE51" s="23"/>
      <c r="AF51" s="23"/>
      <c r="AG51" s="23" t="e">
        <f t="shared" si="10"/>
        <v>#N/A</v>
      </c>
      <c r="AH51" s="23">
        <v>19</v>
      </c>
      <c r="AI51" s="24">
        <v>41892</v>
      </c>
      <c r="AJ51" s="23"/>
      <c r="AK51" s="23"/>
      <c r="AL51" s="23"/>
      <c r="AM51" s="23"/>
      <c r="AN51" s="83">
        <v>54</v>
      </c>
      <c r="AO51" s="23"/>
      <c r="AP51" s="23"/>
      <c r="AQ51" s="23"/>
      <c r="AR51" s="23"/>
      <c r="AS51" s="23"/>
      <c r="AT51" s="23"/>
    </row>
    <row r="52" spans="1:46" ht="47.25" customHeight="1">
      <c r="A52" s="23">
        <v>1015</v>
      </c>
      <c r="B52" s="23" t="s">
        <v>142</v>
      </c>
      <c r="C52" s="24">
        <v>41889</v>
      </c>
      <c r="D52" s="24">
        <v>41897</v>
      </c>
      <c r="E52" s="25">
        <v>41897.75</v>
      </c>
      <c r="F52" s="23" t="s">
        <v>2</v>
      </c>
      <c r="G52" s="23" t="s">
        <v>61</v>
      </c>
      <c r="H52" s="23" t="s">
        <v>4</v>
      </c>
      <c r="I52" s="23" t="str">
        <f t="shared" si="0"/>
        <v>KKLASYKA170/176</v>
      </c>
      <c r="J52" s="23" t="s">
        <v>122</v>
      </c>
      <c r="K52" s="23"/>
      <c r="L52" s="23" t="s">
        <v>46</v>
      </c>
      <c r="M52" s="23"/>
      <c r="N52" s="26" t="e">
        <f>IF(VLOOKUP($I52,Zużycie!$A$2:$P$8,5,FALSE)=0," ",VLOOKUP($I52,Zużycie!$A$2:$P$8,5,FALSE))</f>
        <v>#N/A</v>
      </c>
      <c r="O52" s="26" t="e">
        <f>IF(VLOOKUP($I52,Zużycie!$A$2:$P$8,6,FALSE)=0," ",VLOOKUP($I52,Zużycie!$A$2:$P$8,6,FALSE))</f>
        <v>#N/A</v>
      </c>
      <c r="P52" s="26" t="e">
        <f>IF(VLOOKUP($I52,Zużycie!$A$2:$P$8,7,FALSE)=0," ",VLOOKUP($I52,Zużycie!$A$2:$P$8,7,FALSE))</f>
        <v>#N/A</v>
      </c>
      <c r="Q52" s="26" t="e">
        <f>IF(VLOOKUP($I52,Zużycie!$A$2:$P$8,8,FALSE)=0," ",VLOOKUP($I52,Zużycie!$A$2:$P$8,8,FALSE))</f>
        <v>#N/A</v>
      </c>
      <c r="R52" s="26" t="e">
        <f>IF(VLOOKUP($I52,Zużycie!$A$2:$P$8,9,FALSE)=0," ",VLOOKUP($I52,Zużycie!$A$2:$P$8,9,FALSE))</f>
        <v>#N/A</v>
      </c>
      <c r="S52" s="26" t="e">
        <f>IF(VLOOKUP($I52,Zużycie!$A$2:$P$8,10,FALSE)=0," ",VLOOKUP($I52,Zużycie!$A$2:$P$8,10,FALSE))</f>
        <v>#N/A</v>
      </c>
      <c r="T52" s="26" t="e">
        <f>IF(VLOOKUP($I52,Zużycie!$A$2:$P$8,11,FALSE)=0," ",VLOOKUP($I52,Zużycie!$A$2:$P$8,11,FALSE))</f>
        <v>#N/A</v>
      </c>
      <c r="U52" s="26" t="e">
        <f>IF(VLOOKUP($I52,Zużycie!$A$2:$P$8,12,FALSE)=0," ",VLOOKUP($I52,Zużycie!$A$2:$P$8,12,FALSE))</f>
        <v>#N/A</v>
      </c>
      <c r="V52" s="26" t="e">
        <f>IF(VLOOKUP($I52,Zużycie!$A$2:$P$8,13,FALSE)=0," ",VLOOKUP($I52,Zużycie!$A$2:$P$8,13,FALSE))</f>
        <v>#N/A</v>
      </c>
      <c r="W52" s="26" t="e">
        <f>IF(VLOOKUP($I52,Zużycie!$A$2:$P$8,14,FALSE)=0," ",VLOOKUP($I52,Zużycie!$A$2:$P$8,14,FALSE))</f>
        <v>#N/A</v>
      </c>
      <c r="X52" s="26" t="e">
        <f>IF(VLOOKUP($I52,Zużycie!$A$2:$P$8,15,FALSE)=0," ",VLOOKUP($I52,Zużycie!$A$2:$P$8,15,FALSE))</f>
        <v>#N/A</v>
      </c>
      <c r="Y52" s="26" t="e">
        <f>IF(VLOOKUP($I52,Zużycie!$A$2:$P$8,16,FALSE)=0," ",VLOOKUP($I52,Zużycie!$A$2:$P$8,16,FALSE))</f>
        <v>#N/A</v>
      </c>
      <c r="Z52" s="26"/>
      <c r="AA52" s="26"/>
      <c r="AB52" s="26"/>
      <c r="AC52" s="26"/>
      <c r="AD52" s="23" t="s">
        <v>94</v>
      </c>
      <c r="AE52" s="23" t="s">
        <v>72</v>
      </c>
      <c r="AF52" s="27" t="s">
        <v>73</v>
      </c>
      <c r="AG52" s="23" t="e">
        <f t="shared" si="10"/>
        <v>#N/A</v>
      </c>
      <c r="AH52" s="23">
        <v>19</v>
      </c>
      <c r="AI52" s="24">
        <v>41892</v>
      </c>
      <c r="AJ52" s="23"/>
      <c r="AK52" s="23"/>
      <c r="AL52" s="23"/>
      <c r="AM52" s="23"/>
      <c r="AN52" s="23" t="s">
        <v>190</v>
      </c>
      <c r="AO52" s="23"/>
      <c r="AP52" s="23"/>
      <c r="AQ52" s="23"/>
      <c r="AR52" s="23"/>
      <c r="AS52" s="28">
        <v>41899</v>
      </c>
      <c r="AT52" s="23"/>
    </row>
    <row r="53" spans="1:46" ht="47.25" customHeight="1">
      <c r="A53" s="23">
        <v>1015</v>
      </c>
      <c r="B53" s="23" t="s">
        <v>143</v>
      </c>
      <c r="C53" s="24">
        <v>41889</v>
      </c>
      <c r="D53" s="24">
        <v>41897</v>
      </c>
      <c r="E53" s="25">
        <v>41897.75</v>
      </c>
      <c r="F53" s="23" t="s">
        <v>2</v>
      </c>
      <c r="G53" s="23" t="s">
        <v>61</v>
      </c>
      <c r="H53" s="23" t="s">
        <v>4</v>
      </c>
      <c r="I53" s="23" t="str">
        <f t="shared" ref="I53:I56" si="13">CONCATENATE(F53,G53,H53)</f>
        <v>KKLASYKA170/176</v>
      </c>
      <c r="J53" s="23" t="s">
        <v>122</v>
      </c>
      <c r="K53" s="23"/>
      <c r="L53" s="23" t="s">
        <v>46</v>
      </c>
      <c r="M53" s="23"/>
      <c r="N53" s="26" t="e">
        <f>IF(VLOOKUP($I53,Zużycie!$A$2:$P$8,5,FALSE)=0," ",VLOOKUP($I53,Zużycie!$A$2:$P$8,5,FALSE))</f>
        <v>#N/A</v>
      </c>
      <c r="O53" s="26" t="e">
        <f>IF(VLOOKUP($I53,Zużycie!$A$2:$P$8,6,FALSE)=0," ",VLOOKUP($I53,Zużycie!$A$2:$P$8,6,FALSE))</f>
        <v>#N/A</v>
      </c>
      <c r="P53" s="26" t="e">
        <f>IF(VLOOKUP($I53,Zużycie!$A$2:$P$8,7,FALSE)=0," ",VLOOKUP($I53,Zużycie!$A$2:$P$8,7,FALSE))</f>
        <v>#N/A</v>
      </c>
      <c r="Q53" s="26" t="e">
        <f>IF(VLOOKUP($I53,Zużycie!$A$2:$P$8,8,FALSE)=0," ",VLOOKUP($I53,Zużycie!$A$2:$P$8,8,FALSE))</f>
        <v>#N/A</v>
      </c>
      <c r="R53" s="26" t="e">
        <f>IF(VLOOKUP($I53,Zużycie!$A$2:$P$8,9,FALSE)=0," ",VLOOKUP($I53,Zużycie!$A$2:$P$8,9,FALSE))</f>
        <v>#N/A</v>
      </c>
      <c r="S53" s="26" t="e">
        <f>IF(VLOOKUP($I53,Zużycie!$A$2:$P$8,10,FALSE)=0," ",VLOOKUP($I53,Zużycie!$A$2:$P$8,10,FALSE))</f>
        <v>#N/A</v>
      </c>
      <c r="T53" s="26" t="e">
        <f>IF(VLOOKUP($I53,Zużycie!$A$2:$P$8,11,FALSE)=0," ",VLOOKUP($I53,Zużycie!$A$2:$P$8,11,FALSE))</f>
        <v>#N/A</v>
      </c>
      <c r="U53" s="26" t="e">
        <f>IF(VLOOKUP($I53,Zużycie!$A$2:$P$8,12,FALSE)=0," ",VLOOKUP($I53,Zużycie!$A$2:$P$8,12,FALSE))</f>
        <v>#N/A</v>
      </c>
      <c r="V53" s="26" t="e">
        <f>IF(VLOOKUP($I53,Zużycie!$A$2:$P$8,13,FALSE)=0," ",VLOOKUP($I53,Zużycie!$A$2:$P$8,13,FALSE))</f>
        <v>#N/A</v>
      </c>
      <c r="W53" s="26" t="e">
        <f>IF(VLOOKUP($I53,Zużycie!$A$2:$P$8,14,FALSE)=0," ",VLOOKUP($I53,Zużycie!$A$2:$P$8,14,FALSE))</f>
        <v>#N/A</v>
      </c>
      <c r="X53" s="26" t="e">
        <f>IF(VLOOKUP($I53,Zużycie!$A$2:$P$8,15,FALSE)=0," ",VLOOKUP($I53,Zużycie!$A$2:$P$8,15,FALSE))</f>
        <v>#N/A</v>
      </c>
      <c r="Y53" s="26" t="e">
        <f>IF(VLOOKUP($I53,Zużycie!$A$2:$P$8,16,FALSE)=0," ",VLOOKUP($I53,Zużycie!$A$2:$P$8,16,FALSE))</f>
        <v>#N/A</v>
      </c>
      <c r="Z53" s="26"/>
      <c r="AA53" s="26"/>
      <c r="AB53" s="26"/>
      <c r="AC53" s="26"/>
      <c r="AD53" s="23" t="s">
        <v>96</v>
      </c>
      <c r="AE53" s="23" t="s">
        <v>87</v>
      </c>
      <c r="AF53" s="27" t="s">
        <v>73</v>
      </c>
      <c r="AG53" s="23" t="e">
        <f t="shared" si="10"/>
        <v>#N/A</v>
      </c>
      <c r="AH53" s="23">
        <v>19</v>
      </c>
      <c r="AI53" s="24">
        <v>41892</v>
      </c>
      <c r="AJ53" s="23"/>
      <c r="AK53" s="23"/>
      <c r="AL53" s="23"/>
      <c r="AM53" s="23"/>
      <c r="AN53" s="23" t="s">
        <v>186</v>
      </c>
      <c r="AO53" s="23"/>
      <c r="AP53" s="23"/>
      <c r="AQ53" s="23"/>
      <c r="AR53" s="23"/>
      <c r="AS53" s="28">
        <v>41899</v>
      </c>
      <c r="AT53" s="23"/>
    </row>
    <row r="54" spans="1:46" ht="47.25" customHeight="1">
      <c r="A54" s="23">
        <v>1015</v>
      </c>
      <c r="B54" s="23" t="s">
        <v>144</v>
      </c>
      <c r="C54" s="24">
        <v>41889</v>
      </c>
      <c r="D54" s="24">
        <v>41897</v>
      </c>
      <c r="E54" s="25">
        <v>41897.75</v>
      </c>
      <c r="F54" s="23" t="s">
        <v>2</v>
      </c>
      <c r="G54" s="23" t="s">
        <v>61</v>
      </c>
      <c r="H54" s="23" t="s">
        <v>4</v>
      </c>
      <c r="I54" s="23" t="str">
        <f t="shared" si="13"/>
        <v>KKLASYKA170/176</v>
      </c>
      <c r="J54" s="23" t="s">
        <v>122</v>
      </c>
      <c r="K54" s="23"/>
      <c r="L54" s="23" t="s">
        <v>46</v>
      </c>
      <c r="M54" s="23"/>
      <c r="N54" s="26" t="e">
        <f>IF(VLOOKUP($I54,Zużycie!$A$2:$P$8,5,FALSE)=0," ",VLOOKUP($I54,Zużycie!$A$2:$P$8,5,FALSE))</f>
        <v>#N/A</v>
      </c>
      <c r="O54" s="26" t="e">
        <f>IF(VLOOKUP($I54,Zużycie!$A$2:$P$8,6,FALSE)=0," ",VLOOKUP($I54,Zużycie!$A$2:$P$8,6,FALSE))</f>
        <v>#N/A</v>
      </c>
      <c r="P54" s="26" t="e">
        <f>IF(VLOOKUP($I54,Zużycie!$A$2:$P$8,7,FALSE)=0," ",VLOOKUP($I54,Zużycie!$A$2:$P$8,7,FALSE))</f>
        <v>#N/A</v>
      </c>
      <c r="Q54" s="26" t="e">
        <f>IF(VLOOKUP($I54,Zużycie!$A$2:$P$8,8,FALSE)=0," ",VLOOKUP($I54,Zużycie!$A$2:$P$8,8,FALSE))</f>
        <v>#N/A</v>
      </c>
      <c r="R54" s="26" t="e">
        <f>IF(VLOOKUP($I54,Zużycie!$A$2:$P$8,9,FALSE)=0," ",VLOOKUP($I54,Zużycie!$A$2:$P$8,9,FALSE))</f>
        <v>#N/A</v>
      </c>
      <c r="S54" s="26" t="e">
        <f>IF(VLOOKUP($I54,Zużycie!$A$2:$P$8,10,FALSE)=0," ",VLOOKUP($I54,Zużycie!$A$2:$P$8,10,FALSE))</f>
        <v>#N/A</v>
      </c>
      <c r="T54" s="26" t="e">
        <f>IF(VLOOKUP($I54,Zużycie!$A$2:$P$8,11,FALSE)=0," ",VLOOKUP($I54,Zużycie!$A$2:$P$8,11,FALSE))</f>
        <v>#N/A</v>
      </c>
      <c r="U54" s="26" t="e">
        <f>IF(VLOOKUP($I54,Zużycie!$A$2:$P$8,12,FALSE)=0," ",VLOOKUP($I54,Zużycie!$A$2:$P$8,12,FALSE))</f>
        <v>#N/A</v>
      </c>
      <c r="V54" s="26" t="e">
        <f>IF(VLOOKUP($I54,Zużycie!$A$2:$P$8,13,FALSE)=0," ",VLOOKUP($I54,Zużycie!$A$2:$P$8,13,FALSE))</f>
        <v>#N/A</v>
      </c>
      <c r="W54" s="26" t="e">
        <f>IF(VLOOKUP($I54,Zużycie!$A$2:$P$8,14,FALSE)=0," ",VLOOKUP($I54,Zużycie!$A$2:$P$8,14,FALSE))</f>
        <v>#N/A</v>
      </c>
      <c r="X54" s="26" t="e">
        <f>IF(VLOOKUP($I54,Zużycie!$A$2:$P$8,15,FALSE)=0," ",VLOOKUP($I54,Zużycie!$A$2:$P$8,15,FALSE))</f>
        <v>#N/A</v>
      </c>
      <c r="Y54" s="26" t="e">
        <f>IF(VLOOKUP($I54,Zużycie!$A$2:$P$8,16,FALSE)=0," ",VLOOKUP($I54,Zużycie!$A$2:$P$8,16,FALSE))</f>
        <v>#N/A</v>
      </c>
      <c r="Z54" s="26"/>
      <c r="AA54" s="26"/>
      <c r="AB54" s="26"/>
      <c r="AC54" s="26"/>
      <c r="AD54" s="27" t="s">
        <v>115</v>
      </c>
      <c r="AE54" s="23" t="s">
        <v>150</v>
      </c>
      <c r="AF54" s="23"/>
      <c r="AG54" s="23" t="e">
        <f t="shared" si="10"/>
        <v>#N/A</v>
      </c>
      <c r="AH54" s="23">
        <v>19</v>
      </c>
      <c r="AI54" s="24">
        <v>41892</v>
      </c>
      <c r="AJ54" s="23"/>
      <c r="AK54" s="23"/>
      <c r="AL54" s="23"/>
      <c r="AM54" s="23"/>
      <c r="AN54" s="23" t="s">
        <v>187</v>
      </c>
      <c r="AO54" s="23"/>
      <c r="AP54" s="23"/>
      <c r="AQ54" s="23"/>
      <c r="AR54" s="23"/>
      <c r="AS54" s="28">
        <v>41899</v>
      </c>
      <c r="AT54" s="23"/>
    </row>
    <row r="55" spans="1:46" ht="47.25" customHeight="1">
      <c r="A55" s="23">
        <v>1015</v>
      </c>
      <c r="B55" s="23" t="s">
        <v>145</v>
      </c>
      <c r="C55" s="24">
        <v>41889</v>
      </c>
      <c r="D55" s="24">
        <v>41897</v>
      </c>
      <c r="E55" s="25">
        <v>41897.75</v>
      </c>
      <c r="F55" s="23" t="s">
        <v>2</v>
      </c>
      <c r="G55" s="23" t="s">
        <v>61</v>
      </c>
      <c r="H55" s="23" t="s">
        <v>4</v>
      </c>
      <c r="I55" s="23" t="str">
        <f t="shared" si="13"/>
        <v>KKLASYKA170/176</v>
      </c>
      <c r="J55" s="23" t="s">
        <v>122</v>
      </c>
      <c r="K55" s="23"/>
      <c r="L55" s="23" t="s">
        <v>46</v>
      </c>
      <c r="M55" s="23"/>
      <c r="N55" s="26" t="e">
        <f>IF(VLOOKUP($I55,Zużycie!$A$2:$P$8,5,FALSE)=0," ",VLOOKUP($I55,Zużycie!$A$2:$P$8,5,FALSE))</f>
        <v>#N/A</v>
      </c>
      <c r="O55" s="26" t="e">
        <f>IF(VLOOKUP($I55,Zużycie!$A$2:$P$8,6,FALSE)=0," ",VLOOKUP($I55,Zużycie!$A$2:$P$8,6,FALSE))</f>
        <v>#N/A</v>
      </c>
      <c r="P55" s="26" t="e">
        <f>IF(VLOOKUP($I55,Zużycie!$A$2:$P$8,7,FALSE)=0," ",VLOOKUP($I55,Zużycie!$A$2:$P$8,7,FALSE))</f>
        <v>#N/A</v>
      </c>
      <c r="Q55" s="26" t="e">
        <f>IF(VLOOKUP($I55,Zużycie!$A$2:$P$8,8,FALSE)=0," ",VLOOKUP($I55,Zużycie!$A$2:$P$8,8,FALSE))</f>
        <v>#N/A</v>
      </c>
      <c r="R55" s="26" t="e">
        <f>IF(VLOOKUP($I55,Zużycie!$A$2:$P$8,9,FALSE)=0," ",VLOOKUP($I55,Zużycie!$A$2:$P$8,9,FALSE))</f>
        <v>#N/A</v>
      </c>
      <c r="S55" s="26" t="e">
        <f>IF(VLOOKUP($I55,Zużycie!$A$2:$P$8,10,FALSE)=0," ",VLOOKUP($I55,Zużycie!$A$2:$P$8,10,FALSE))</f>
        <v>#N/A</v>
      </c>
      <c r="T55" s="26" t="e">
        <f>IF(VLOOKUP($I55,Zużycie!$A$2:$P$8,11,FALSE)=0," ",VLOOKUP($I55,Zużycie!$A$2:$P$8,11,FALSE))</f>
        <v>#N/A</v>
      </c>
      <c r="U55" s="26" t="e">
        <f>IF(VLOOKUP($I55,Zużycie!$A$2:$P$8,12,FALSE)=0," ",VLOOKUP($I55,Zużycie!$A$2:$P$8,12,FALSE))</f>
        <v>#N/A</v>
      </c>
      <c r="V55" s="26" t="e">
        <f>IF(VLOOKUP($I55,Zużycie!$A$2:$P$8,13,FALSE)=0," ",VLOOKUP($I55,Zużycie!$A$2:$P$8,13,FALSE))</f>
        <v>#N/A</v>
      </c>
      <c r="W55" s="26" t="e">
        <f>IF(VLOOKUP($I55,Zużycie!$A$2:$P$8,14,FALSE)=0," ",VLOOKUP($I55,Zużycie!$A$2:$P$8,14,FALSE))</f>
        <v>#N/A</v>
      </c>
      <c r="X55" s="26" t="e">
        <f>IF(VLOOKUP($I55,Zużycie!$A$2:$P$8,15,FALSE)=0," ",VLOOKUP($I55,Zużycie!$A$2:$P$8,15,FALSE))</f>
        <v>#N/A</v>
      </c>
      <c r="Y55" s="26" t="e">
        <f>IF(VLOOKUP($I55,Zużycie!$A$2:$P$8,16,FALSE)=0," ",VLOOKUP($I55,Zużycie!$A$2:$P$8,16,FALSE))</f>
        <v>#N/A</v>
      </c>
      <c r="Z55" s="26"/>
      <c r="AA55" s="26"/>
      <c r="AB55" s="26"/>
      <c r="AC55" s="26"/>
      <c r="AD55" s="23" t="s">
        <v>75</v>
      </c>
      <c r="AE55" s="23" t="s">
        <v>150</v>
      </c>
      <c r="AF55" s="27" t="s">
        <v>73</v>
      </c>
      <c r="AG55" s="23" t="e">
        <f t="shared" si="10"/>
        <v>#N/A</v>
      </c>
      <c r="AH55" s="23">
        <v>19</v>
      </c>
      <c r="AI55" s="24">
        <v>41892</v>
      </c>
      <c r="AJ55" s="23"/>
      <c r="AK55" s="23"/>
      <c r="AL55" s="23"/>
      <c r="AM55" s="23"/>
      <c r="AN55" s="23" t="s">
        <v>188</v>
      </c>
      <c r="AO55" s="23"/>
      <c r="AP55" s="23"/>
      <c r="AQ55" s="23"/>
      <c r="AR55" s="23"/>
      <c r="AS55" s="28">
        <v>41899</v>
      </c>
      <c r="AT55" s="23"/>
    </row>
    <row r="56" spans="1:46" ht="47.25" customHeight="1">
      <c r="A56" s="23">
        <v>1015</v>
      </c>
      <c r="B56" s="23" t="s">
        <v>146</v>
      </c>
      <c r="C56" s="24">
        <v>41889</v>
      </c>
      <c r="D56" s="24">
        <v>41897</v>
      </c>
      <c r="E56" s="25">
        <v>41897.75</v>
      </c>
      <c r="F56" s="23" t="s">
        <v>2</v>
      </c>
      <c r="G56" s="23" t="s">
        <v>61</v>
      </c>
      <c r="H56" s="23" t="s">
        <v>4</v>
      </c>
      <c r="I56" s="23" t="str">
        <f t="shared" si="13"/>
        <v>KKLASYKA170/176</v>
      </c>
      <c r="J56" s="23" t="s">
        <v>122</v>
      </c>
      <c r="K56" s="23"/>
      <c r="L56" s="23" t="s">
        <v>46</v>
      </c>
      <c r="M56" s="23"/>
      <c r="N56" s="26" t="e">
        <f>IF(VLOOKUP($I56,Zużycie!$A$2:$P$8,5,FALSE)=0," ",VLOOKUP($I56,Zużycie!$A$2:$P$8,5,FALSE))</f>
        <v>#N/A</v>
      </c>
      <c r="O56" s="26" t="e">
        <f>IF(VLOOKUP($I56,Zużycie!$A$2:$P$8,6,FALSE)=0," ",VLOOKUP($I56,Zużycie!$A$2:$P$8,6,FALSE))</f>
        <v>#N/A</v>
      </c>
      <c r="P56" s="26" t="e">
        <f>IF(VLOOKUP($I56,Zużycie!$A$2:$P$8,7,FALSE)=0," ",VLOOKUP($I56,Zużycie!$A$2:$P$8,7,FALSE))</f>
        <v>#N/A</v>
      </c>
      <c r="Q56" s="26" t="e">
        <f>IF(VLOOKUP($I56,Zużycie!$A$2:$P$8,8,FALSE)=0," ",VLOOKUP($I56,Zużycie!$A$2:$P$8,8,FALSE))</f>
        <v>#N/A</v>
      </c>
      <c r="R56" s="26" t="e">
        <f>IF(VLOOKUP($I56,Zużycie!$A$2:$P$8,9,FALSE)=0," ",VLOOKUP($I56,Zużycie!$A$2:$P$8,9,FALSE))</f>
        <v>#N/A</v>
      </c>
      <c r="S56" s="26" t="e">
        <f>IF(VLOOKUP($I56,Zużycie!$A$2:$P$8,10,FALSE)=0," ",VLOOKUP($I56,Zużycie!$A$2:$P$8,10,FALSE))</f>
        <v>#N/A</v>
      </c>
      <c r="T56" s="26" t="e">
        <f>IF(VLOOKUP($I56,Zużycie!$A$2:$P$8,11,FALSE)=0," ",VLOOKUP($I56,Zużycie!$A$2:$P$8,11,FALSE))</f>
        <v>#N/A</v>
      </c>
      <c r="U56" s="26" t="e">
        <f>IF(VLOOKUP($I56,Zużycie!$A$2:$P$8,12,FALSE)=0," ",VLOOKUP($I56,Zużycie!$A$2:$P$8,12,FALSE))</f>
        <v>#N/A</v>
      </c>
      <c r="V56" s="26" t="e">
        <f>IF(VLOOKUP($I56,Zużycie!$A$2:$P$8,13,FALSE)=0," ",VLOOKUP($I56,Zużycie!$A$2:$P$8,13,FALSE))</f>
        <v>#N/A</v>
      </c>
      <c r="W56" s="26" t="e">
        <f>IF(VLOOKUP($I56,Zużycie!$A$2:$P$8,14,FALSE)=0," ",VLOOKUP($I56,Zużycie!$A$2:$P$8,14,FALSE))</f>
        <v>#N/A</v>
      </c>
      <c r="X56" s="26" t="e">
        <f>IF(VLOOKUP($I56,Zużycie!$A$2:$P$8,15,FALSE)=0," ",VLOOKUP($I56,Zużycie!$A$2:$P$8,15,FALSE))</f>
        <v>#N/A</v>
      </c>
      <c r="Y56" s="26" t="e">
        <f>IF(VLOOKUP($I56,Zużycie!$A$2:$P$8,16,FALSE)=0," ",VLOOKUP($I56,Zużycie!$A$2:$P$8,16,FALSE))</f>
        <v>#N/A</v>
      </c>
      <c r="Z56" s="26"/>
      <c r="AA56" s="26"/>
      <c r="AB56" s="26"/>
      <c r="AC56" s="26"/>
      <c r="AD56" s="23" t="s">
        <v>114</v>
      </c>
      <c r="AE56" s="27" t="s">
        <v>151</v>
      </c>
      <c r="AF56" s="27" t="s">
        <v>73</v>
      </c>
      <c r="AG56" s="23" t="e">
        <f t="shared" si="10"/>
        <v>#N/A</v>
      </c>
      <c r="AH56" s="23">
        <v>19</v>
      </c>
      <c r="AI56" s="24">
        <v>41892</v>
      </c>
      <c r="AJ56" s="23"/>
      <c r="AK56" s="23"/>
      <c r="AL56" s="23"/>
      <c r="AM56" s="23"/>
      <c r="AN56" s="23" t="s">
        <v>189</v>
      </c>
      <c r="AO56" s="23"/>
      <c r="AP56" s="23"/>
      <c r="AQ56" s="23"/>
      <c r="AR56" s="23"/>
      <c r="AS56" s="28">
        <v>41899</v>
      </c>
      <c r="AT56" s="23"/>
    </row>
    <row r="57" spans="1:46" ht="47.25" customHeight="1">
      <c r="A57" s="23">
        <v>1015</v>
      </c>
      <c r="B57" s="23" t="s">
        <v>147</v>
      </c>
      <c r="C57" s="24">
        <v>41889</v>
      </c>
      <c r="D57" s="24">
        <v>41897</v>
      </c>
      <c r="E57" s="25">
        <v>41897.75</v>
      </c>
      <c r="F57" s="23" t="s">
        <v>2</v>
      </c>
      <c r="G57" s="23" t="s">
        <v>61</v>
      </c>
      <c r="H57" s="23" t="s">
        <v>4</v>
      </c>
      <c r="I57" s="23" t="str">
        <f t="shared" ref="I57:I58" si="14">CONCATENATE(F57,G57,H57)</f>
        <v>KKLASYKA170/176</v>
      </c>
      <c r="J57" s="23" t="s">
        <v>122</v>
      </c>
      <c r="K57" s="23"/>
      <c r="L57" s="23" t="s">
        <v>46</v>
      </c>
      <c r="M57" s="23"/>
      <c r="N57" s="26" t="e">
        <f>IF(VLOOKUP($I57,Zużycie!$A$2:$P$8,5,FALSE)=0," ",VLOOKUP($I57,Zużycie!$A$2:$P$8,5,FALSE))</f>
        <v>#N/A</v>
      </c>
      <c r="O57" s="26" t="e">
        <f>IF(VLOOKUP($I57,Zużycie!$A$2:$P$8,6,FALSE)=0," ",VLOOKUP($I57,Zużycie!$A$2:$P$8,6,FALSE))</f>
        <v>#N/A</v>
      </c>
      <c r="P57" s="26" t="e">
        <f>IF(VLOOKUP($I57,Zużycie!$A$2:$P$8,7,FALSE)=0," ",VLOOKUP($I57,Zużycie!$A$2:$P$8,7,FALSE))</f>
        <v>#N/A</v>
      </c>
      <c r="Q57" s="26" t="e">
        <f>IF(VLOOKUP($I57,Zużycie!$A$2:$P$8,8,FALSE)=0," ",VLOOKUP($I57,Zużycie!$A$2:$P$8,8,FALSE))</f>
        <v>#N/A</v>
      </c>
      <c r="R57" s="26" t="e">
        <f>IF(VLOOKUP($I57,Zużycie!$A$2:$P$8,9,FALSE)=0," ",VLOOKUP($I57,Zużycie!$A$2:$P$8,9,FALSE))</f>
        <v>#N/A</v>
      </c>
      <c r="S57" s="26" t="e">
        <f>IF(VLOOKUP($I57,Zużycie!$A$2:$P$8,10,FALSE)=0," ",VLOOKUP($I57,Zużycie!$A$2:$P$8,10,FALSE))</f>
        <v>#N/A</v>
      </c>
      <c r="T57" s="26" t="e">
        <f>IF(VLOOKUP($I57,Zużycie!$A$2:$P$8,11,FALSE)=0," ",VLOOKUP($I57,Zużycie!$A$2:$P$8,11,FALSE))</f>
        <v>#N/A</v>
      </c>
      <c r="U57" s="26" t="e">
        <f>IF(VLOOKUP($I57,Zużycie!$A$2:$P$8,12,FALSE)=0," ",VLOOKUP($I57,Zużycie!$A$2:$P$8,12,FALSE))</f>
        <v>#N/A</v>
      </c>
      <c r="V57" s="26" t="e">
        <f>IF(VLOOKUP($I57,Zużycie!$A$2:$P$8,13,FALSE)=0," ",VLOOKUP($I57,Zużycie!$A$2:$P$8,13,FALSE))</f>
        <v>#N/A</v>
      </c>
      <c r="W57" s="26" t="e">
        <f>IF(VLOOKUP($I57,Zużycie!$A$2:$P$8,14,FALSE)=0," ",VLOOKUP($I57,Zużycie!$A$2:$P$8,14,FALSE))</f>
        <v>#N/A</v>
      </c>
      <c r="X57" s="26" t="e">
        <f>IF(VLOOKUP($I57,Zużycie!$A$2:$P$8,15,FALSE)=0," ",VLOOKUP($I57,Zużycie!$A$2:$P$8,15,FALSE))</f>
        <v>#N/A</v>
      </c>
      <c r="Y57" s="26" t="e">
        <f>IF(VLOOKUP($I57,Zużycie!$A$2:$P$8,16,FALSE)=0," ",VLOOKUP($I57,Zużycie!$A$2:$P$8,16,FALSE))</f>
        <v>#N/A</v>
      </c>
      <c r="Z57" s="26"/>
      <c r="AA57" s="26"/>
      <c r="AB57" s="26"/>
      <c r="AC57" s="26"/>
      <c r="AD57" s="23" t="s">
        <v>183</v>
      </c>
      <c r="AE57" s="23" t="s">
        <v>72</v>
      </c>
      <c r="AF57" s="27" t="s">
        <v>73</v>
      </c>
      <c r="AG57" s="23" t="e">
        <f t="shared" si="10"/>
        <v>#N/A</v>
      </c>
      <c r="AH57" s="23">
        <v>19</v>
      </c>
      <c r="AI57" s="24">
        <v>41892</v>
      </c>
      <c r="AJ57" s="23"/>
      <c r="AK57" s="23"/>
      <c r="AL57" s="23"/>
      <c r="AM57" s="23"/>
      <c r="AN57" s="23" t="s">
        <v>185</v>
      </c>
      <c r="AO57" s="23"/>
      <c r="AP57" s="23"/>
      <c r="AQ57" s="23"/>
      <c r="AR57" s="23"/>
      <c r="AS57" s="28">
        <v>41899</v>
      </c>
      <c r="AT57" s="23"/>
    </row>
    <row r="58" spans="1:46" ht="47.25" customHeight="1">
      <c r="A58" s="23">
        <v>109</v>
      </c>
      <c r="B58" s="23" t="s">
        <v>152</v>
      </c>
      <c r="C58" s="24">
        <v>41889</v>
      </c>
      <c r="D58" s="24">
        <v>41897</v>
      </c>
      <c r="E58" s="25">
        <v>41897.75</v>
      </c>
      <c r="F58" s="23" t="s">
        <v>2</v>
      </c>
      <c r="G58" s="23" t="s">
        <v>61</v>
      </c>
      <c r="H58" s="23" t="s">
        <v>4</v>
      </c>
      <c r="I58" s="23" t="str">
        <f t="shared" si="14"/>
        <v>KKLASYKA170/176</v>
      </c>
      <c r="J58" s="23">
        <v>0</v>
      </c>
      <c r="K58" s="23"/>
      <c r="L58" s="23" t="s">
        <v>46</v>
      </c>
      <c r="M58" s="23"/>
      <c r="N58" s="26" t="e">
        <f>IF(VLOOKUP($I58,Zużycie!$A$2:$P$8,5,FALSE)=0," ",VLOOKUP($I58,Zużycie!$A$2:$P$8,5,FALSE))</f>
        <v>#N/A</v>
      </c>
      <c r="O58" s="26" t="e">
        <f>IF(VLOOKUP($I58,Zużycie!$A$2:$P$8,6,FALSE)=0," ",VLOOKUP($I58,Zużycie!$A$2:$P$8,6,FALSE))</f>
        <v>#N/A</v>
      </c>
      <c r="P58" s="26" t="e">
        <f>IF(VLOOKUP($I58,Zużycie!$A$2:$P$8,7,FALSE)=0," ",VLOOKUP($I58,Zużycie!$A$2:$P$8,7,FALSE))</f>
        <v>#N/A</v>
      </c>
      <c r="Q58" s="26" t="e">
        <f>IF(VLOOKUP($I58,Zużycie!$A$2:$P$8,8,FALSE)=0," ",VLOOKUP($I58,Zużycie!$A$2:$P$8,8,FALSE))</f>
        <v>#N/A</v>
      </c>
      <c r="R58" s="26" t="e">
        <f>IF(VLOOKUP($I58,Zużycie!$A$2:$P$8,9,FALSE)=0," ",VLOOKUP($I58,Zużycie!$A$2:$P$8,9,FALSE))</f>
        <v>#N/A</v>
      </c>
      <c r="S58" s="26" t="e">
        <f>IF(VLOOKUP($I58,Zużycie!$A$2:$P$8,10,FALSE)=0," ",VLOOKUP($I58,Zużycie!$A$2:$P$8,10,FALSE))</f>
        <v>#N/A</v>
      </c>
      <c r="T58" s="26" t="e">
        <f>IF(VLOOKUP($I58,Zużycie!$A$2:$P$8,11,FALSE)=0," ",VLOOKUP($I58,Zużycie!$A$2:$P$8,11,FALSE))</f>
        <v>#N/A</v>
      </c>
      <c r="U58" s="26" t="e">
        <f>IF(VLOOKUP($I58,Zużycie!$A$2:$P$8,12,FALSE)=0," ",VLOOKUP($I58,Zużycie!$A$2:$P$8,12,FALSE))</f>
        <v>#N/A</v>
      </c>
      <c r="V58" s="26" t="e">
        <f>IF(VLOOKUP($I58,Zużycie!$A$2:$P$8,13,FALSE)=0," ",VLOOKUP($I58,Zużycie!$A$2:$P$8,13,FALSE))</f>
        <v>#N/A</v>
      </c>
      <c r="W58" s="26" t="e">
        <f>IF(VLOOKUP($I58,Zużycie!$A$2:$P$8,14,FALSE)=0," ",VLOOKUP($I58,Zużycie!$A$2:$P$8,14,FALSE))</f>
        <v>#N/A</v>
      </c>
      <c r="X58" s="26" t="e">
        <f>IF(VLOOKUP($I58,Zużycie!$A$2:$P$8,15,FALSE)=0," ",VLOOKUP($I58,Zużycie!$A$2:$P$8,15,FALSE))</f>
        <v>#N/A</v>
      </c>
      <c r="Y58" s="26" t="e">
        <f>IF(VLOOKUP($I58,Zużycie!$A$2:$P$8,16,FALSE)=0," ",VLOOKUP($I58,Zużycie!$A$2:$P$8,16,FALSE))</f>
        <v>#N/A</v>
      </c>
      <c r="Z58" s="26"/>
      <c r="AA58" s="26"/>
      <c r="AB58" s="26"/>
      <c r="AC58" s="26"/>
      <c r="AD58" s="23" t="s">
        <v>121</v>
      </c>
      <c r="AE58" s="23"/>
      <c r="AF58" s="23"/>
      <c r="AG58" s="23" t="e">
        <f t="shared" si="10"/>
        <v>#N/A</v>
      </c>
      <c r="AH58" s="23">
        <v>19</v>
      </c>
      <c r="AI58" s="24">
        <v>41892</v>
      </c>
      <c r="AJ58" s="23"/>
      <c r="AK58" s="23"/>
      <c r="AL58" s="23"/>
      <c r="AM58" s="23"/>
      <c r="AN58" s="23">
        <v>44</v>
      </c>
      <c r="AO58" s="23"/>
      <c r="AP58" s="23"/>
      <c r="AQ58" s="23"/>
      <c r="AR58" s="23"/>
      <c r="AS58" s="23"/>
      <c r="AT58" s="23"/>
    </row>
    <row r="59" spans="1:46" ht="47.25" customHeight="1">
      <c r="A59" s="23">
        <v>109</v>
      </c>
      <c r="B59" s="23" t="s">
        <v>153</v>
      </c>
      <c r="C59" s="24">
        <v>41889</v>
      </c>
      <c r="D59" s="24">
        <v>41897</v>
      </c>
      <c r="E59" s="25">
        <v>41897.75</v>
      </c>
      <c r="F59" s="23" t="s">
        <v>2</v>
      </c>
      <c r="G59" s="23" t="s">
        <v>61</v>
      </c>
      <c r="H59" s="23" t="s">
        <v>4</v>
      </c>
      <c r="I59" s="23" t="str">
        <f t="shared" ref="I59:I61" si="15">CONCATENATE(F59,G59,H59)</f>
        <v>KKLASYKA170/176</v>
      </c>
      <c r="J59" s="23">
        <v>0</v>
      </c>
      <c r="K59" s="23"/>
      <c r="L59" s="23" t="s">
        <v>46</v>
      </c>
      <c r="M59" s="23"/>
      <c r="N59" s="26" t="e">
        <f>IF(VLOOKUP($I59,Zużycie!$A$2:$P$8,5,FALSE)=0," ",VLOOKUP($I59,Zużycie!$A$2:$P$8,5,FALSE))</f>
        <v>#N/A</v>
      </c>
      <c r="O59" s="26" t="e">
        <f>IF(VLOOKUP($I59,Zużycie!$A$2:$P$8,6,FALSE)=0," ",VLOOKUP($I59,Zużycie!$A$2:$P$8,6,FALSE))</f>
        <v>#N/A</v>
      </c>
      <c r="P59" s="26" t="e">
        <f>IF(VLOOKUP($I59,Zużycie!$A$2:$P$8,7,FALSE)=0," ",VLOOKUP($I59,Zużycie!$A$2:$P$8,7,FALSE))</f>
        <v>#N/A</v>
      </c>
      <c r="Q59" s="26" t="e">
        <f>IF(VLOOKUP($I59,Zużycie!$A$2:$P$8,8,FALSE)=0," ",VLOOKUP($I59,Zużycie!$A$2:$P$8,8,FALSE))</f>
        <v>#N/A</v>
      </c>
      <c r="R59" s="26" t="e">
        <f>IF(VLOOKUP($I59,Zużycie!$A$2:$P$8,9,FALSE)=0," ",VLOOKUP($I59,Zużycie!$A$2:$P$8,9,FALSE))</f>
        <v>#N/A</v>
      </c>
      <c r="S59" s="26" t="e">
        <f>IF(VLOOKUP($I59,Zużycie!$A$2:$P$8,10,FALSE)=0," ",VLOOKUP($I59,Zużycie!$A$2:$P$8,10,FALSE))</f>
        <v>#N/A</v>
      </c>
      <c r="T59" s="26" t="e">
        <f>IF(VLOOKUP($I59,Zużycie!$A$2:$P$8,11,FALSE)=0," ",VLOOKUP($I59,Zużycie!$A$2:$P$8,11,FALSE))</f>
        <v>#N/A</v>
      </c>
      <c r="U59" s="26" t="e">
        <f>IF(VLOOKUP($I59,Zużycie!$A$2:$P$8,12,FALSE)=0," ",VLOOKUP($I59,Zużycie!$A$2:$P$8,12,FALSE))</f>
        <v>#N/A</v>
      </c>
      <c r="V59" s="26" t="e">
        <f>IF(VLOOKUP($I59,Zużycie!$A$2:$P$8,13,FALSE)=0," ",VLOOKUP($I59,Zużycie!$A$2:$P$8,13,FALSE))</f>
        <v>#N/A</v>
      </c>
      <c r="W59" s="26" t="e">
        <f>IF(VLOOKUP($I59,Zużycie!$A$2:$P$8,14,FALSE)=0," ",VLOOKUP($I59,Zużycie!$A$2:$P$8,14,FALSE))</f>
        <v>#N/A</v>
      </c>
      <c r="X59" s="26" t="e">
        <f>IF(VLOOKUP($I59,Zużycie!$A$2:$P$8,15,FALSE)=0," ",VLOOKUP($I59,Zużycie!$A$2:$P$8,15,FALSE))</f>
        <v>#N/A</v>
      </c>
      <c r="Y59" s="26" t="e">
        <f>IF(VLOOKUP($I59,Zużycie!$A$2:$P$8,16,FALSE)=0," ",VLOOKUP($I59,Zużycie!$A$2:$P$8,16,FALSE))</f>
        <v>#N/A</v>
      </c>
      <c r="Z59" s="26"/>
      <c r="AA59" s="26"/>
      <c r="AB59" s="26"/>
      <c r="AC59" s="26"/>
      <c r="AD59" s="27" t="s">
        <v>157</v>
      </c>
      <c r="AE59" s="23"/>
      <c r="AF59" s="23"/>
      <c r="AG59" s="23" t="e">
        <f t="shared" si="10"/>
        <v>#N/A</v>
      </c>
      <c r="AH59" s="23">
        <v>19</v>
      </c>
      <c r="AI59" s="24">
        <v>41892</v>
      </c>
      <c r="AJ59" s="23"/>
      <c r="AK59" s="23"/>
      <c r="AL59" s="23"/>
      <c r="AM59" s="23"/>
      <c r="AN59" s="83">
        <v>45</v>
      </c>
      <c r="AO59" s="23"/>
      <c r="AP59" s="23"/>
      <c r="AQ59" s="23"/>
      <c r="AR59" s="23"/>
      <c r="AS59" s="23"/>
      <c r="AT59" s="23"/>
    </row>
    <row r="60" spans="1:46" ht="47.25" customHeight="1">
      <c r="A60" s="23">
        <v>116</v>
      </c>
      <c r="B60" s="23" t="s">
        <v>154</v>
      </c>
      <c r="C60" s="24">
        <v>41889</v>
      </c>
      <c r="D60" s="24">
        <v>41897</v>
      </c>
      <c r="E60" s="25">
        <v>41897.75</v>
      </c>
      <c r="F60" s="23" t="s">
        <v>2</v>
      </c>
      <c r="G60" s="23" t="s">
        <v>61</v>
      </c>
      <c r="H60" s="23" t="s">
        <v>4</v>
      </c>
      <c r="I60" s="23" t="str">
        <f t="shared" si="15"/>
        <v>KKLASYKA170/176</v>
      </c>
      <c r="J60" s="23">
        <v>0</v>
      </c>
      <c r="K60" s="23"/>
      <c r="L60" s="23" t="s">
        <v>46</v>
      </c>
      <c r="M60" s="23"/>
      <c r="N60" s="26" t="e">
        <f>IF(VLOOKUP($I60,Zużycie!$A$2:$P$8,5,FALSE)=0," ",VLOOKUP($I60,Zużycie!$A$2:$P$8,5,FALSE))</f>
        <v>#N/A</v>
      </c>
      <c r="O60" s="26" t="e">
        <f>IF(VLOOKUP($I60,Zużycie!$A$2:$P$8,6,FALSE)=0," ",VLOOKUP($I60,Zużycie!$A$2:$P$8,6,FALSE))</f>
        <v>#N/A</v>
      </c>
      <c r="P60" s="26" t="e">
        <f>IF(VLOOKUP($I60,Zużycie!$A$2:$P$8,7,FALSE)=0," ",VLOOKUP($I60,Zużycie!$A$2:$P$8,7,FALSE))</f>
        <v>#N/A</v>
      </c>
      <c r="Q60" s="26" t="e">
        <f>IF(VLOOKUP($I60,Zużycie!$A$2:$P$8,8,FALSE)=0," ",VLOOKUP($I60,Zużycie!$A$2:$P$8,8,FALSE))</f>
        <v>#N/A</v>
      </c>
      <c r="R60" s="26" t="e">
        <f>IF(VLOOKUP($I60,Zużycie!$A$2:$P$8,9,FALSE)=0," ",VLOOKUP($I60,Zużycie!$A$2:$P$8,9,FALSE))</f>
        <v>#N/A</v>
      </c>
      <c r="S60" s="26" t="e">
        <f>IF(VLOOKUP($I60,Zużycie!$A$2:$P$8,10,FALSE)=0," ",VLOOKUP($I60,Zużycie!$A$2:$P$8,10,FALSE))</f>
        <v>#N/A</v>
      </c>
      <c r="T60" s="26" t="e">
        <f>IF(VLOOKUP($I60,Zużycie!$A$2:$P$8,11,FALSE)=0," ",VLOOKUP($I60,Zużycie!$A$2:$P$8,11,FALSE))</f>
        <v>#N/A</v>
      </c>
      <c r="U60" s="26" t="e">
        <f>IF(VLOOKUP($I60,Zużycie!$A$2:$P$8,12,FALSE)=0," ",VLOOKUP($I60,Zużycie!$A$2:$P$8,12,FALSE))</f>
        <v>#N/A</v>
      </c>
      <c r="V60" s="26" t="e">
        <f>IF(VLOOKUP($I60,Zużycie!$A$2:$P$8,13,FALSE)=0," ",VLOOKUP($I60,Zużycie!$A$2:$P$8,13,FALSE))</f>
        <v>#N/A</v>
      </c>
      <c r="W60" s="26" t="e">
        <f>IF(VLOOKUP($I60,Zużycie!$A$2:$P$8,14,FALSE)=0," ",VLOOKUP($I60,Zużycie!$A$2:$P$8,14,FALSE))</f>
        <v>#N/A</v>
      </c>
      <c r="X60" s="26" t="e">
        <f>IF(VLOOKUP($I60,Zużycie!$A$2:$P$8,15,FALSE)=0," ",VLOOKUP($I60,Zużycie!$A$2:$P$8,15,FALSE))</f>
        <v>#N/A</v>
      </c>
      <c r="Y60" s="26" t="e">
        <f>IF(VLOOKUP($I60,Zużycie!$A$2:$P$8,16,FALSE)=0," ",VLOOKUP($I60,Zużycie!$A$2:$P$8,16,FALSE))</f>
        <v>#N/A</v>
      </c>
      <c r="Z60" s="26"/>
      <c r="AA60" s="26"/>
      <c r="AB60" s="26"/>
      <c r="AC60" s="26"/>
      <c r="AD60" s="27" t="s">
        <v>149</v>
      </c>
      <c r="AE60" s="23"/>
      <c r="AF60" s="23"/>
      <c r="AG60" s="23" t="e">
        <f t="shared" si="10"/>
        <v>#N/A</v>
      </c>
      <c r="AH60" s="23">
        <v>19</v>
      </c>
      <c r="AI60" s="24">
        <v>41898</v>
      </c>
      <c r="AJ60" s="23"/>
      <c r="AK60" s="23"/>
      <c r="AL60" s="23"/>
      <c r="AM60" s="23"/>
      <c r="AN60" s="83">
        <v>18</v>
      </c>
      <c r="AO60" s="23"/>
      <c r="AP60" s="23"/>
      <c r="AQ60" s="23"/>
      <c r="AR60" s="23"/>
      <c r="AS60" s="23"/>
      <c r="AT60" s="23"/>
    </row>
    <row r="61" spans="1:46" ht="47.25" customHeight="1">
      <c r="A61" s="23">
        <v>109</v>
      </c>
      <c r="B61" s="23" t="s">
        <v>155</v>
      </c>
      <c r="C61" s="24">
        <v>41889</v>
      </c>
      <c r="D61" s="24">
        <v>41897</v>
      </c>
      <c r="E61" s="25">
        <v>41897.75</v>
      </c>
      <c r="F61" s="23" t="s">
        <v>2</v>
      </c>
      <c r="G61" s="23" t="s">
        <v>61</v>
      </c>
      <c r="H61" s="23" t="s">
        <v>4</v>
      </c>
      <c r="I61" s="23" t="str">
        <f t="shared" si="15"/>
        <v>KKLASYKA170/176</v>
      </c>
      <c r="J61" s="23">
        <v>0</v>
      </c>
      <c r="K61" s="23"/>
      <c r="L61" s="23" t="s">
        <v>46</v>
      </c>
      <c r="M61" s="23"/>
      <c r="N61" s="26" t="e">
        <f>IF(VLOOKUP($I61,Zużycie!$A$2:$P$8,5,FALSE)=0," ",VLOOKUP($I61,Zużycie!$A$2:$P$8,5,FALSE))</f>
        <v>#N/A</v>
      </c>
      <c r="O61" s="26" t="e">
        <f>IF(VLOOKUP($I61,Zużycie!$A$2:$P$8,6,FALSE)=0," ",VLOOKUP($I61,Zużycie!$A$2:$P$8,6,FALSE))</f>
        <v>#N/A</v>
      </c>
      <c r="P61" s="26" t="e">
        <f>IF(VLOOKUP($I61,Zużycie!$A$2:$P$8,7,FALSE)=0," ",VLOOKUP($I61,Zużycie!$A$2:$P$8,7,FALSE))</f>
        <v>#N/A</v>
      </c>
      <c r="Q61" s="26" t="e">
        <f>IF(VLOOKUP($I61,Zużycie!$A$2:$P$8,8,FALSE)=0," ",VLOOKUP($I61,Zużycie!$A$2:$P$8,8,FALSE))</f>
        <v>#N/A</v>
      </c>
      <c r="R61" s="26" t="e">
        <f>IF(VLOOKUP($I61,Zużycie!$A$2:$P$8,9,FALSE)=0," ",VLOOKUP($I61,Zużycie!$A$2:$P$8,9,FALSE))</f>
        <v>#N/A</v>
      </c>
      <c r="S61" s="26" t="e">
        <f>IF(VLOOKUP($I61,Zużycie!$A$2:$P$8,10,FALSE)=0," ",VLOOKUP($I61,Zużycie!$A$2:$P$8,10,FALSE))</f>
        <v>#N/A</v>
      </c>
      <c r="T61" s="26" t="e">
        <f>IF(VLOOKUP($I61,Zużycie!$A$2:$P$8,11,FALSE)=0," ",VLOOKUP($I61,Zużycie!$A$2:$P$8,11,FALSE))</f>
        <v>#N/A</v>
      </c>
      <c r="U61" s="26" t="e">
        <f>IF(VLOOKUP($I61,Zużycie!$A$2:$P$8,12,FALSE)=0," ",VLOOKUP($I61,Zużycie!$A$2:$P$8,12,FALSE))</f>
        <v>#N/A</v>
      </c>
      <c r="V61" s="26" t="e">
        <f>IF(VLOOKUP($I61,Zużycie!$A$2:$P$8,13,FALSE)=0," ",VLOOKUP($I61,Zużycie!$A$2:$P$8,13,FALSE))</f>
        <v>#N/A</v>
      </c>
      <c r="W61" s="26" t="e">
        <f>IF(VLOOKUP($I61,Zużycie!$A$2:$P$8,14,FALSE)=0," ",VLOOKUP($I61,Zużycie!$A$2:$P$8,14,FALSE))</f>
        <v>#N/A</v>
      </c>
      <c r="X61" s="26" t="e">
        <f>IF(VLOOKUP($I61,Zużycie!$A$2:$P$8,15,FALSE)=0," ",VLOOKUP($I61,Zużycie!$A$2:$P$8,15,FALSE))</f>
        <v>#N/A</v>
      </c>
      <c r="Y61" s="26" t="e">
        <f>IF(VLOOKUP($I61,Zużycie!$A$2:$P$8,16,FALSE)=0," ",VLOOKUP($I61,Zużycie!$A$2:$P$8,16,FALSE))</f>
        <v>#N/A</v>
      </c>
      <c r="Z61" s="26"/>
      <c r="AA61" s="26"/>
      <c r="AB61" s="26"/>
      <c r="AC61" s="26"/>
      <c r="AD61" s="23" t="s">
        <v>72</v>
      </c>
      <c r="AE61" s="23"/>
      <c r="AF61" s="23"/>
      <c r="AG61" s="23" t="e">
        <f t="shared" si="10"/>
        <v>#N/A</v>
      </c>
      <c r="AH61" s="23">
        <v>19</v>
      </c>
      <c r="AI61" s="24">
        <v>41892</v>
      </c>
      <c r="AJ61" s="23"/>
      <c r="AK61" s="23"/>
      <c r="AL61" s="23"/>
      <c r="AM61" s="23"/>
      <c r="AN61" s="83">
        <v>46</v>
      </c>
      <c r="AO61" s="23"/>
      <c r="AP61" s="23"/>
      <c r="AQ61" s="23"/>
      <c r="AR61" s="23"/>
      <c r="AS61" s="23"/>
      <c r="AT61" s="23"/>
    </row>
    <row r="62" spans="1:46" ht="47.25" customHeight="1">
      <c r="A62" s="23">
        <v>109</v>
      </c>
      <c r="B62" s="23" t="s">
        <v>156</v>
      </c>
      <c r="C62" s="24">
        <v>41889</v>
      </c>
      <c r="D62" s="24">
        <v>41897</v>
      </c>
      <c r="E62" s="25">
        <v>41897.75</v>
      </c>
      <c r="F62" s="23" t="s">
        <v>2</v>
      </c>
      <c r="G62" s="23" t="s">
        <v>61</v>
      </c>
      <c r="H62" s="23" t="s">
        <v>59</v>
      </c>
      <c r="I62" s="23" t="str">
        <f t="shared" si="0"/>
        <v>KKLASYKA182/188</v>
      </c>
      <c r="J62" s="23">
        <v>0</v>
      </c>
      <c r="K62" s="23"/>
      <c r="L62" s="23" t="s">
        <v>46</v>
      </c>
      <c r="M62" s="23"/>
      <c r="N62" s="26" t="e">
        <f>IF(VLOOKUP($I62,Zużycie!$A$2:$P$8,5,FALSE)=0," ",VLOOKUP($I62,Zużycie!$A$2:$P$8,5,FALSE))</f>
        <v>#N/A</v>
      </c>
      <c r="O62" s="26" t="e">
        <f>IF(VLOOKUP($I62,Zużycie!$A$2:$P$8,6,FALSE)=0," ",VLOOKUP($I62,Zużycie!$A$2:$P$8,6,FALSE))</f>
        <v>#N/A</v>
      </c>
      <c r="P62" s="26" t="e">
        <f>IF(VLOOKUP($I62,Zużycie!$A$2:$P$8,7,FALSE)=0," ",VLOOKUP($I62,Zużycie!$A$2:$P$8,7,FALSE))</f>
        <v>#N/A</v>
      </c>
      <c r="Q62" s="26" t="e">
        <f>IF(VLOOKUP($I62,Zużycie!$A$2:$P$8,8,FALSE)=0," ",VLOOKUP($I62,Zużycie!$A$2:$P$8,8,FALSE))</f>
        <v>#N/A</v>
      </c>
      <c r="R62" s="26" t="e">
        <f>IF(VLOOKUP($I62,Zużycie!$A$2:$P$8,9,FALSE)=0," ",VLOOKUP($I62,Zużycie!$A$2:$P$8,9,FALSE))</f>
        <v>#N/A</v>
      </c>
      <c r="S62" s="26" t="e">
        <f>IF(VLOOKUP($I62,Zużycie!$A$2:$P$8,10,FALSE)=0," ",VLOOKUP($I62,Zużycie!$A$2:$P$8,10,FALSE))</f>
        <v>#N/A</v>
      </c>
      <c r="T62" s="26" t="e">
        <f>IF(VLOOKUP($I62,Zużycie!$A$2:$P$8,11,FALSE)=0," ",VLOOKUP($I62,Zużycie!$A$2:$P$8,11,FALSE))</f>
        <v>#N/A</v>
      </c>
      <c r="U62" s="26" t="e">
        <f>IF(VLOOKUP($I62,Zużycie!$A$2:$P$8,12,FALSE)=0," ",VLOOKUP($I62,Zużycie!$A$2:$P$8,12,FALSE))</f>
        <v>#N/A</v>
      </c>
      <c r="V62" s="26" t="e">
        <f>IF(VLOOKUP($I62,Zużycie!$A$2:$P$8,13,FALSE)=0," ",VLOOKUP($I62,Zużycie!$A$2:$P$8,13,FALSE))</f>
        <v>#N/A</v>
      </c>
      <c r="W62" s="26" t="e">
        <f>IF(VLOOKUP($I62,Zużycie!$A$2:$P$8,14,FALSE)=0," ",VLOOKUP($I62,Zużycie!$A$2:$P$8,14,FALSE))</f>
        <v>#N/A</v>
      </c>
      <c r="X62" s="26" t="e">
        <f>IF(VLOOKUP($I62,Zużycie!$A$2:$P$8,15,FALSE)=0," ",VLOOKUP($I62,Zużycie!$A$2:$P$8,15,FALSE))</f>
        <v>#N/A</v>
      </c>
      <c r="Y62" s="26" t="e">
        <f>IF(VLOOKUP($I62,Zużycie!$A$2:$P$8,16,FALSE)=0," ",VLOOKUP($I62,Zużycie!$A$2:$P$8,16,FALSE))</f>
        <v>#N/A</v>
      </c>
      <c r="Z62" s="26"/>
      <c r="AA62" s="26"/>
      <c r="AB62" s="26"/>
      <c r="AC62" s="26"/>
      <c r="AD62" s="23" t="s">
        <v>121</v>
      </c>
      <c r="AE62" s="23"/>
      <c r="AF62" s="23"/>
      <c r="AG62" s="23" t="e">
        <f t="shared" si="10"/>
        <v>#N/A</v>
      </c>
      <c r="AH62" s="23">
        <v>19</v>
      </c>
      <c r="AI62" s="24">
        <v>41893</v>
      </c>
      <c r="AJ62" s="23"/>
      <c r="AK62" s="23"/>
      <c r="AL62" s="23"/>
      <c r="AM62" s="23"/>
      <c r="AN62" s="83">
        <v>69</v>
      </c>
      <c r="AO62" s="23"/>
      <c r="AP62" s="23"/>
      <c r="AQ62" s="23"/>
      <c r="AR62" s="23"/>
      <c r="AS62" s="23"/>
      <c r="AT62" s="23"/>
    </row>
    <row r="63" spans="1:46" ht="47.25" customHeight="1">
      <c r="A63" s="23">
        <v>109</v>
      </c>
      <c r="B63" s="23" t="s">
        <v>158</v>
      </c>
      <c r="C63" s="24">
        <v>41889</v>
      </c>
      <c r="D63" s="24">
        <v>41897</v>
      </c>
      <c r="E63" s="25">
        <v>41897.75</v>
      </c>
      <c r="F63" s="23" t="s">
        <v>2</v>
      </c>
      <c r="G63" s="23" t="s">
        <v>61</v>
      </c>
      <c r="H63" s="23" t="s">
        <v>59</v>
      </c>
      <c r="I63" s="23" t="str">
        <f t="shared" si="0"/>
        <v>KKLASYKA182/188</v>
      </c>
      <c r="J63" s="23" t="s">
        <v>122</v>
      </c>
      <c r="K63" s="23"/>
      <c r="L63" s="23" t="s">
        <v>46</v>
      </c>
      <c r="M63" s="23"/>
      <c r="N63" s="26" t="e">
        <f>IF(VLOOKUP($I63,Zużycie!$A$2:$P$8,5,FALSE)=0," ",VLOOKUP($I63,Zużycie!$A$2:$P$8,5,FALSE))</f>
        <v>#N/A</v>
      </c>
      <c r="O63" s="26" t="e">
        <f>IF(VLOOKUP($I63,Zużycie!$A$2:$P$8,6,FALSE)=0," ",VLOOKUP($I63,Zużycie!$A$2:$P$8,6,FALSE))</f>
        <v>#N/A</v>
      </c>
      <c r="P63" s="26" t="e">
        <f>IF(VLOOKUP($I63,Zużycie!$A$2:$P$8,7,FALSE)=0," ",VLOOKUP($I63,Zużycie!$A$2:$P$8,7,FALSE))</f>
        <v>#N/A</v>
      </c>
      <c r="Q63" s="26" t="e">
        <f>IF(VLOOKUP($I63,Zużycie!$A$2:$P$8,8,FALSE)=0," ",VLOOKUP($I63,Zużycie!$A$2:$P$8,8,FALSE))</f>
        <v>#N/A</v>
      </c>
      <c r="R63" s="26" t="e">
        <f>IF(VLOOKUP($I63,Zużycie!$A$2:$P$8,9,FALSE)=0," ",VLOOKUP($I63,Zużycie!$A$2:$P$8,9,FALSE))</f>
        <v>#N/A</v>
      </c>
      <c r="S63" s="26" t="e">
        <f>IF(VLOOKUP($I63,Zużycie!$A$2:$P$8,10,FALSE)=0," ",VLOOKUP($I63,Zużycie!$A$2:$P$8,10,FALSE))</f>
        <v>#N/A</v>
      </c>
      <c r="T63" s="26" t="e">
        <f>IF(VLOOKUP($I63,Zużycie!$A$2:$P$8,11,FALSE)=0," ",VLOOKUP($I63,Zużycie!$A$2:$P$8,11,FALSE))</f>
        <v>#N/A</v>
      </c>
      <c r="U63" s="26" t="e">
        <f>IF(VLOOKUP($I63,Zużycie!$A$2:$P$8,12,FALSE)=0," ",VLOOKUP($I63,Zużycie!$A$2:$P$8,12,FALSE))</f>
        <v>#N/A</v>
      </c>
      <c r="V63" s="26" t="e">
        <f>IF(VLOOKUP($I63,Zużycie!$A$2:$P$8,13,FALSE)=0," ",VLOOKUP($I63,Zużycie!$A$2:$P$8,13,FALSE))</f>
        <v>#N/A</v>
      </c>
      <c r="W63" s="26" t="e">
        <f>IF(VLOOKUP($I63,Zużycie!$A$2:$P$8,14,FALSE)=0," ",VLOOKUP($I63,Zużycie!$A$2:$P$8,14,FALSE))</f>
        <v>#N/A</v>
      </c>
      <c r="X63" s="26" t="e">
        <f>IF(VLOOKUP($I63,Zużycie!$A$2:$P$8,15,FALSE)=0," ",VLOOKUP($I63,Zużycie!$A$2:$P$8,15,FALSE))</f>
        <v>#N/A</v>
      </c>
      <c r="Y63" s="26" t="e">
        <f>IF(VLOOKUP($I63,Zużycie!$A$2:$P$8,16,FALSE)=0," ",VLOOKUP($I63,Zużycie!$A$2:$P$8,16,FALSE))</f>
        <v>#N/A</v>
      </c>
      <c r="Z63" s="26"/>
      <c r="AA63" s="26"/>
      <c r="AB63" s="26"/>
      <c r="AC63" s="26"/>
      <c r="AD63" s="23" t="s">
        <v>96</v>
      </c>
      <c r="AE63" s="23" t="s">
        <v>87</v>
      </c>
      <c r="AF63" s="23"/>
      <c r="AG63" s="23" t="e">
        <f t="shared" si="10"/>
        <v>#N/A</v>
      </c>
      <c r="AH63" s="23">
        <v>19</v>
      </c>
      <c r="AI63" s="24">
        <v>41893</v>
      </c>
      <c r="AJ63" s="23"/>
      <c r="AK63" s="23"/>
      <c r="AL63" s="23"/>
      <c r="AM63" s="23"/>
      <c r="AN63" s="23">
        <v>66</v>
      </c>
      <c r="AO63" s="23"/>
      <c r="AP63" s="23"/>
      <c r="AQ63" s="23"/>
      <c r="AR63" s="23"/>
      <c r="AS63" s="23"/>
      <c r="AT63" s="23"/>
    </row>
    <row r="64" spans="1:46" ht="47.25" customHeight="1">
      <c r="A64" s="23">
        <v>109</v>
      </c>
      <c r="B64" s="23" t="s">
        <v>159</v>
      </c>
      <c r="C64" s="24">
        <v>41889</v>
      </c>
      <c r="D64" s="24">
        <v>41897</v>
      </c>
      <c r="E64" s="25">
        <v>41897.75</v>
      </c>
      <c r="F64" s="23" t="s">
        <v>2</v>
      </c>
      <c r="G64" s="23" t="s">
        <v>61</v>
      </c>
      <c r="H64" s="23" t="s">
        <v>59</v>
      </c>
      <c r="I64" s="23" t="str">
        <f t="shared" si="0"/>
        <v>KKLASYKA182/188</v>
      </c>
      <c r="J64" s="23" t="s">
        <v>122</v>
      </c>
      <c r="K64" s="23"/>
      <c r="L64" s="23" t="s">
        <v>46</v>
      </c>
      <c r="M64" s="23"/>
      <c r="N64" s="26" t="e">
        <f>IF(VLOOKUP($I64,Zużycie!$A$2:$P$8,5,FALSE)=0," ",VLOOKUP($I64,Zużycie!$A$2:$P$8,5,FALSE))</f>
        <v>#N/A</v>
      </c>
      <c r="O64" s="26" t="e">
        <f>IF(VLOOKUP($I64,Zużycie!$A$2:$P$8,6,FALSE)=0," ",VLOOKUP($I64,Zużycie!$A$2:$P$8,6,FALSE))</f>
        <v>#N/A</v>
      </c>
      <c r="P64" s="26" t="e">
        <f>IF(VLOOKUP($I64,Zużycie!$A$2:$P$8,7,FALSE)=0," ",VLOOKUP($I64,Zużycie!$A$2:$P$8,7,FALSE))</f>
        <v>#N/A</v>
      </c>
      <c r="Q64" s="26" t="e">
        <f>IF(VLOOKUP($I64,Zużycie!$A$2:$P$8,8,FALSE)=0," ",VLOOKUP($I64,Zużycie!$A$2:$P$8,8,FALSE))</f>
        <v>#N/A</v>
      </c>
      <c r="R64" s="26" t="e">
        <f>IF(VLOOKUP($I64,Zużycie!$A$2:$P$8,9,FALSE)=0," ",VLOOKUP($I64,Zużycie!$A$2:$P$8,9,FALSE))</f>
        <v>#N/A</v>
      </c>
      <c r="S64" s="26" t="e">
        <f>IF(VLOOKUP($I64,Zużycie!$A$2:$P$8,10,FALSE)=0," ",VLOOKUP($I64,Zużycie!$A$2:$P$8,10,FALSE))</f>
        <v>#N/A</v>
      </c>
      <c r="T64" s="26" t="e">
        <f>IF(VLOOKUP($I64,Zużycie!$A$2:$P$8,11,FALSE)=0," ",VLOOKUP($I64,Zużycie!$A$2:$P$8,11,FALSE))</f>
        <v>#N/A</v>
      </c>
      <c r="U64" s="26" t="e">
        <f>IF(VLOOKUP($I64,Zużycie!$A$2:$P$8,12,FALSE)=0," ",VLOOKUP($I64,Zużycie!$A$2:$P$8,12,FALSE))</f>
        <v>#N/A</v>
      </c>
      <c r="V64" s="26" t="e">
        <f>IF(VLOOKUP($I64,Zużycie!$A$2:$P$8,13,FALSE)=0," ",VLOOKUP($I64,Zużycie!$A$2:$P$8,13,FALSE))</f>
        <v>#N/A</v>
      </c>
      <c r="W64" s="26" t="e">
        <f>IF(VLOOKUP($I64,Zużycie!$A$2:$P$8,14,FALSE)=0," ",VLOOKUP($I64,Zużycie!$A$2:$P$8,14,FALSE))</f>
        <v>#N/A</v>
      </c>
      <c r="X64" s="26" t="e">
        <f>IF(VLOOKUP($I64,Zużycie!$A$2:$P$8,15,FALSE)=0," ",VLOOKUP($I64,Zużycie!$A$2:$P$8,15,FALSE))</f>
        <v>#N/A</v>
      </c>
      <c r="Y64" s="26" t="e">
        <f>IF(VLOOKUP($I64,Zużycie!$A$2:$P$8,16,FALSE)=0," ",VLOOKUP($I64,Zużycie!$A$2:$P$8,16,FALSE))</f>
        <v>#N/A</v>
      </c>
      <c r="Z64" s="26"/>
      <c r="AA64" s="26"/>
      <c r="AB64" s="26"/>
      <c r="AC64" s="26"/>
      <c r="AD64" s="23" t="s">
        <v>94</v>
      </c>
      <c r="AE64" s="23" t="s">
        <v>72</v>
      </c>
      <c r="AF64" s="23"/>
      <c r="AG64" s="23" t="e">
        <f t="shared" si="10"/>
        <v>#N/A</v>
      </c>
      <c r="AH64" s="23">
        <v>19</v>
      </c>
      <c r="AI64" s="24">
        <v>41893</v>
      </c>
      <c r="AJ64" s="23"/>
      <c r="AK64" s="23"/>
      <c r="AL64" s="23"/>
      <c r="AM64" s="23"/>
      <c r="AN64" s="23">
        <v>67</v>
      </c>
      <c r="AO64" s="23"/>
      <c r="AP64" s="23"/>
      <c r="AQ64" s="23"/>
      <c r="AR64" s="23"/>
      <c r="AS64" s="23"/>
      <c r="AT64" s="23"/>
    </row>
    <row r="65" spans="1:46" ht="47.25" customHeight="1">
      <c r="A65" s="23">
        <v>109</v>
      </c>
      <c r="B65" s="23" t="s">
        <v>160</v>
      </c>
      <c r="C65" s="24">
        <v>41889</v>
      </c>
      <c r="D65" s="24">
        <v>41897</v>
      </c>
      <c r="E65" s="25">
        <v>41897.75</v>
      </c>
      <c r="F65" s="23" t="s">
        <v>2</v>
      </c>
      <c r="G65" s="23" t="s">
        <v>61</v>
      </c>
      <c r="H65" s="23" t="s">
        <v>59</v>
      </c>
      <c r="I65" s="23" t="str">
        <f t="shared" si="0"/>
        <v>KKLASYKA182/188</v>
      </c>
      <c r="J65" s="23" t="s">
        <v>122</v>
      </c>
      <c r="K65" s="23"/>
      <c r="L65" s="23" t="s">
        <v>46</v>
      </c>
      <c r="M65" s="23"/>
      <c r="N65" s="26" t="e">
        <f>IF(VLOOKUP($I65,Zużycie!$A$2:$P$8,5,FALSE)=0," ",VLOOKUP($I65,Zużycie!$A$2:$P$8,5,FALSE))</f>
        <v>#N/A</v>
      </c>
      <c r="O65" s="26" t="e">
        <f>IF(VLOOKUP($I65,Zużycie!$A$2:$P$8,6,FALSE)=0," ",VLOOKUP($I65,Zużycie!$A$2:$P$8,6,FALSE))</f>
        <v>#N/A</v>
      </c>
      <c r="P65" s="26" t="e">
        <f>IF(VLOOKUP($I65,Zużycie!$A$2:$P$8,7,FALSE)=0," ",VLOOKUP($I65,Zużycie!$A$2:$P$8,7,FALSE))</f>
        <v>#N/A</v>
      </c>
      <c r="Q65" s="26" t="e">
        <f>IF(VLOOKUP($I65,Zużycie!$A$2:$P$8,8,FALSE)=0," ",VLOOKUP($I65,Zużycie!$A$2:$P$8,8,FALSE))</f>
        <v>#N/A</v>
      </c>
      <c r="R65" s="26" t="e">
        <f>IF(VLOOKUP($I65,Zużycie!$A$2:$P$8,9,FALSE)=0," ",VLOOKUP($I65,Zużycie!$A$2:$P$8,9,FALSE))</f>
        <v>#N/A</v>
      </c>
      <c r="S65" s="26" t="e">
        <f>IF(VLOOKUP($I65,Zużycie!$A$2:$P$8,10,FALSE)=0," ",VLOOKUP($I65,Zużycie!$A$2:$P$8,10,FALSE))</f>
        <v>#N/A</v>
      </c>
      <c r="T65" s="26" t="e">
        <f>IF(VLOOKUP($I65,Zużycie!$A$2:$P$8,11,FALSE)=0," ",VLOOKUP($I65,Zużycie!$A$2:$P$8,11,FALSE))</f>
        <v>#N/A</v>
      </c>
      <c r="U65" s="26" t="e">
        <f>IF(VLOOKUP($I65,Zużycie!$A$2:$P$8,12,FALSE)=0," ",VLOOKUP($I65,Zużycie!$A$2:$P$8,12,FALSE))</f>
        <v>#N/A</v>
      </c>
      <c r="V65" s="26" t="e">
        <f>IF(VLOOKUP($I65,Zużycie!$A$2:$P$8,13,FALSE)=0," ",VLOOKUP($I65,Zużycie!$A$2:$P$8,13,FALSE))</f>
        <v>#N/A</v>
      </c>
      <c r="W65" s="26" t="e">
        <f>IF(VLOOKUP($I65,Zużycie!$A$2:$P$8,14,FALSE)=0," ",VLOOKUP($I65,Zużycie!$A$2:$P$8,14,FALSE))</f>
        <v>#N/A</v>
      </c>
      <c r="X65" s="26" t="e">
        <f>IF(VLOOKUP($I65,Zużycie!$A$2:$P$8,15,FALSE)=0," ",VLOOKUP($I65,Zużycie!$A$2:$P$8,15,FALSE))</f>
        <v>#N/A</v>
      </c>
      <c r="Y65" s="26" t="e">
        <f>IF(VLOOKUP($I65,Zużycie!$A$2:$P$8,16,FALSE)=0," ",VLOOKUP($I65,Zużycie!$A$2:$P$8,16,FALSE))</f>
        <v>#N/A</v>
      </c>
      <c r="Z65" s="26"/>
      <c r="AA65" s="26"/>
      <c r="AB65" s="26"/>
      <c r="AC65" s="26"/>
      <c r="AD65" s="27" t="s">
        <v>115</v>
      </c>
      <c r="AE65" s="23" t="s">
        <v>150</v>
      </c>
      <c r="AF65" s="23"/>
      <c r="AG65" s="23" t="e">
        <f t="shared" si="10"/>
        <v>#N/A</v>
      </c>
      <c r="AH65" s="23">
        <v>19</v>
      </c>
      <c r="AI65" s="24">
        <v>41893</v>
      </c>
      <c r="AJ65" s="23"/>
      <c r="AK65" s="23"/>
      <c r="AL65" s="23"/>
      <c r="AM65" s="23"/>
      <c r="AN65" s="23">
        <v>68</v>
      </c>
      <c r="AO65" s="23"/>
      <c r="AP65" s="23"/>
      <c r="AQ65" s="23"/>
      <c r="AR65" s="23"/>
      <c r="AS65" s="23"/>
      <c r="AT65" s="23"/>
    </row>
    <row r="66" spans="1:46" ht="47.25" customHeight="1">
      <c r="A66" s="23">
        <v>109</v>
      </c>
      <c r="B66" s="23" t="s">
        <v>161</v>
      </c>
      <c r="C66" s="24">
        <v>41889</v>
      </c>
      <c r="D66" s="24">
        <v>41897</v>
      </c>
      <c r="E66" s="25">
        <v>41897.75</v>
      </c>
      <c r="F66" s="23" t="s">
        <v>2</v>
      </c>
      <c r="G66" s="23" t="s">
        <v>61</v>
      </c>
      <c r="H66" s="23" t="s">
        <v>59</v>
      </c>
      <c r="I66" s="23" t="str">
        <f t="shared" si="0"/>
        <v>KKLASYKA182/188</v>
      </c>
      <c r="J66" s="23" t="s">
        <v>122</v>
      </c>
      <c r="K66" s="23"/>
      <c r="L66" s="23" t="s">
        <v>46</v>
      </c>
      <c r="M66" s="23"/>
      <c r="N66" s="26" t="e">
        <f>IF(VLOOKUP($I66,Zużycie!$A$2:$P$8,5,FALSE)=0," ",VLOOKUP($I66,Zużycie!$A$2:$P$8,5,FALSE))</f>
        <v>#N/A</v>
      </c>
      <c r="O66" s="26" t="e">
        <f>IF(VLOOKUP($I66,Zużycie!$A$2:$P$8,6,FALSE)=0," ",VLOOKUP($I66,Zużycie!$A$2:$P$8,6,FALSE))</f>
        <v>#N/A</v>
      </c>
      <c r="P66" s="26" t="e">
        <f>IF(VLOOKUP($I66,Zużycie!$A$2:$P$8,7,FALSE)=0," ",VLOOKUP($I66,Zużycie!$A$2:$P$8,7,FALSE))</f>
        <v>#N/A</v>
      </c>
      <c r="Q66" s="26" t="e">
        <f>IF(VLOOKUP($I66,Zużycie!$A$2:$P$8,8,FALSE)=0," ",VLOOKUP($I66,Zużycie!$A$2:$P$8,8,FALSE))</f>
        <v>#N/A</v>
      </c>
      <c r="R66" s="26" t="e">
        <f>IF(VLOOKUP($I66,Zużycie!$A$2:$P$8,9,FALSE)=0," ",VLOOKUP($I66,Zużycie!$A$2:$P$8,9,FALSE))</f>
        <v>#N/A</v>
      </c>
      <c r="S66" s="26" t="e">
        <f>IF(VLOOKUP($I66,Zużycie!$A$2:$P$8,10,FALSE)=0," ",VLOOKUP($I66,Zużycie!$A$2:$P$8,10,FALSE))</f>
        <v>#N/A</v>
      </c>
      <c r="T66" s="26" t="e">
        <f>IF(VLOOKUP($I66,Zużycie!$A$2:$P$8,11,FALSE)=0," ",VLOOKUP($I66,Zużycie!$A$2:$P$8,11,FALSE))</f>
        <v>#N/A</v>
      </c>
      <c r="U66" s="26" t="e">
        <f>IF(VLOOKUP($I66,Zużycie!$A$2:$P$8,12,FALSE)=0," ",VLOOKUP($I66,Zużycie!$A$2:$P$8,12,FALSE))</f>
        <v>#N/A</v>
      </c>
      <c r="V66" s="26" t="e">
        <f>IF(VLOOKUP($I66,Zużycie!$A$2:$P$8,13,FALSE)=0," ",VLOOKUP($I66,Zużycie!$A$2:$P$8,13,FALSE))</f>
        <v>#N/A</v>
      </c>
      <c r="W66" s="26" t="e">
        <f>IF(VLOOKUP($I66,Zużycie!$A$2:$P$8,14,FALSE)=0," ",VLOOKUP($I66,Zużycie!$A$2:$P$8,14,FALSE))</f>
        <v>#N/A</v>
      </c>
      <c r="X66" s="26" t="e">
        <f>IF(VLOOKUP($I66,Zużycie!$A$2:$P$8,15,FALSE)=0," ",VLOOKUP($I66,Zużycie!$A$2:$P$8,15,FALSE))</f>
        <v>#N/A</v>
      </c>
      <c r="Y66" s="26" t="e">
        <f>IF(VLOOKUP($I66,Zużycie!$A$2:$P$8,16,FALSE)=0," ",VLOOKUP($I66,Zużycie!$A$2:$P$8,16,FALSE))</f>
        <v>#N/A</v>
      </c>
      <c r="Z66" s="26"/>
      <c r="AA66" s="26"/>
      <c r="AB66" s="26"/>
      <c r="AC66" s="26"/>
      <c r="AD66" s="23" t="s">
        <v>75</v>
      </c>
      <c r="AE66" s="23" t="s">
        <v>150</v>
      </c>
      <c r="AF66" s="23"/>
      <c r="AG66" s="23" t="e">
        <f t="shared" si="10"/>
        <v>#N/A</v>
      </c>
      <c r="AH66" s="23">
        <v>19</v>
      </c>
      <c r="AI66" s="24">
        <v>41893</v>
      </c>
      <c r="AJ66" s="23"/>
      <c r="AK66" s="23"/>
      <c r="AL66" s="23"/>
      <c r="AM66" s="23"/>
      <c r="AN66" s="23">
        <v>70</v>
      </c>
      <c r="AO66" s="23"/>
      <c r="AP66" s="23"/>
      <c r="AQ66" s="23"/>
      <c r="AR66" s="23"/>
      <c r="AS66" s="23"/>
      <c r="AT66" s="23"/>
    </row>
    <row r="67" spans="1:46" ht="47.25" customHeight="1">
      <c r="A67" s="23">
        <v>109</v>
      </c>
      <c r="B67" s="23" t="s">
        <v>162</v>
      </c>
      <c r="C67" s="24">
        <v>41889</v>
      </c>
      <c r="D67" s="24">
        <v>41897</v>
      </c>
      <c r="E67" s="25">
        <v>41897.75</v>
      </c>
      <c r="F67" s="23" t="s">
        <v>2</v>
      </c>
      <c r="G67" s="23" t="s">
        <v>61</v>
      </c>
      <c r="H67" s="23" t="s">
        <v>59</v>
      </c>
      <c r="I67" s="23" t="str">
        <f t="shared" si="0"/>
        <v>KKLASYKA182/188</v>
      </c>
      <c r="J67" s="23" t="s">
        <v>122</v>
      </c>
      <c r="K67" s="23"/>
      <c r="L67" s="23" t="s">
        <v>46</v>
      </c>
      <c r="M67" s="23"/>
      <c r="N67" s="26" t="e">
        <f>IF(VLOOKUP($I67,Zużycie!$A$2:$P$8,5,FALSE)=0," ",VLOOKUP($I67,Zużycie!$A$2:$P$8,5,FALSE))</f>
        <v>#N/A</v>
      </c>
      <c r="O67" s="26" t="e">
        <f>IF(VLOOKUP($I67,Zużycie!$A$2:$P$8,6,FALSE)=0," ",VLOOKUP($I67,Zużycie!$A$2:$P$8,6,FALSE))</f>
        <v>#N/A</v>
      </c>
      <c r="P67" s="26" t="e">
        <f>IF(VLOOKUP($I67,Zużycie!$A$2:$P$8,7,FALSE)=0," ",VLOOKUP($I67,Zużycie!$A$2:$P$8,7,FALSE))</f>
        <v>#N/A</v>
      </c>
      <c r="Q67" s="26" t="e">
        <f>IF(VLOOKUP($I67,Zużycie!$A$2:$P$8,8,FALSE)=0," ",VLOOKUP($I67,Zużycie!$A$2:$P$8,8,FALSE))</f>
        <v>#N/A</v>
      </c>
      <c r="R67" s="26" t="e">
        <f>IF(VLOOKUP($I67,Zużycie!$A$2:$P$8,9,FALSE)=0," ",VLOOKUP($I67,Zużycie!$A$2:$P$8,9,FALSE))</f>
        <v>#N/A</v>
      </c>
      <c r="S67" s="26" t="e">
        <f>IF(VLOOKUP($I67,Zużycie!$A$2:$P$8,10,FALSE)=0," ",VLOOKUP($I67,Zużycie!$A$2:$P$8,10,FALSE))</f>
        <v>#N/A</v>
      </c>
      <c r="T67" s="26" t="e">
        <f>IF(VLOOKUP($I67,Zużycie!$A$2:$P$8,11,FALSE)=0," ",VLOOKUP($I67,Zużycie!$A$2:$P$8,11,FALSE))</f>
        <v>#N/A</v>
      </c>
      <c r="U67" s="26" t="e">
        <f>IF(VLOOKUP($I67,Zużycie!$A$2:$P$8,12,FALSE)=0," ",VLOOKUP($I67,Zużycie!$A$2:$P$8,12,FALSE))</f>
        <v>#N/A</v>
      </c>
      <c r="V67" s="26" t="e">
        <f>IF(VLOOKUP($I67,Zużycie!$A$2:$P$8,13,FALSE)=0," ",VLOOKUP($I67,Zużycie!$A$2:$P$8,13,FALSE))</f>
        <v>#N/A</v>
      </c>
      <c r="W67" s="26" t="e">
        <f>IF(VLOOKUP($I67,Zużycie!$A$2:$P$8,14,FALSE)=0," ",VLOOKUP($I67,Zużycie!$A$2:$P$8,14,FALSE))</f>
        <v>#N/A</v>
      </c>
      <c r="X67" s="26" t="e">
        <f>IF(VLOOKUP($I67,Zużycie!$A$2:$P$8,15,FALSE)=0," ",VLOOKUP($I67,Zużycie!$A$2:$P$8,15,FALSE))</f>
        <v>#N/A</v>
      </c>
      <c r="Y67" s="26" t="e">
        <f>IF(VLOOKUP($I67,Zużycie!$A$2:$P$8,16,FALSE)=0," ",VLOOKUP($I67,Zużycie!$A$2:$P$8,16,FALSE))</f>
        <v>#N/A</v>
      </c>
      <c r="Z67" s="26"/>
      <c r="AA67" s="26"/>
      <c r="AB67" s="26"/>
      <c r="AC67" s="26"/>
      <c r="AD67" s="23" t="s">
        <v>114</v>
      </c>
      <c r="AE67" s="23" t="s">
        <v>150</v>
      </c>
      <c r="AF67" s="23"/>
      <c r="AG67" s="23" t="e">
        <f t="shared" si="10"/>
        <v>#N/A</v>
      </c>
      <c r="AH67" s="23">
        <v>19</v>
      </c>
      <c r="AI67" s="24">
        <v>41893</v>
      </c>
      <c r="AJ67" s="23"/>
      <c r="AK67" s="23"/>
      <c r="AL67" s="23"/>
      <c r="AM67" s="23"/>
      <c r="AN67" s="23">
        <v>64</v>
      </c>
      <c r="AO67" s="23"/>
      <c r="AP67" s="23"/>
      <c r="AQ67" s="23"/>
      <c r="AR67" s="23"/>
      <c r="AS67" s="23"/>
      <c r="AT67" s="23"/>
    </row>
    <row r="68" spans="1:46" ht="47.25" customHeight="1">
      <c r="A68" s="23">
        <v>109</v>
      </c>
      <c r="B68" s="23" t="s">
        <v>163</v>
      </c>
      <c r="C68" s="24">
        <v>41889</v>
      </c>
      <c r="D68" s="24">
        <v>41897</v>
      </c>
      <c r="E68" s="25">
        <v>41897.75</v>
      </c>
      <c r="F68" s="23" t="s">
        <v>2</v>
      </c>
      <c r="G68" s="23" t="s">
        <v>61</v>
      </c>
      <c r="H68" s="23" t="s">
        <v>59</v>
      </c>
      <c r="I68" s="23" t="str">
        <f t="shared" ref="I68:I70" si="16">CONCATENATE(F68,G68,H68)</f>
        <v>KKLASYKA182/188</v>
      </c>
      <c r="J68" s="23" t="s">
        <v>122</v>
      </c>
      <c r="K68" s="23"/>
      <c r="L68" s="23" t="s">
        <v>46</v>
      </c>
      <c r="M68" s="23"/>
      <c r="N68" s="26" t="e">
        <f>IF(VLOOKUP($I68,Zużycie!$A$2:$P$8,5,FALSE)=0," ",VLOOKUP($I68,Zużycie!$A$2:$P$8,5,FALSE))</f>
        <v>#N/A</v>
      </c>
      <c r="O68" s="26" t="e">
        <f>IF(VLOOKUP($I68,Zużycie!$A$2:$P$8,6,FALSE)=0," ",VLOOKUP($I68,Zużycie!$A$2:$P$8,6,FALSE))</f>
        <v>#N/A</v>
      </c>
      <c r="P68" s="26" t="e">
        <f>IF(VLOOKUP($I68,Zużycie!$A$2:$P$8,7,FALSE)=0," ",VLOOKUP($I68,Zużycie!$A$2:$P$8,7,FALSE))</f>
        <v>#N/A</v>
      </c>
      <c r="Q68" s="26" t="e">
        <f>IF(VLOOKUP($I68,Zużycie!$A$2:$P$8,8,FALSE)=0," ",VLOOKUP($I68,Zużycie!$A$2:$P$8,8,FALSE))</f>
        <v>#N/A</v>
      </c>
      <c r="R68" s="26" t="e">
        <f>IF(VLOOKUP($I68,Zużycie!$A$2:$P$8,9,FALSE)=0," ",VLOOKUP($I68,Zużycie!$A$2:$P$8,9,FALSE))</f>
        <v>#N/A</v>
      </c>
      <c r="S68" s="26" t="e">
        <f>IF(VLOOKUP($I68,Zużycie!$A$2:$P$8,10,FALSE)=0," ",VLOOKUP($I68,Zużycie!$A$2:$P$8,10,FALSE))</f>
        <v>#N/A</v>
      </c>
      <c r="T68" s="26" t="e">
        <f>IF(VLOOKUP($I68,Zużycie!$A$2:$P$8,11,FALSE)=0," ",VLOOKUP($I68,Zużycie!$A$2:$P$8,11,FALSE))</f>
        <v>#N/A</v>
      </c>
      <c r="U68" s="26" t="e">
        <f>IF(VLOOKUP($I68,Zużycie!$A$2:$P$8,12,FALSE)=0," ",VLOOKUP($I68,Zużycie!$A$2:$P$8,12,FALSE))</f>
        <v>#N/A</v>
      </c>
      <c r="V68" s="26" t="e">
        <f>IF(VLOOKUP($I68,Zużycie!$A$2:$P$8,13,FALSE)=0," ",VLOOKUP($I68,Zużycie!$A$2:$P$8,13,FALSE))</f>
        <v>#N/A</v>
      </c>
      <c r="W68" s="26" t="e">
        <f>IF(VLOOKUP($I68,Zużycie!$A$2:$P$8,14,FALSE)=0," ",VLOOKUP($I68,Zużycie!$A$2:$P$8,14,FALSE))</f>
        <v>#N/A</v>
      </c>
      <c r="X68" s="26" t="e">
        <f>IF(VLOOKUP($I68,Zużycie!$A$2:$P$8,15,FALSE)=0," ",VLOOKUP($I68,Zużycie!$A$2:$P$8,15,FALSE))</f>
        <v>#N/A</v>
      </c>
      <c r="Y68" s="26" t="e">
        <f>IF(VLOOKUP($I68,Zużycie!$A$2:$P$8,16,FALSE)=0," ",VLOOKUP($I68,Zużycie!$A$2:$P$8,16,FALSE))</f>
        <v>#N/A</v>
      </c>
      <c r="Z68" s="26"/>
      <c r="AA68" s="26"/>
      <c r="AB68" s="26"/>
      <c r="AC68" s="26"/>
      <c r="AD68" s="23" t="s">
        <v>184</v>
      </c>
      <c r="AE68" s="23" t="s">
        <v>72</v>
      </c>
      <c r="AF68" s="23"/>
      <c r="AG68" s="23" t="e">
        <f t="shared" si="10"/>
        <v>#N/A</v>
      </c>
      <c r="AH68" s="23">
        <v>19</v>
      </c>
      <c r="AI68" s="24">
        <v>41893</v>
      </c>
      <c r="AJ68" s="23"/>
      <c r="AK68" s="23"/>
      <c r="AL68" s="23"/>
      <c r="AM68" s="23"/>
      <c r="AN68" s="23">
        <v>65</v>
      </c>
      <c r="AO68" s="23"/>
      <c r="AP68" s="23"/>
      <c r="AQ68" s="23"/>
      <c r="AR68" s="23"/>
      <c r="AS68" s="23"/>
      <c r="AT68" s="23"/>
    </row>
    <row r="69" spans="1:46" ht="47.25" customHeight="1">
      <c r="A69" s="23">
        <v>1015</v>
      </c>
      <c r="B69" s="31" t="s">
        <v>220</v>
      </c>
      <c r="C69" s="32">
        <v>41889</v>
      </c>
      <c r="D69" s="32">
        <v>41897</v>
      </c>
      <c r="E69" s="33">
        <v>41897.75</v>
      </c>
      <c r="F69" s="31" t="s">
        <v>2</v>
      </c>
      <c r="G69" s="31" t="s">
        <v>48</v>
      </c>
      <c r="H69" s="31" t="s">
        <v>5</v>
      </c>
      <c r="I69" s="31" t="str">
        <f t="shared" si="16"/>
        <v>KSLIM176/182</v>
      </c>
      <c r="J69" s="31" t="s">
        <v>66</v>
      </c>
      <c r="K69" s="31">
        <v>1</v>
      </c>
      <c r="L69" s="31" t="s">
        <v>46</v>
      </c>
      <c r="M69" s="31"/>
      <c r="N69" s="34" t="e">
        <f>IF(VLOOKUP($I69,Zużycie!$A$2:$P$8,5,FALSE)=0," ",VLOOKUP($I69,Zużycie!$A$2:$P$8,5,FALSE))</f>
        <v>#N/A</v>
      </c>
      <c r="O69" s="34">
        <v>2</v>
      </c>
      <c r="P69" s="34" t="e">
        <f>IF(VLOOKUP($I69,Zużycie!$A$2:$P$8,7,FALSE)=0," ",VLOOKUP($I69,Zużycie!$A$2:$P$8,7,FALSE))</f>
        <v>#N/A</v>
      </c>
      <c r="Q69" s="34">
        <v>4</v>
      </c>
      <c r="R69" s="34" t="e">
        <f>IF(VLOOKUP($I69,Zużycie!$A$2:$P$8,9,FALSE)=0," ",VLOOKUP($I69,Zużycie!$A$2:$P$8,9,FALSE))</f>
        <v>#N/A</v>
      </c>
      <c r="S69" s="34" t="e">
        <f>IF(VLOOKUP($I69,Zużycie!$A$2:$P$8,10,FALSE)=0," ",VLOOKUP($I69,Zużycie!$A$2:$P$8,10,FALSE))</f>
        <v>#N/A</v>
      </c>
      <c r="T69" s="34" t="e">
        <f>IF(VLOOKUP($I69,Zużycie!$A$2:$P$8,11,FALSE)=0," ",VLOOKUP($I69,Zużycie!$A$2:$P$8,11,FALSE))</f>
        <v>#N/A</v>
      </c>
      <c r="U69" s="34">
        <v>5</v>
      </c>
      <c r="V69" s="34" t="e">
        <f>IF(VLOOKUP($I69,Zużycie!$A$2:$P$8,13,FALSE)=0," ",VLOOKUP($I69,Zużycie!$A$2:$P$8,13,FALSE))</f>
        <v>#N/A</v>
      </c>
      <c r="W69" s="34">
        <v>3</v>
      </c>
      <c r="X69" s="34" t="e">
        <f>IF(VLOOKUP($I69,Zużycie!$A$2:$P$8,15,FALSE)=0," ",VLOOKUP($I69,Zużycie!$A$2:$P$8,15,FALSE))</f>
        <v>#N/A</v>
      </c>
      <c r="Y69" s="34" t="e">
        <f>IF(VLOOKUP($I69,Zużycie!$A$2:$P$8,16,FALSE)=0," ",VLOOKUP($I69,Zużycie!$A$2:$P$8,16,FALSE))</f>
        <v>#N/A</v>
      </c>
      <c r="Z69" s="34"/>
      <c r="AA69" s="34"/>
      <c r="AB69" s="34"/>
      <c r="AC69" s="34"/>
      <c r="AD69" s="31" t="s">
        <v>121</v>
      </c>
      <c r="AE69" s="35" t="s">
        <v>72</v>
      </c>
      <c r="AF69" s="35"/>
      <c r="AG69" s="31" t="e">
        <f t="shared" si="10"/>
        <v>#N/A</v>
      </c>
      <c r="AH69" s="31">
        <v>20</v>
      </c>
      <c r="AI69" s="32">
        <v>41891</v>
      </c>
      <c r="AJ69" s="31"/>
      <c r="AK69" s="31"/>
      <c r="AL69" s="31"/>
      <c r="AM69" s="31"/>
      <c r="AN69" s="31" t="s">
        <v>180</v>
      </c>
      <c r="AO69" s="31"/>
      <c r="AP69" s="31"/>
      <c r="AQ69" s="31"/>
      <c r="AR69" s="31"/>
      <c r="AS69" s="37">
        <v>41894</v>
      </c>
      <c r="AT69" s="31"/>
    </row>
    <row r="70" spans="1:46" ht="47.25" customHeight="1">
      <c r="A70" s="23">
        <v>7</v>
      </c>
      <c r="B70" s="36" t="s">
        <v>221</v>
      </c>
      <c r="C70" s="38">
        <v>41897</v>
      </c>
      <c r="D70" s="38">
        <v>41905</v>
      </c>
      <c r="E70" s="39">
        <v>41897.75</v>
      </c>
      <c r="F70" s="36" t="s">
        <v>2</v>
      </c>
      <c r="G70" s="36" t="s">
        <v>48</v>
      </c>
      <c r="H70" s="36" t="s">
        <v>5</v>
      </c>
      <c r="I70" s="36" t="str">
        <f t="shared" si="16"/>
        <v>KSLIM176/182</v>
      </c>
      <c r="J70" s="36" t="s">
        <v>127</v>
      </c>
      <c r="K70" s="36">
        <v>1</v>
      </c>
      <c r="L70" s="36" t="s">
        <v>46</v>
      </c>
      <c r="M70" s="36"/>
      <c r="N70" s="40" t="e">
        <f>IF(VLOOKUP($I70,Zużycie!$A$2:$P$8,5,FALSE)=0," ",VLOOKUP($I70,Zużycie!$A$2:$P$8,5,FALSE))</f>
        <v>#N/A</v>
      </c>
      <c r="O70" s="40" t="e">
        <f>IF(VLOOKUP($I70,Zużycie!$A$2:$P$8,6,FALSE)=0," ",VLOOKUP($I70,Zużycie!$A$2:$P$8,6,FALSE))</f>
        <v>#N/A</v>
      </c>
      <c r="P70" s="40" t="e">
        <f>IF(VLOOKUP($I70,Zużycie!$A$2:$P$8,7,FALSE)=0," ",VLOOKUP($I70,Zużycie!$A$2:$P$8,7,FALSE))</f>
        <v>#N/A</v>
      </c>
      <c r="Q70" s="40" t="e">
        <f>IF(VLOOKUP($I70,Zużycie!$A$2:$P$8,8,FALSE)=0," ",VLOOKUP($I70,Zużycie!$A$2:$P$8,8,FALSE))</f>
        <v>#N/A</v>
      </c>
      <c r="R70" s="40" t="e">
        <f>IF(VLOOKUP($I70,Zużycie!$A$2:$P$8,9,FALSE)=0," ",VLOOKUP($I70,Zużycie!$A$2:$P$8,9,FALSE))</f>
        <v>#N/A</v>
      </c>
      <c r="S70" s="40" t="e">
        <f>IF(VLOOKUP($I70,Zużycie!$A$2:$P$8,10,FALSE)=0," ",VLOOKUP($I70,Zużycie!$A$2:$P$8,10,FALSE))</f>
        <v>#N/A</v>
      </c>
      <c r="T70" s="40" t="e">
        <f>IF(VLOOKUP($I70,Zużycie!$A$2:$P$8,11,FALSE)=0," ",VLOOKUP($I70,Zużycie!$A$2:$P$8,11,FALSE))</f>
        <v>#N/A</v>
      </c>
      <c r="U70" s="40" t="e">
        <f>IF(VLOOKUP($I70,Zużycie!$A$2:$P$8,12,FALSE)=0," ",VLOOKUP($I70,Zużycie!$A$2:$P$8,12,FALSE))</f>
        <v>#N/A</v>
      </c>
      <c r="V70" s="40" t="e">
        <f>IF(VLOOKUP($I70,Zużycie!$A$2:$P$8,13,FALSE)=0," ",VLOOKUP($I70,Zużycie!$A$2:$P$8,13,FALSE))</f>
        <v>#N/A</v>
      </c>
      <c r="W70" s="40" t="e">
        <f>IF(VLOOKUP($I70,Zużycie!$A$2:$P$8,14,FALSE)=0," ",VLOOKUP($I70,Zużycie!$A$2:$P$8,14,FALSE))</f>
        <v>#N/A</v>
      </c>
      <c r="X70" s="40" t="e">
        <f>IF(VLOOKUP($I70,Zużycie!$A$2:$P$8,15,FALSE)=0," ",VLOOKUP($I70,Zużycie!$A$2:$P$8,15,FALSE))</f>
        <v>#N/A</v>
      </c>
      <c r="Y70" s="40" t="e">
        <f>IF(VLOOKUP($I70,Zużycie!$A$2:$P$8,16,FALSE)=0," ",VLOOKUP($I70,Zużycie!$A$2:$P$8,16,FALSE))</f>
        <v>#N/A</v>
      </c>
      <c r="Z70" s="40"/>
      <c r="AA70" s="40"/>
      <c r="AB70" s="40"/>
      <c r="AC70" s="40"/>
      <c r="AD70" s="36" t="s">
        <v>121</v>
      </c>
      <c r="AE70" s="41" t="s">
        <v>128</v>
      </c>
      <c r="AF70" s="41" t="s">
        <v>73</v>
      </c>
      <c r="AG70" s="36" t="e">
        <f t="shared" si="10"/>
        <v>#N/A</v>
      </c>
      <c r="AH70" s="36">
        <v>20</v>
      </c>
      <c r="AI70" s="38"/>
      <c r="AJ70" s="36"/>
      <c r="AK70" s="36"/>
      <c r="AL70" s="36"/>
      <c r="AM70" s="36"/>
      <c r="AN70" s="36"/>
      <c r="AO70" s="23"/>
      <c r="AP70" s="23"/>
      <c r="AQ70" s="23"/>
      <c r="AR70" s="23"/>
      <c r="AS70" s="23"/>
      <c r="AT70" s="23"/>
    </row>
    <row r="71" spans="1:46" ht="47.25" customHeight="1">
      <c r="A71" s="17">
        <v>109</v>
      </c>
      <c r="B71" s="17" t="s">
        <v>199</v>
      </c>
      <c r="C71" s="18">
        <v>41884</v>
      </c>
      <c r="D71" s="18">
        <v>41891</v>
      </c>
      <c r="E71" s="42">
        <v>41891.75</v>
      </c>
      <c r="F71" s="17" t="s">
        <v>7</v>
      </c>
      <c r="G71" s="17" t="s">
        <v>61</v>
      </c>
      <c r="H71" s="17" t="s">
        <v>5</v>
      </c>
      <c r="I71" s="17" t="str">
        <f t="shared" ref="I71:I129" si="17">CONCATENATE(F71,G71,H71)</f>
        <v>GKLASYKA176/182</v>
      </c>
      <c r="J71" s="17" t="s">
        <v>200</v>
      </c>
      <c r="K71" s="17" t="s">
        <v>201</v>
      </c>
      <c r="L71" s="17" t="s">
        <v>46</v>
      </c>
      <c r="M71" s="50"/>
      <c r="N71" s="19"/>
      <c r="O71" s="19"/>
      <c r="P71" s="19"/>
      <c r="Q71" s="19">
        <v>2</v>
      </c>
      <c r="R71" s="19">
        <v>5</v>
      </c>
      <c r="S71" s="19">
        <v>7</v>
      </c>
      <c r="T71" s="19">
        <v>7</v>
      </c>
      <c r="U71" s="19">
        <v>7</v>
      </c>
      <c r="V71" s="19"/>
      <c r="W71" s="19"/>
      <c r="X71" s="19"/>
      <c r="Y71" s="19"/>
      <c r="Z71" s="19"/>
      <c r="AA71" s="19"/>
      <c r="AB71" s="19"/>
      <c r="AC71" s="19"/>
      <c r="AD71" s="17" t="s">
        <v>202</v>
      </c>
      <c r="AE71" s="17" t="s">
        <v>72</v>
      </c>
      <c r="AF71" s="20"/>
      <c r="AG71" s="20">
        <f t="shared" ref="AG71:AG106" si="18">SUM(M71:AC71)</f>
        <v>28</v>
      </c>
      <c r="AH71" s="20">
        <v>28</v>
      </c>
      <c r="AI71" s="21">
        <v>41885</v>
      </c>
      <c r="AJ71" s="17"/>
      <c r="AK71" s="17"/>
      <c r="AL71" s="17"/>
      <c r="AM71" s="17"/>
      <c r="AN71" s="17">
        <v>61</v>
      </c>
      <c r="AO71" s="17"/>
      <c r="AP71" s="17"/>
      <c r="AQ71" s="17"/>
      <c r="AR71" s="17"/>
      <c r="AS71" s="17"/>
      <c r="AT71" s="17"/>
    </row>
    <row r="72" spans="1:46" ht="47.25" customHeight="1">
      <c r="A72" s="17">
        <v>109</v>
      </c>
      <c r="B72" s="17" t="s">
        <v>203</v>
      </c>
      <c r="C72" s="18">
        <v>41884</v>
      </c>
      <c r="D72" s="18">
        <v>41891</v>
      </c>
      <c r="E72" s="42">
        <v>41891.75</v>
      </c>
      <c r="F72" s="17" t="s">
        <v>7</v>
      </c>
      <c r="G72" s="17" t="s">
        <v>61</v>
      </c>
      <c r="H72" s="17" t="s">
        <v>59</v>
      </c>
      <c r="I72" s="17" t="str">
        <f t="shared" si="17"/>
        <v>GKLASYKA182/188</v>
      </c>
      <c r="J72" s="17">
        <v>0</v>
      </c>
      <c r="K72" s="17" t="s">
        <v>201</v>
      </c>
      <c r="L72" s="17" t="s">
        <v>46</v>
      </c>
      <c r="M72" s="50"/>
      <c r="N72" s="19"/>
      <c r="O72" s="19"/>
      <c r="P72" s="19"/>
      <c r="Q72" s="19"/>
      <c r="R72" s="19">
        <v>2</v>
      </c>
      <c r="S72" s="19">
        <v>2</v>
      </c>
      <c r="T72" s="19">
        <v>2</v>
      </c>
      <c r="U72" s="19">
        <v>2</v>
      </c>
      <c r="V72" s="19">
        <v>2</v>
      </c>
      <c r="W72" s="19">
        <v>2</v>
      </c>
      <c r="X72" s="19">
        <v>2</v>
      </c>
      <c r="Y72" s="19">
        <v>2</v>
      </c>
      <c r="Z72" s="19"/>
      <c r="AA72" s="19"/>
      <c r="AB72" s="19"/>
      <c r="AC72" s="19"/>
      <c r="AD72" s="22" t="s">
        <v>310</v>
      </c>
      <c r="AE72" s="17"/>
      <c r="AF72" s="20"/>
      <c r="AG72" s="20">
        <f t="shared" si="18"/>
        <v>16</v>
      </c>
      <c r="AH72" s="20">
        <v>16</v>
      </c>
      <c r="AI72" s="21">
        <v>41890</v>
      </c>
      <c r="AJ72" s="17"/>
      <c r="AK72" s="17"/>
      <c r="AL72" s="17"/>
      <c r="AM72" s="17"/>
      <c r="AN72" s="17">
        <v>6</v>
      </c>
      <c r="AO72" s="17"/>
      <c r="AP72" s="17"/>
      <c r="AQ72" s="17"/>
      <c r="AR72" s="17"/>
      <c r="AS72" s="17"/>
      <c r="AT72" s="17"/>
    </row>
    <row r="73" spans="1:46" ht="47.25" customHeight="1">
      <c r="A73" s="17">
        <v>1009</v>
      </c>
      <c r="B73" s="17" t="s">
        <v>204</v>
      </c>
      <c r="C73" s="18">
        <v>41884</v>
      </c>
      <c r="D73" s="18">
        <v>41891</v>
      </c>
      <c r="E73" s="42">
        <v>41891.75</v>
      </c>
      <c r="F73" s="17" t="s">
        <v>7</v>
      </c>
      <c r="G73" s="17" t="s">
        <v>61</v>
      </c>
      <c r="H73" s="17" t="s">
        <v>5</v>
      </c>
      <c r="I73" s="17" t="str">
        <f t="shared" si="17"/>
        <v>GKLASYKA176/182</v>
      </c>
      <c r="J73" s="17" t="s">
        <v>127</v>
      </c>
      <c r="K73" s="17">
        <v>4</v>
      </c>
      <c r="L73" s="17" t="s">
        <v>46</v>
      </c>
      <c r="M73" s="50"/>
      <c r="N73" s="19"/>
      <c r="O73" s="19"/>
      <c r="P73" s="19"/>
      <c r="Q73" s="19">
        <v>5</v>
      </c>
      <c r="R73" s="19">
        <v>7</v>
      </c>
      <c r="S73" s="19">
        <v>10</v>
      </c>
      <c r="T73" s="19">
        <v>10</v>
      </c>
      <c r="U73" s="19">
        <v>10</v>
      </c>
      <c r="V73" s="19"/>
      <c r="W73" s="19"/>
      <c r="X73" s="19"/>
      <c r="Y73" s="19"/>
      <c r="Z73" s="19"/>
      <c r="AA73" s="19"/>
      <c r="AB73" s="19"/>
      <c r="AC73" s="19"/>
      <c r="AD73" s="17" t="s">
        <v>209</v>
      </c>
      <c r="AE73" s="17" t="s">
        <v>76</v>
      </c>
      <c r="AF73" s="20"/>
      <c r="AG73" s="20">
        <f t="shared" si="18"/>
        <v>42</v>
      </c>
      <c r="AH73" s="20">
        <v>42</v>
      </c>
      <c r="AI73" s="21">
        <v>41885</v>
      </c>
      <c r="AJ73" s="17"/>
      <c r="AK73" s="17"/>
      <c r="AL73" s="17"/>
      <c r="AM73" s="17"/>
      <c r="AN73" s="17" t="s">
        <v>181</v>
      </c>
      <c r="AO73" s="17"/>
      <c r="AP73" s="17"/>
      <c r="AQ73" s="17"/>
      <c r="AR73" s="17"/>
      <c r="AS73" s="21">
        <v>41891</v>
      </c>
      <c r="AT73" s="17"/>
    </row>
    <row r="74" spans="1:46" ht="47.25" customHeight="1">
      <c r="A74" s="17">
        <v>1009</v>
      </c>
      <c r="B74" s="17" t="s">
        <v>205</v>
      </c>
      <c r="C74" s="18">
        <v>41884</v>
      </c>
      <c r="D74" s="18">
        <v>41891</v>
      </c>
      <c r="E74" s="42">
        <v>41891.75</v>
      </c>
      <c r="F74" s="17" t="s">
        <v>7</v>
      </c>
      <c r="G74" s="17" t="s">
        <v>48</v>
      </c>
      <c r="H74" s="17" t="s">
        <v>4</v>
      </c>
      <c r="I74" s="17" t="str">
        <f t="shared" si="17"/>
        <v>GSLIM170/176</v>
      </c>
      <c r="J74" s="17" t="s">
        <v>127</v>
      </c>
      <c r="K74" s="17">
        <v>1</v>
      </c>
      <c r="L74" s="17" t="s">
        <v>46</v>
      </c>
      <c r="M74" s="50"/>
      <c r="N74" s="19">
        <v>7</v>
      </c>
      <c r="O74" s="19">
        <v>7</v>
      </c>
      <c r="P74" s="19">
        <v>7</v>
      </c>
      <c r="Q74" s="19">
        <v>7</v>
      </c>
      <c r="R74" s="19">
        <v>4</v>
      </c>
      <c r="S74" s="19">
        <v>4</v>
      </c>
      <c r="T74" s="19">
        <v>4</v>
      </c>
      <c r="U74" s="19"/>
      <c r="V74" s="19"/>
      <c r="W74" s="19"/>
      <c r="X74" s="19"/>
      <c r="Y74" s="19"/>
      <c r="Z74" s="19"/>
      <c r="AA74" s="19"/>
      <c r="AB74" s="19"/>
      <c r="AC74" s="19"/>
      <c r="AD74" s="17" t="s">
        <v>121</v>
      </c>
      <c r="AE74" s="17" t="s">
        <v>87</v>
      </c>
      <c r="AF74" s="20"/>
      <c r="AG74" s="20">
        <f t="shared" si="18"/>
        <v>40</v>
      </c>
      <c r="AH74" s="20">
        <v>40</v>
      </c>
      <c r="AI74" s="21">
        <v>41884</v>
      </c>
      <c r="AJ74" s="17"/>
      <c r="AK74" s="17"/>
      <c r="AL74" s="17"/>
      <c r="AM74" s="17"/>
      <c r="AN74" s="17" t="s">
        <v>311</v>
      </c>
      <c r="AO74" s="17"/>
      <c r="AP74" s="17"/>
      <c r="AQ74" s="17"/>
      <c r="AR74" s="17"/>
      <c r="AS74" s="21">
        <v>41891</v>
      </c>
      <c r="AT74" s="17"/>
    </row>
    <row r="75" spans="1:46" ht="47.25" customHeight="1">
      <c r="A75" s="17">
        <v>1009</v>
      </c>
      <c r="B75" s="17" t="s">
        <v>206</v>
      </c>
      <c r="C75" s="18">
        <v>41884</v>
      </c>
      <c r="D75" s="18">
        <v>41891</v>
      </c>
      <c r="E75" s="42">
        <v>41891.75</v>
      </c>
      <c r="F75" s="17" t="s">
        <v>7</v>
      </c>
      <c r="G75" s="17" t="s">
        <v>48</v>
      </c>
      <c r="H75" s="17" t="s">
        <v>5</v>
      </c>
      <c r="I75" s="17" t="str">
        <f t="shared" si="17"/>
        <v>GSLIM176/182</v>
      </c>
      <c r="J75" s="17" t="s">
        <v>127</v>
      </c>
      <c r="K75" s="17">
        <v>1</v>
      </c>
      <c r="L75" s="17" t="s">
        <v>46</v>
      </c>
      <c r="M75" s="50"/>
      <c r="N75" s="19">
        <v>15</v>
      </c>
      <c r="O75" s="19">
        <v>15</v>
      </c>
      <c r="P75" s="19">
        <v>15</v>
      </c>
      <c r="Q75" s="19">
        <v>15</v>
      </c>
      <c r="R75" s="19">
        <v>10</v>
      </c>
      <c r="S75" s="19">
        <v>5</v>
      </c>
      <c r="T75" s="19">
        <v>5</v>
      </c>
      <c r="U75" s="19"/>
      <c r="V75" s="19"/>
      <c r="W75" s="19"/>
      <c r="X75" s="19"/>
      <c r="Y75" s="19"/>
      <c r="Z75" s="19"/>
      <c r="AA75" s="19"/>
      <c r="AB75" s="19"/>
      <c r="AC75" s="19"/>
      <c r="AD75" s="17" t="s">
        <v>121</v>
      </c>
      <c r="AE75" s="17" t="s">
        <v>87</v>
      </c>
      <c r="AF75" s="20"/>
      <c r="AG75" s="20">
        <f t="shared" si="18"/>
        <v>80</v>
      </c>
      <c r="AH75" s="20">
        <v>80</v>
      </c>
      <c r="AI75" s="21">
        <v>41884</v>
      </c>
      <c r="AJ75" s="17"/>
      <c r="AK75" s="17"/>
      <c r="AL75" s="17"/>
      <c r="AM75" s="17"/>
      <c r="AN75" s="17" t="s">
        <v>312</v>
      </c>
      <c r="AO75" s="17"/>
      <c r="AP75" s="17"/>
      <c r="AQ75" s="17"/>
      <c r="AR75" s="17"/>
      <c r="AS75" s="21">
        <v>41891</v>
      </c>
      <c r="AT75" s="17"/>
    </row>
    <row r="76" spans="1:46" ht="47.25" customHeight="1">
      <c r="A76" s="17">
        <v>109</v>
      </c>
      <c r="B76" s="17" t="s">
        <v>207</v>
      </c>
      <c r="C76" s="18">
        <v>41884</v>
      </c>
      <c r="D76" s="18">
        <v>41891</v>
      </c>
      <c r="E76" s="42">
        <v>41891.75</v>
      </c>
      <c r="F76" s="17" t="s">
        <v>7</v>
      </c>
      <c r="G76" s="17" t="s">
        <v>48</v>
      </c>
      <c r="H76" s="17" t="s">
        <v>59</v>
      </c>
      <c r="I76" s="17" t="str">
        <f t="shared" si="17"/>
        <v>GSLIM182/188</v>
      </c>
      <c r="J76" s="17" t="s">
        <v>127</v>
      </c>
      <c r="K76" s="17">
        <v>1</v>
      </c>
      <c r="L76" s="17" t="s">
        <v>46</v>
      </c>
      <c r="M76" s="50"/>
      <c r="N76" s="19">
        <v>5</v>
      </c>
      <c r="O76" s="19">
        <v>5</v>
      </c>
      <c r="P76" s="19">
        <v>5</v>
      </c>
      <c r="Q76" s="19">
        <v>5</v>
      </c>
      <c r="R76" s="19">
        <v>5</v>
      </c>
      <c r="S76" s="19">
        <v>5</v>
      </c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7" t="s">
        <v>121</v>
      </c>
      <c r="AE76" s="17" t="s">
        <v>87</v>
      </c>
      <c r="AF76" s="20"/>
      <c r="AG76" s="20">
        <f t="shared" si="18"/>
        <v>30</v>
      </c>
      <c r="AH76" s="20">
        <v>30</v>
      </c>
      <c r="AI76" s="21">
        <v>41886</v>
      </c>
      <c r="AJ76" s="17"/>
      <c r="AK76" s="17"/>
      <c r="AL76" s="17"/>
      <c r="AM76" s="17"/>
      <c r="AN76" s="17" t="s">
        <v>313</v>
      </c>
      <c r="AO76" s="17"/>
      <c r="AP76" s="17"/>
      <c r="AQ76" s="17"/>
      <c r="AR76" s="17"/>
      <c r="AS76" s="17"/>
      <c r="AT76" s="17"/>
    </row>
    <row r="77" spans="1:46" ht="47.25" customHeight="1">
      <c r="A77" s="17">
        <v>1009</v>
      </c>
      <c r="B77" s="17" t="s">
        <v>208</v>
      </c>
      <c r="C77" s="18">
        <v>41884</v>
      </c>
      <c r="D77" s="18">
        <v>41891</v>
      </c>
      <c r="E77" s="42">
        <v>41891.75</v>
      </c>
      <c r="F77" s="17" t="s">
        <v>7</v>
      </c>
      <c r="G77" s="17" t="s">
        <v>61</v>
      </c>
      <c r="H77" s="17" t="s">
        <v>5</v>
      </c>
      <c r="I77" s="17" t="str">
        <f t="shared" si="17"/>
        <v>GKLASYKA176/182</v>
      </c>
      <c r="J77" s="17" t="s">
        <v>127</v>
      </c>
      <c r="K77" s="17">
        <v>1</v>
      </c>
      <c r="L77" s="17" t="s">
        <v>46</v>
      </c>
      <c r="M77" s="50"/>
      <c r="N77" s="19"/>
      <c r="O77" s="19"/>
      <c r="P77" s="19"/>
      <c r="Q77" s="19">
        <v>4</v>
      </c>
      <c r="R77" s="19">
        <v>5</v>
      </c>
      <c r="S77" s="19">
        <v>7</v>
      </c>
      <c r="T77" s="19">
        <v>7</v>
      </c>
      <c r="U77" s="19">
        <v>7</v>
      </c>
      <c r="V77" s="19"/>
      <c r="W77" s="19"/>
      <c r="X77" s="19"/>
      <c r="Y77" s="19"/>
      <c r="Z77" s="19"/>
      <c r="AA77" s="19"/>
      <c r="AB77" s="19"/>
      <c r="AC77" s="19"/>
      <c r="AD77" s="17" t="s">
        <v>121</v>
      </c>
      <c r="AE77" s="17" t="s">
        <v>87</v>
      </c>
      <c r="AF77" s="20"/>
      <c r="AG77" s="20">
        <f t="shared" si="18"/>
        <v>30</v>
      </c>
      <c r="AH77" s="20">
        <v>30</v>
      </c>
      <c r="AI77" s="21">
        <v>41885</v>
      </c>
      <c r="AJ77" s="17"/>
      <c r="AK77" s="17"/>
      <c r="AL77" s="17"/>
      <c r="AM77" s="17"/>
      <c r="AN77" s="17" t="s">
        <v>314</v>
      </c>
      <c r="AO77" s="17"/>
      <c r="AP77" s="17"/>
      <c r="AQ77" s="17"/>
      <c r="AR77" s="17"/>
      <c r="AS77" s="21">
        <v>41891</v>
      </c>
      <c r="AT77" s="17"/>
    </row>
    <row r="78" spans="1:46" ht="47.25" customHeight="1">
      <c r="A78" s="17">
        <v>1009</v>
      </c>
      <c r="B78" s="17" t="s">
        <v>210</v>
      </c>
      <c r="C78" s="18">
        <v>41884</v>
      </c>
      <c r="D78" s="18">
        <v>41891</v>
      </c>
      <c r="E78" s="42">
        <v>41891.75</v>
      </c>
      <c r="F78" s="17" t="s">
        <v>7</v>
      </c>
      <c r="G78" s="17" t="s">
        <v>48</v>
      </c>
      <c r="H78" s="17" t="s">
        <v>5</v>
      </c>
      <c r="I78" s="17" t="str">
        <f t="shared" si="17"/>
        <v>GSLIM176/182</v>
      </c>
      <c r="J78" s="17" t="s">
        <v>127</v>
      </c>
      <c r="K78" s="17">
        <v>4</v>
      </c>
      <c r="L78" s="17" t="s">
        <v>46</v>
      </c>
      <c r="M78" s="50"/>
      <c r="N78" s="19">
        <v>7</v>
      </c>
      <c r="O78" s="19">
        <v>10</v>
      </c>
      <c r="P78" s="19">
        <v>10</v>
      </c>
      <c r="Q78" s="19">
        <v>10</v>
      </c>
      <c r="R78" s="19">
        <v>10</v>
      </c>
      <c r="S78" s="19">
        <v>10</v>
      </c>
      <c r="T78" s="19">
        <v>7</v>
      </c>
      <c r="U78" s="19"/>
      <c r="V78" s="19"/>
      <c r="W78" s="19"/>
      <c r="X78" s="19"/>
      <c r="Y78" s="19"/>
      <c r="Z78" s="19"/>
      <c r="AA78" s="19"/>
      <c r="AB78" s="19"/>
      <c r="AC78" s="19"/>
      <c r="AD78" s="17" t="s">
        <v>218</v>
      </c>
      <c r="AE78" s="17" t="s">
        <v>72</v>
      </c>
      <c r="AF78" s="22" t="s">
        <v>219</v>
      </c>
      <c r="AG78" s="20">
        <f t="shared" si="18"/>
        <v>64</v>
      </c>
      <c r="AH78" s="20">
        <v>64</v>
      </c>
      <c r="AI78" s="21">
        <v>41884</v>
      </c>
      <c r="AJ78" s="17"/>
      <c r="AK78" s="17"/>
      <c r="AL78" s="17"/>
      <c r="AM78" s="17"/>
      <c r="AN78" s="17" t="s">
        <v>315</v>
      </c>
      <c r="AO78" s="17"/>
      <c r="AP78" s="17"/>
      <c r="AQ78" s="17"/>
      <c r="AR78" s="17"/>
      <c r="AS78" s="21">
        <v>41891</v>
      </c>
      <c r="AT78" s="17"/>
    </row>
    <row r="79" spans="1:46" ht="47.25" customHeight="1">
      <c r="A79" s="17">
        <v>109</v>
      </c>
      <c r="B79" s="17" t="s">
        <v>211</v>
      </c>
      <c r="C79" s="18">
        <v>41884</v>
      </c>
      <c r="D79" s="18">
        <v>41891</v>
      </c>
      <c r="E79" s="42">
        <v>41891.75</v>
      </c>
      <c r="F79" s="17" t="s">
        <v>7</v>
      </c>
      <c r="G79" s="17" t="s">
        <v>61</v>
      </c>
      <c r="H79" s="17" t="s">
        <v>3</v>
      </c>
      <c r="I79" s="17" t="str">
        <f t="shared" si="17"/>
        <v>GKLASYKA164/170</v>
      </c>
      <c r="J79" s="17" t="s">
        <v>200</v>
      </c>
      <c r="K79" s="17" t="s">
        <v>201</v>
      </c>
      <c r="L79" s="17" t="s">
        <v>46</v>
      </c>
      <c r="M79" s="50"/>
      <c r="N79" s="19"/>
      <c r="O79" s="19"/>
      <c r="P79" s="19">
        <v>4</v>
      </c>
      <c r="Q79" s="19">
        <v>4</v>
      </c>
      <c r="R79" s="19">
        <v>7</v>
      </c>
      <c r="S79" s="19">
        <v>7</v>
      </c>
      <c r="T79" s="19">
        <v>7</v>
      </c>
      <c r="U79" s="19">
        <v>4</v>
      </c>
      <c r="V79" s="19"/>
      <c r="W79" s="19"/>
      <c r="X79" s="19"/>
      <c r="Y79" s="19"/>
      <c r="Z79" s="19"/>
      <c r="AA79" s="19"/>
      <c r="AB79" s="19"/>
      <c r="AC79" s="19"/>
      <c r="AD79" s="17" t="s">
        <v>202</v>
      </c>
      <c r="AE79" s="17"/>
      <c r="AF79" s="20"/>
      <c r="AG79" s="20">
        <f t="shared" si="18"/>
        <v>33</v>
      </c>
      <c r="AH79" s="20">
        <v>33</v>
      </c>
      <c r="AI79" s="21">
        <v>41890</v>
      </c>
      <c r="AJ79" s="17"/>
      <c r="AK79" s="17"/>
      <c r="AL79" s="17"/>
      <c r="AM79" s="17"/>
      <c r="AN79" s="17" t="s">
        <v>316</v>
      </c>
      <c r="AO79" s="17"/>
      <c r="AP79" s="17"/>
      <c r="AQ79" s="17"/>
      <c r="AR79" s="17"/>
      <c r="AS79" s="17"/>
      <c r="AT79" s="17"/>
    </row>
    <row r="80" spans="1:46" ht="47.25" customHeight="1">
      <c r="A80" s="17">
        <v>109</v>
      </c>
      <c r="B80" s="17" t="s">
        <v>212</v>
      </c>
      <c r="C80" s="18">
        <v>41884</v>
      </c>
      <c r="D80" s="18">
        <v>41891</v>
      </c>
      <c r="E80" s="42">
        <v>41891.75</v>
      </c>
      <c r="F80" s="17" t="s">
        <v>7</v>
      </c>
      <c r="G80" s="17" t="s">
        <v>61</v>
      </c>
      <c r="H80" s="17" t="s">
        <v>5</v>
      </c>
      <c r="I80" s="17" t="str">
        <f t="shared" si="17"/>
        <v>GKLASYKA176/182</v>
      </c>
      <c r="J80" s="17" t="s">
        <v>127</v>
      </c>
      <c r="K80" s="17">
        <v>4</v>
      </c>
      <c r="L80" s="17" t="s">
        <v>46</v>
      </c>
      <c r="M80" s="50"/>
      <c r="N80" s="19"/>
      <c r="O80" s="19"/>
      <c r="P80" s="19"/>
      <c r="Q80" s="19"/>
      <c r="R80" s="19">
        <v>4</v>
      </c>
      <c r="S80" s="19">
        <v>7</v>
      </c>
      <c r="T80" s="19">
        <v>7</v>
      </c>
      <c r="U80" s="19">
        <v>7</v>
      </c>
      <c r="V80" s="19">
        <v>4</v>
      </c>
      <c r="W80" s="19">
        <v>4</v>
      </c>
      <c r="X80" s="19">
        <v>4</v>
      </c>
      <c r="Y80" s="19">
        <v>4</v>
      </c>
      <c r="Z80" s="19"/>
      <c r="AA80" s="19"/>
      <c r="AB80" s="19"/>
      <c r="AC80" s="19"/>
      <c r="AD80" s="17" t="s">
        <v>202</v>
      </c>
      <c r="AE80" s="17" t="s">
        <v>72</v>
      </c>
      <c r="AF80" s="17"/>
      <c r="AG80" s="20">
        <f t="shared" si="18"/>
        <v>41</v>
      </c>
      <c r="AH80" s="17">
        <v>41</v>
      </c>
      <c r="AI80" s="21">
        <v>41898</v>
      </c>
      <c r="AJ80" s="17"/>
      <c r="AK80" s="17"/>
      <c r="AL80" s="17"/>
      <c r="AM80" s="17"/>
      <c r="AN80" s="82" t="s">
        <v>317</v>
      </c>
      <c r="AO80" s="17"/>
      <c r="AP80" s="17"/>
      <c r="AQ80" s="17"/>
      <c r="AR80" s="17"/>
      <c r="AS80" s="17"/>
      <c r="AT80" s="17"/>
    </row>
    <row r="81" spans="1:46" ht="47.25" customHeight="1">
      <c r="A81" s="17">
        <v>109</v>
      </c>
      <c r="B81" s="17" t="s">
        <v>213</v>
      </c>
      <c r="C81" s="18">
        <v>41884</v>
      </c>
      <c r="D81" s="18">
        <v>41891</v>
      </c>
      <c r="E81" s="42">
        <v>41891.75</v>
      </c>
      <c r="F81" s="17" t="s">
        <v>7</v>
      </c>
      <c r="G81" s="17" t="s">
        <v>48</v>
      </c>
      <c r="H81" s="17" t="s">
        <v>5</v>
      </c>
      <c r="I81" s="17" t="str">
        <f t="shared" si="17"/>
        <v>GSLIM176/182</v>
      </c>
      <c r="J81" s="17" t="s">
        <v>127</v>
      </c>
      <c r="K81" s="17">
        <v>4</v>
      </c>
      <c r="L81" s="17" t="s">
        <v>46</v>
      </c>
      <c r="M81" s="50"/>
      <c r="N81" s="19">
        <v>4</v>
      </c>
      <c r="O81" s="19">
        <v>7</v>
      </c>
      <c r="P81" s="19">
        <v>7</v>
      </c>
      <c r="Q81" s="19">
        <v>7</v>
      </c>
      <c r="R81" s="19">
        <v>7</v>
      </c>
      <c r="S81" s="19">
        <v>10</v>
      </c>
      <c r="T81" s="19">
        <v>10</v>
      </c>
      <c r="U81" s="19">
        <v>4</v>
      </c>
      <c r="V81" s="19"/>
      <c r="W81" s="19"/>
      <c r="X81" s="19"/>
      <c r="Y81" s="19"/>
      <c r="Z81" s="19"/>
      <c r="AA81" s="19"/>
      <c r="AB81" s="19"/>
      <c r="AC81" s="19"/>
      <c r="AD81" s="17">
        <v>1274</v>
      </c>
      <c r="AE81" s="17" t="s">
        <v>76</v>
      </c>
      <c r="AF81" s="17"/>
      <c r="AG81" s="20">
        <f t="shared" si="18"/>
        <v>56</v>
      </c>
      <c r="AH81" s="17">
        <v>56</v>
      </c>
      <c r="AI81" s="21">
        <v>41886</v>
      </c>
      <c r="AJ81" s="17"/>
      <c r="AK81" s="17"/>
      <c r="AL81" s="17"/>
      <c r="AM81" s="17"/>
      <c r="AN81" s="17">
        <v>83</v>
      </c>
      <c r="AO81" s="17"/>
      <c r="AP81" s="17"/>
      <c r="AQ81" s="17"/>
      <c r="AR81" s="17"/>
      <c r="AS81" s="17"/>
      <c r="AT81" s="17"/>
    </row>
    <row r="82" spans="1:46" ht="47.25" customHeight="1">
      <c r="A82" s="17">
        <v>109</v>
      </c>
      <c r="B82" s="17" t="s">
        <v>214</v>
      </c>
      <c r="C82" s="18">
        <v>41884</v>
      </c>
      <c r="D82" s="18">
        <v>41891</v>
      </c>
      <c r="E82" s="42">
        <v>41891.75</v>
      </c>
      <c r="F82" s="17" t="s">
        <v>7</v>
      </c>
      <c r="G82" s="17" t="s">
        <v>61</v>
      </c>
      <c r="H82" s="17" t="s">
        <v>59</v>
      </c>
      <c r="I82" s="17" t="str">
        <f t="shared" si="17"/>
        <v>GKLASYKA182/188</v>
      </c>
      <c r="J82" s="17" t="s">
        <v>127</v>
      </c>
      <c r="K82" s="17">
        <v>4</v>
      </c>
      <c r="L82" s="17" t="s">
        <v>46</v>
      </c>
      <c r="M82" s="50"/>
      <c r="N82" s="19"/>
      <c r="O82" s="19"/>
      <c r="P82" s="19"/>
      <c r="Q82" s="19"/>
      <c r="R82" s="19"/>
      <c r="S82" s="19"/>
      <c r="T82" s="19"/>
      <c r="U82" s="19"/>
      <c r="V82" s="19">
        <v>4</v>
      </c>
      <c r="W82" s="19">
        <v>4</v>
      </c>
      <c r="X82" s="19">
        <v>4</v>
      </c>
      <c r="Y82" s="19">
        <v>4</v>
      </c>
      <c r="Z82" s="19"/>
      <c r="AA82" s="19"/>
      <c r="AB82" s="19"/>
      <c r="AC82" s="19"/>
      <c r="AD82" s="17">
        <v>1274</v>
      </c>
      <c r="AE82" s="17" t="s">
        <v>76</v>
      </c>
      <c r="AF82" s="17"/>
      <c r="AG82" s="20">
        <f t="shared" si="18"/>
        <v>16</v>
      </c>
      <c r="AH82" s="17">
        <v>16</v>
      </c>
      <c r="AI82" s="21">
        <v>41890</v>
      </c>
      <c r="AJ82" s="17"/>
      <c r="AK82" s="17"/>
      <c r="AL82" s="17"/>
      <c r="AM82" s="17"/>
      <c r="AN82" s="17" t="s">
        <v>318</v>
      </c>
      <c r="AO82" s="17"/>
      <c r="AP82" s="17"/>
      <c r="AQ82" s="17"/>
      <c r="AR82" s="17"/>
      <c r="AS82" s="17"/>
      <c r="AT82" s="17"/>
    </row>
    <row r="83" spans="1:46" ht="47.25" customHeight="1">
      <c r="A83" s="17">
        <v>1009</v>
      </c>
      <c r="B83" s="17" t="s">
        <v>215</v>
      </c>
      <c r="C83" s="18">
        <v>41884</v>
      </c>
      <c r="D83" s="18">
        <v>41891</v>
      </c>
      <c r="E83" s="42">
        <v>41891.75</v>
      </c>
      <c r="F83" s="17" t="s">
        <v>7</v>
      </c>
      <c r="G83" s="17" t="s">
        <v>48</v>
      </c>
      <c r="H83" s="17" t="s">
        <v>4</v>
      </c>
      <c r="I83" s="17" t="str">
        <f t="shared" si="17"/>
        <v>GSLIM170/176</v>
      </c>
      <c r="J83" s="17" t="s">
        <v>127</v>
      </c>
      <c r="K83" s="17">
        <v>4</v>
      </c>
      <c r="L83" s="17" t="s">
        <v>46</v>
      </c>
      <c r="M83" s="50"/>
      <c r="N83" s="19">
        <v>5</v>
      </c>
      <c r="O83" s="19">
        <v>7</v>
      </c>
      <c r="P83" s="19">
        <v>7</v>
      </c>
      <c r="Q83" s="19">
        <v>7</v>
      </c>
      <c r="R83" s="19">
        <v>7</v>
      </c>
      <c r="S83" s="19">
        <v>7</v>
      </c>
      <c r="T83" s="19">
        <v>5</v>
      </c>
      <c r="U83" s="19"/>
      <c r="V83" s="19"/>
      <c r="W83" s="19"/>
      <c r="X83" s="19"/>
      <c r="Y83" s="19"/>
      <c r="Z83" s="19"/>
      <c r="AA83" s="19"/>
      <c r="AB83" s="19"/>
      <c r="AC83" s="19"/>
      <c r="AD83" s="17" t="s">
        <v>200</v>
      </c>
      <c r="AE83" s="17" t="s">
        <v>72</v>
      </c>
      <c r="AF83" s="22" t="s">
        <v>219</v>
      </c>
      <c r="AG83" s="20">
        <f t="shared" si="18"/>
        <v>45</v>
      </c>
      <c r="AH83" s="17">
        <v>45</v>
      </c>
      <c r="AI83" s="21">
        <v>41886</v>
      </c>
      <c r="AJ83" s="17"/>
      <c r="AK83" s="17"/>
      <c r="AL83" s="17"/>
      <c r="AM83" s="17"/>
      <c r="AN83" s="17" t="s">
        <v>319</v>
      </c>
      <c r="AO83" s="17"/>
      <c r="AP83" s="17"/>
      <c r="AQ83" s="17"/>
      <c r="AR83" s="17"/>
      <c r="AS83" s="21">
        <v>41891</v>
      </c>
      <c r="AT83" s="17"/>
    </row>
    <row r="84" spans="1:46" ht="47.25" customHeight="1">
      <c r="A84" s="17">
        <v>1009</v>
      </c>
      <c r="B84" s="17" t="s">
        <v>216</v>
      </c>
      <c r="C84" s="18">
        <v>41884</v>
      </c>
      <c r="D84" s="18">
        <v>41891</v>
      </c>
      <c r="E84" s="42">
        <v>41891.75</v>
      </c>
      <c r="F84" s="17" t="s">
        <v>7</v>
      </c>
      <c r="G84" s="17" t="s">
        <v>48</v>
      </c>
      <c r="H84" s="17" t="s">
        <v>59</v>
      </c>
      <c r="I84" s="17" t="str">
        <f t="shared" si="17"/>
        <v>GSLIM182/188</v>
      </c>
      <c r="J84" s="17" t="s">
        <v>127</v>
      </c>
      <c r="K84" s="17">
        <v>4</v>
      </c>
      <c r="L84" s="17" t="s">
        <v>46</v>
      </c>
      <c r="M84" s="50"/>
      <c r="N84" s="19"/>
      <c r="O84" s="19">
        <v>5</v>
      </c>
      <c r="P84" s="19">
        <v>7</v>
      </c>
      <c r="Q84" s="19">
        <v>7</v>
      </c>
      <c r="R84" s="19">
        <v>7</v>
      </c>
      <c r="S84" s="19">
        <v>7</v>
      </c>
      <c r="T84" s="19">
        <v>7</v>
      </c>
      <c r="U84" s="19">
        <v>5</v>
      </c>
      <c r="V84" s="19"/>
      <c r="W84" s="19"/>
      <c r="X84" s="19"/>
      <c r="Y84" s="19"/>
      <c r="Z84" s="19"/>
      <c r="AA84" s="19"/>
      <c r="AB84" s="19"/>
      <c r="AC84" s="19"/>
      <c r="AD84" s="17" t="s">
        <v>200</v>
      </c>
      <c r="AE84" s="17" t="s">
        <v>72</v>
      </c>
      <c r="AF84" s="22" t="s">
        <v>219</v>
      </c>
      <c r="AG84" s="20">
        <f t="shared" si="18"/>
        <v>45</v>
      </c>
      <c r="AH84" s="17">
        <v>45</v>
      </c>
      <c r="AI84" s="21">
        <v>41886</v>
      </c>
      <c r="AJ84" s="17"/>
      <c r="AK84" s="17"/>
      <c r="AL84" s="17"/>
      <c r="AM84" s="17"/>
      <c r="AN84" s="17">
        <v>88</v>
      </c>
      <c r="AO84" s="17"/>
      <c r="AP84" s="17"/>
      <c r="AQ84" s="17"/>
      <c r="AR84" s="17"/>
      <c r="AS84" s="21">
        <v>41891</v>
      </c>
      <c r="AT84" s="17"/>
    </row>
    <row r="85" spans="1:46" ht="47.25" customHeight="1">
      <c r="A85" s="17">
        <v>109</v>
      </c>
      <c r="B85" s="17" t="s">
        <v>217</v>
      </c>
      <c r="C85" s="18">
        <v>41884</v>
      </c>
      <c r="D85" s="18">
        <v>41891</v>
      </c>
      <c r="E85" s="42">
        <v>41891.75</v>
      </c>
      <c r="F85" s="17" t="s">
        <v>7</v>
      </c>
      <c r="G85" s="17" t="s">
        <v>48</v>
      </c>
      <c r="H85" s="17" t="s">
        <v>5</v>
      </c>
      <c r="I85" s="17" t="str">
        <f t="shared" si="17"/>
        <v>GSLIM176/182</v>
      </c>
      <c r="J85" s="17" t="s">
        <v>127</v>
      </c>
      <c r="K85" s="17">
        <v>4</v>
      </c>
      <c r="L85" s="17" t="s">
        <v>46</v>
      </c>
      <c r="M85" s="50"/>
      <c r="N85" s="19">
        <v>5</v>
      </c>
      <c r="O85" s="19">
        <v>7</v>
      </c>
      <c r="P85" s="19">
        <v>7</v>
      </c>
      <c r="Q85" s="19">
        <v>7</v>
      </c>
      <c r="R85" s="19">
        <v>7</v>
      </c>
      <c r="S85" s="19">
        <v>10</v>
      </c>
      <c r="T85" s="19">
        <v>10</v>
      </c>
      <c r="U85" s="19">
        <v>5</v>
      </c>
      <c r="V85" s="19"/>
      <c r="W85" s="19"/>
      <c r="X85" s="19"/>
      <c r="Y85" s="19"/>
      <c r="Z85" s="19"/>
      <c r="AA85" s="19"/>
      <c r="AB85" s="19"/>
      <c r="AC85" s="19"/>
      <c r="AD85" s="17" t="s">
        <v>222</v>
      </c>
      <c r="AE85" s="17" t="s">
        <v>76</v>
      </c>
      <c r="AF85" s="22" t="s">
        <v>219</v>
      </c>
      <c r="AG85" s="20">
        <f t="shared" si="18"/>
        <v>58</v>
      </c>
      <c r="AH85" s="17">
        <v>58</v>
      </c>
      <c r="AI85" s="21">
        <v>41886</v>
      </c>
      <c r="AJ85" s="17"/>
      <c r="AK85" s="17"/>
      <c r="AL85" s="17"/>
      <c r="AM85" s="17"/>
      <c r="AN85" s="17" t="s">
        <v>320</v>
      </c>
      <c r="AO85" s="17"/>
      <c r="AP85" s="17"/>
      <c r="AQ85" s="17"/>
      <c r="AR85" s="17"/>
      <c r="AS85" s="17"/>
      <c r="AT85" s="17"/>
    </row>
    <row r="86" spans="1:46" ht="47.25" customHeight="1">
      <c r="A86" s="17">
        <v>109</v>
      </c>
      <c r="B86" s="17" t="s">
        <v>236</v>
      </c>
      <c r="C86" s="18">
        <v>41891</v>
      </c>
      <c r="D86" s="18">
        <v>41905</v>
      </c>
      <c r="E86" s="42">
        <v>41905.75</v>
      </c>
      <c r="F86" s="17" t="s">
        <v>7</v>
      </c>
      <c r="G86" s="17" t="s">
        <v>61</v>
      </c>
      <c r="H86" s="17" t="s">
        <v>5</v>
      </c>
      <c r="I86" s="17" t="str">
        <f t="shared" si="17"/>
        <v>GKLASYKA176/182</v>
      </c>
      <c r="J86" s="17">
        <v>0</v>
      </c>
      <c r="K86" s="17" t="s">
        <v>201</v>
      </c>
      <c r="L86" s="17" t="s">
        <v>46</v>
      </c>
      <c r="M86" s="50"/>
      <c r="N86" s="19"/>
      <c r="O86" s="19"/>
      <c r="P86" s="19"/>
      <c r="Q86" s="19">
        <v>2</v>
      </c>
      <c r="R86" s="19">
        <v>5</v>
      </c>
      <c r="S86" s="19">
        <v>10</v>
      </c>
      <c r="T86" s="19">
        <v>10</v>
      </c>
      <c r="U86" s="19">
        <v>7</v>
      </c>
      <c r="V86" s="19">
        <v>5</v>
      </c>
      <c r="W86" s="19">
        <v>5</v>
      </c>
      <c r="X86" s="19"/>
      <c r="Y86" s="19"/>
      <c r="Z86" s="19"/>
      <c r="AA86" s="19"/>
      <c r="AB86" s="19"/>
      <c r="AC86" s="19"/>
      <c r="AD86" s="17" t="s">
        <v>87</v>
      </c>
      <c r="AE86" s="17"/>
      <c r="AF86" s="17"/>
      <c r="AG86" s="20">
        <f t="shared" si="18"/>
        <v>44</v>
      </c>
      <c r="AH86" s="17">
        <v>44</v>
      </c>
      <c r="AI86" s="21">
        <v>41898</v>
      </c>
      <c r="AJ86" s="17"/>
      <c r="AK86" s="17"/>
      <c r="AL86" s="17"/>
      <c r="AM86" s="17"/>
      <c r="AN86" s="17">
        <v>24</v>
      </c>
      <c r="AO86" s="17"/>
      <c r="AP86" s="17"/>
      <c r="AQ86" s="17"/>
      <c r="AR86" s="17"/>
      <c r="AS86" s="21"/>
      <c r="AT86" s="17"/>
    </row>
    <row r="87" spans="1:46" ht="47.25" customHeight="1">
      <c r="A87" s="17">
        <v>109</v>
      </c>
      <c r="B87" s="17" t="s">
        <v>237</v>
      </c>
      <c r="C87" s="18">
        <v>41891</v>
      </c>
      <c r="D87" s="18">
        <v>41905</v>
      </c>
      <c r="E87" s="42">
        <v>41905.75</v>
      </c>
      <c r="F87" s="17" t="s">
        <v>7</v>
      </c>
      <c r="G87" s="17" t="s">
        <v>48</v>
      </c>
      <c r="H87" s="17" t="s">
        <v>5</v>
      </c>
      <c r="I87" s="17" t="str">
        <f t="shared" si="17"/>
        <v>GSLIM176/182</v>
      </c>
      <c r="J87" s="17">
        <v>0</v>
      </c>
      <c r="K87" s="17" t="s">
        <v>201</v>
      </c>
      <c r="L87" s="17" t="s">
        <v>46</v>
      </c>
      <c r="M87" s="50"/>
      <c r="N87" s="19">
        <v>4</v>
      </c>
      <c r="O87" s="19">
        <v>7</v>
      </c>
      <c r="P87" s="19">
        <v>7</v>
      </c>
      <c r="Q87" s="19">
        <v>7</v>
      </c>
      <c r="R87" s="19">
        <v>7</v>
      </c>
      <c r="S87" s="19">
        <v>7</v>
      </c>
      <c r="T87" s="19">
        <v>7</v>
      </c>
      <c r="U87" s="19">
        <v>2</v>
      </c>
      <c r="V87" s="19"/>
      <c r="W87" s="19"/>
      <c r="X87" s="19"/>
      <c r="Y87" s="19"/>
      <c r="Z87" s="19"/>
      <c r="AA87" s="19"/>
      <c r="AB87" s="19"/>
      <c r="AC87" s="19"/>
      <c r="AD87" s="17" t="s">
        <v>87</v>
      </c>
      <c r="AE87" s="17"/>
      <c r="AF87" s="17"/>
      <c r="AG87" s="20">
        <f t="shared" si="18"/>
        <v>48</v>
      </c>
      <c r="AH87" s="17">
        <v>48</v>
      </c>
      <c r="AI87" s="21">
        <v>41894</v>
      </c>
      <c r="AJ87" s="17"/>
      <c r="AK87" s="17"/>
      <c r="AL87" s="17"/>
      <c r="AM87" s="17"/>
      <c r="AN87" s="17">
        <v>85</v>
      </c>
      <c r="AO87" s="17"/>
      <c r="AP87" s="17"/>
      <c r="AQ87" s="17"/>
      <c r="AR87" s="17"/>
      <c r="AS87" s="17"/>
      <c r="AT87" s="17"/>
    </row>
    <row r="88" spans="1:46" ht="47.25" customHeight="1">
      <c r="A88" s="17">
        <v>109</v>
      </c>
      <c r="B88" s="17" t="s">
        <v>238</v>
      </c>
      <c r="C88" s="18">
        <v>41891</v>
      </c>
      <c r="D88" s="18">
        <v>41905</v>
      </c>
      <c r="E88" s="42">
        <v>41905.75</v>
      </c>
      <c r="F88" s="17" t="s">
        <v>7</v>
      </c>
      <c r="G88" s="17" t="s">
        <v>48</v>
      </c>
      <c r="H88" s="17" t="s">
        <v>5</v>
      </c>
      <c r="I88" s="17" t="str">
        <f t="shared" si="17"/>
        <v>GSLIM176/182</v>
      </c>
      <c r="J88" s="17" t="s">
        <v>125</v>
      </c>
      <c r="K88" s="17" t="s">
        <v>12</v>
      </c>
      <c r="L88" s="17" t="s">
        <v>46</v>
      </c>
      <c r="M88" s="50"/>
      <c r="N88" s="19"/>
      <c r="O88" s="19">
        <v>4</v>
      </c>
      <c r="P88" s="19">
        <v>7</v>
      </c>
      <c r="Q88" s="19">
        <v>4</v>
      </c>
      <c r="R88" s="19">
        <v>4</v>
      </c>
      <c r="S88" s="19">
        <v>4</v>
      </c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43" t="s">
        <v>121</v>
      </c>
      <c r="AE88" s="17" t="s">
        <v>223</v>
      </c>
      <c r="AF88" s="17"/>
      <c r="AG88" s="20">
        <f t="shared" si="18"/>
        <v>23</v>
      </c>
      <c r="AH88" s="17"/>
      <c r="AI88" s="21">
        <v>41899</v>
      </c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</row>
    <row r="89" spans="1:46" ht="47.25" customHeight="1">
      <c r="A89" s="45">
        <v>109</v>
      </c>
      <c r="B89" s="17" t="s">
        <v>239</v>
      </c>
      <c r="C89" s="46">
        <v>41891</v>
      </c>
      <c r="D89" s="46">
        <v>41905</v>
      </c>
      <c r="E89" s="47">
        <v>41905.75</v>
      </c>
      <c r="F89" s="45" t="s">
        <v>7</v>
      </c>
      <c r="G89" s="45" t="s">
        <v>61</v>
      </c>
      <c r="H89" s="45" t="s">
        <v>4</v>
      </c>
      <c r="I89" s="45" t="str">
        <f t="shared" si="17"/>
        <v>GKLASYKA170/176</v>
      </c>
      <c r="J89" s="45">
        <v>0</v>
      </c>
      <c r="K89" s="45" t="s">
        <v>201</v>
      </c>
      <c r="L89" s="45" t="s">
        <v>46</v>
      </c>
      <c r="M89" s="51"/>
      <c r="N89" s="48"/>
      <c r="O89" s="48"/>
      <c r="P89" s="48"/>
      <c r="Q89" s="48"/>
      <c r="R89" s="48"/>
      <c r="S89" s="48"/>
      <c r="T89" s="48"/>
      <c r="U89" s="48"/>
      <c r="V89" s="48">
        <v>1</v>
      </c>
      <c r="W89" s="48"/>
      <c r="X89" s="48"/>
      <c r="Y89" s="48"/>
      <c r="Z89" s="48"/>
      <c r="AA89" s="48"/>
      <c r="AB89" s="48"/>
      <c r="AC89" s="48"/>
      <c r="AD89" s="45" t="s">
        <v>121</v>
      </c>
      <c r="AE89" s="45"/>
      <c r="AF89" s="49" t="s">
        <v>224</v>
      </c>
      <c r="AG89" s="20">
        <f t="shared" si="18"/>
        <v>1</v>
      </c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</row>
    <row r="90" spans="1:46" ht="47.25" customHeight="1">
      <c r="A90" s="17">
        <v>109</v>
      </c>
      <c r="B90" s="17" t="s">
        <v>240</v>
      </c>
      <c r="C90" s="18">
        <v>41891</v>
      </c>
      <c r="D90" s="18">
        <v>41905</v>
      </c>
      <c r="E90" s="42">
        <v>41905.75</v>
      </c>
      <c r="F90" s="17" t="s">
        <v>7</v>
      </c>
      <c r="G90" s="17" t="s">
        <v>48</v>
      </c>
      <c r="H90" s="17" t="s">
        <v>5</v>
      </c>
      <c r="I90" s="17" t="str">
        <f t="shared" si="17"/>
        <v>GSLIM176/182</v>
      </c>
      <c r="J90" s="17" t="s">
        <v>127</v>
      </c>
      <c r="K90" s="17">
        <v>4</v>
      </c>
      <c r="L90" s="17" t="s">
        <v>46</v>
      </c>
      <c r="M90" s="50"/>
      <c r="N90" s="19">
        <v>2</v>
      </c>
      <c r="O90" s="19">
        <v>5</v>
      </c>
      <c r="P90" s="19">
        <v>7</v>
      </c>
      <c r="Q90" s="19">
        <v>7</v>
      </c>
      <c r="R90" s="19">
        <v>7</v>
      </c>
      <c r="S90" s="19">
        <v>10</v>
      </c>
      <c r="T90" s="19">
        <v>10</v>
      </c>
      <c r="U90" s="19">
        <v>4</v>
      </c>
      <c r="V90" s="19"/>
      <c r="W90" s="19"/>
      <c r="X90" s="19"/>
      <c r="Y90" s="19"/>
      <c r="Z90" s="19"/>
      <c r="AA90" s="19"/>
      <c r="AB90" s="19"/>
      <c r="AC90" s="19"/>
      <c r="AD90" s="17" t="s">
        <v>96</v>
      </c>
      <c r="AE90" s="17" t="s">
        <v>87</v>
      </c>
      <c r="AF90" s="43" t="s">
        <v>73</v>
      </c>
      <c r="AG90" s="20">
        <f t="shared" si="18"/>
        <v>52</v>
      </c>
      <c r="AH90" s="17"/>
      <c r="AI90" s="21">
        <v>41894</v>
      </c>
      <c r="AJ90" s="17"/>
      <c r="AK90" s="17"/>
      <c r="AL90" s="17"/>
      <c r="AM90" s="17"/>
      <c r="AN90" s="17" t="s">
        <v>321</v>
      </c>
      <c r="AO90" s="17"/>
      <c r="AP90" s="17"/>
      <c r="AQ90" s="17"/>
      <c r="AR90" s="17"/>
      <c r="AS90" s="17"/>
      <c r="AT90" s="17"/>
    </row>
    <row r="91" spans="1:46" ht="105" customHeight="1">
      <c r="A91" s="45">
        <v>109</v>
      </c>
      <c r="B91" s="17" t="s">
        <v>241</v>
      </c>
      <c r="C91" s="46">
        <v>41891</v>
      </c>
      <c r="D91" s="46">
        <v>41905</v>
      </c>
      <c r="E91" s="47">
        <v>41905.75</v>
      </c>
      <c r="F91" s="45" t="s">
        <v>7</v>
      </c>
      <c r="G91" s="45" t="s">
        <v>61</v>
      </c>
      <c r="H91" s="45" t="s">
        <v>59</v>
      </c>
      <c r="I91" s="45" t="str">
        <f t="shared" si="17"/>
        <v>GKLASYKA182/188</v>
      </c>
      <c r="J91" s="45">
        <v>0</v>
      </c>
      <c r="K91" s="45" t="s">
        <v>201</v>
      </c>
      <c r="L91" s="45" t="s">
        <v>46</v>
      </c>
      <c r="M91" s="51"/>
      <c r="N91" s="48"/>
      <c r="O91" s="48"/>
      <c r="P91" s="48"/>
      <c r="Q91" s="48"/>
      <c r="R91" s="48"/>
      <c r="S91" s="48"/>
      <c r="T91" s="48"/>
      <c r="U91" s="48"/>
      <c r="V91" s="48"/>
      <c r="W91" s="48">
        <v>6</v>
      </c>
      <c r="X91" s="48"/>
      <c r="Y91" s="48"/>
      <c r="Z91" s="48"/>
      <c r="AA91" s="48"/>
      <c r="AB91" s="48"/>
      <c r="AC91" s="48"/>
      <c r="AD91" s="49" t="s">
        <v>225</v>
      </c>
      <c r="AE91" s="49"/>
      <c r="AF91" s="49" t="s">
        <v>230</v>
      </c>
      <c r="AG91" s="20">
        <f t="shared" si="18"/>
        <v>6</v>
      </c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</row>
    <row r="92" spans="1:46" ht="47.25" customHeight="1">
      <c r="A92" s="17">
        <v>109</v>
      </c>
      <c r="B92" s="17" t="s">
        <v>242</v>
      </c>
      <c r="C92" s="18">
        <v>41890</v>
      </c>
      <c r="D92" s="18">
        <v>41905</v>
      </c>
      <c r="E92" s="42">
        <v>41905.75</v>
      </c>
      <c r="F92" s="17" t="s">
        <v>7</v>
      </c>
      <c r="G92" s="17" t="s">
        <v>61</v>
      </c>
      <c r="H92" s="17" t="s">
        <v>4</v>
      </c>
      <c r="I92" s="17" t="str">
        <f t="shared" si="17"/>
        <v>GKLASYKA170/176</v>
      </c>
      <c r="J92" s="20">
        <v>0</v>
      </c>
      <c r="K92" s="20" t="s">
        <v>201</v>
      </c>
      <c r="L92" s="20" t="s">
        <v>46</v>
      </c>
      <c r="M92" s="52"/>
      <c r="N92" s="19"/>
      <c r="O92" s="19"/>
      <c r="P92" s="19"/>
      <c r="Q92" s="19">
        <v>7</v>
      </c>
      <c r="R92" s="19"/>
      <c r="S92" s="19">
        <v>7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7" t="s">
        <v>121</v>
      </c>
      <c r="AE92" s="17"/>
      <c r="AF92" s="17"/>
      <c r="AG92" s="20">
        <f t="shared" si="18"/>
        <v>14</v>
      </c>
      <c r="AH92" s="17"/>
      <c r="AI92" s="21">
        <v>41898</v>
      </c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</row>
    <row r="93" spans="1:46" ht="47.25" customHeight="1">
      <c r="A93" s="17">
        <v>109</v>
      </c>
      <c r="B93" s="17" t="s">
        <v>243</v>
      </c>
      <c r="C93" s="18">
        <v>41890</v>
      </c>
      <c r="D93" s="18">
        <v>41905</v>
      </c>
      <c r="E93" s="42">
        <v>41905.75</v>
      </c>
      <c r="F93" s="17" t="s">
        <v>7</v>
      </c>
      <c r="G93" s="17" t="s">
        <v>61</v>
      </c>
      <c r="H93" s="17" t="s">
        <v>5</v>
      </c>
      <c r="I93" s="17" t="str">
        <f t="shared" si="17"/>
        <v>GKLASYKA176/182</v>
      </c>
      <c r="J93" s="20">
        <v>0</v>
      </c>
      <c r="K93" s="20" t="s">
        <v>201</v>
      </c>
      <c r="L93" s="20" t="s">
        <v>46</v>
      </c>
      <c r="M93" s="52"/>
      <c r="N93" s="19"/>
      <c r="O93" s="19"/>
      <c r="P93" s="19"/>
      <c r="Q93" s="19"/>
      <c r="R93" s="19">
        <v>10</v>
      </c>
      <c r="S93" s="19">
        <v>10</v>
      </c>
      <c r="T93" s="19">
        <v>10</v>
      </c>
      <c r="U93" s="19">
        <v>10</v>
      </c>
      <c r="V93" s="19">
        <v>5</v>
      </c>
      <c r="W93" s="19">
        <v>5</v>
      </c>
      <c r="X93" s="19"/>
      <c r="Y93" s="19"/>
      <c r="Z93" s="19"/>
      <c r="AA93" s="19"/>
      <c r="AB93" s="19"/>
      <c r="AC93" s="19"/>
      <c r="AD93" s="17" t="s">
        <v>121</v>
      </c>
      <c r="AE93" s="17"/>
      <c r="AF93" s="17"/>
      <c r="AG93" s="20">
        <f t="shared" si="18"/>
        <v>50</v>
      </c>
      <c r="AH93" s="17"/>
      <c r="AI93" s="21">
        <v>41898</v>
      </c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</row>
    <row r="94" spans="1:46" ht="47.25" customHeight="1">
      <c r="A94" s="17">
        <v>109</v>
      </c>
      <c r="B94" s="17" t="s">
        <v>244</v>
      </c>
      <c r="C94" s="18">
        <v>41890</v>
      </c>
      <c r="D94" s="18">
        <v>41905</v>
      </c>
      <c r="E94" s="42">
        <v>41905.75</v>
      </c>
      <c r="F94" s="17" t="s">
        <v>7</v>
      </c>
      <c r="G94" s="17" t="s">
        <v>61</v>
      </c>
      <c r="H94" s="17" t="s">
        <v>59</v>
      </c>
      <c r="I94" s="17" t="str">
        <f t="shared" si="17"/>
        <v>GKLASYKA182/188</v>
      </c>
      <c r="J94" s="20">
        <v>0</v>
      </c>
      <c r="K94" s="20" t="s">
        <v>201</v>
      </c>
      <c r="L94" s="20" t="s">
        <v>46</v>
      </c>
      <c r="M94" s="52"/>
      <c r="N94" s="19"/>
      <c r="O94" s="19">
        <v>2</v>
      </c>
      <c r="P94" s="19"/>
      <c r="Q94" s="19">
        <v>2</v>
      </c>
      <c r="R94" s="19">
        <v>5</v>
      </c>
      <c r="S94" s="19">
        <v>7</v>
      </c>
      <c r="T94" s="19">
        <v>7</v>
      </c>
      <c r="U94" s="19">
        <v>7</v>
      </c>
      <c r="V94" s="19">
        <v>3</v>
      </c>
      <c r="W94" s="19">
        <v>3</v>
      </c>
      <c r="X94" s="19"/>
      <c r="Y94" s="19"/>
      <c r="Z94" s="19"/>
      <c r="AA94" s="19"/>
      <c r="AB94" s="19"/>
      <c r="AC94" s="19"/>
      <c r="AD94" s="17" t="s">
        <v>121</v>
      </c>
      <c r="AE94" s="17"/>
      <c r="AF94" s="17"/>
      <c r="AG94" s="20">
        <f t="shared" si="18"/>
        <v>36</v>
      </c>
      <c r="AH94" s="17"/>
      <c r="AI94" s="21">
        <v>41898</v>
      </c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</row>
    <row r="95" spans="1:46" ht="47.25" customHeight="1">
      <c r="A95" s="17">
        <v>109</v>
      </c>
      <c r="B95" s="17" t="s">
        <v>245</v>
      </c>
      <c r="C95" s="18">
        <v>41890</v>
      </c>
      <c r="D95" s="18">
        <v>41905</v>
      </c>
      <c r="E95" s="42">
        <v>41905.75</v>
      </c>
      <c r="F95" s="17" t="s">
        <v>7</v>
      </c>
      <c r="G95" s="17" t="s">
        <v>61</v>
      </c>
      <c r="H95" s="17" t="s">
        <v>226</v>
      </c>
      <c r="I95" s="17" t="str">
        <f t="shared" si="17"/>
        <v>GKLASYKA188/194</v>
      </c>
      <c r="J95" s="20">
        <v>0</v>
      </c>
      <c r="K95" s="20" t="s">
        <v>201</v>
      </c>
      <c r="L95" s="20" t="s">
        <v>46</v>
      </c>
      <c r="M95" s="52"/>
      <c r="N95" s="19"/>
      <c r="O95" s="19"/>
      <c r="P95" s="19"/>
      <c r="Q95" s="19"/>
      <c r="R95" s="19"/>
      <c r="S95" s="19">
        <v>3</v>
      </c>
      <c r="T95" s="19">
        <v>2</v>
      </c>
      <c r="U95" s="19">
        <v>6</v>
      </c>
      <c r="V95" s="19">
        <v>2</v>
      </c>
      <c r="W95" s="19">
        <v>4</v>
      </c>
      <c r="X95" s="19"/>
      <c r="Y95" s="19"/>
      <c r="Z95" s="19"/>
      <c r="AA95" s="19"/>
      <c r="AB95" s="19"/>
      <c r="AC95" s="19"/>
      <c r="AD95" s="17" t="s">
        <v>121</v>
      </c>
      <c r="AE95" s="17"/>
      <c r="AF95" s="17"/>
      <c r="AG95" s="20">
        <f t="shared" si="18"/>
        <v>17</v>
      </c>
      <c r="AH95" s="17"/>
      <c r="AI95" s="21">
        <v>41898</v>
      </c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</row>
    <row r="96" spans="1:46" ht="47.25" customHeight="1">
      <c r="A96" s="17">
        <v>109</v>
      </c>
      <c r="B96" s="17" t="s">
        <v>246</v>
      </c>
      <c r="C96" s="18">
        <v>41890</v>
      </c>
      <c r="D96" s="18">
        <v>41905</v>
      </c>
      <c r="E96" s="42">
        <v>41905.75</v>
      </c>
      <c r="F96" s="17" t="s">
        <v>7</v>
      </c>
      <c r="G96" s="17" t="s">
        <v>48</v>
      </c>
      <c r="H96" s="17" t="s">
        <v>4</v>
      </c>
      <c r="I96" s="17" t="str">
        <f t="shared" si="17"/>
        <v>GSLIM170/176</v>
      </c>
      <c r="J96" s="20">
        <v>0</v>
      </c>
      <c r="K96" s="20" t="s">
        <v>201</v>
      </c>
      <c r="L96" s="20" t="s">
        <v>46</v>
      </c>
      <c r="M96" s="52"/>
      <c r="N96" s="19">
        <v>5</v>
      </c>
      <c r="O96" s="19">
        <v>7</v>
      </c>
      <c r="P96" s="19">
        <v>7</v>
      </c>
      <c r="Q96" s="19">
        <v>5</v>
      </c>
      <c r="R96" s="19">
        <v>7</v>
      </c>
      <c r="S96" s="19">
        <v>7</v>
      </c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7" t="s">
        <v>121</v>
      </c>
      <c r="AE96" s="17"/>
      <c r="AF96" s="17"/>
      <c r="AG96" s="20">
        <f t="shared" si="18"/>
        <v>38</v>
      </c>
      <c r="AH96" s="17"/>
      <c r="AI96" s="21">
        <v>41897</v>
      </c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</row>
    <row r="97" spans="1:46" ht="47.25" customHeight="1">
      <c r="A97" s="17">
        <v>109</v>
      </c>
      <c r="B97" s="17" t="s">
        <v>247</v>
      </c>
      <c r="C97" s="18">
        <v>41890</v>
      </c>
      <c r="D97" s="18">
        <v>41905</v>
      </c>
      <c r="E97" s="42">
        <v>41905.75</v>
      </c>
      <c r="F97" s="17" t="s">
        <v>7</v>
      </c>
      <c r="G97" s="17" t="s">
        <v>48</v>
      </c>
      <c r="H97" s="17" t="s">
        <v>5</v>
      </c>
      <c r="I97" s="17" t="str">
        <f t="shared" si="17"/>
        <v>GSLIM176/182</v>
      </c>
      <c r="J97" s="20">
        <v>0</v>
      </c>
      <c r="K97" s="20" t="s">
        <v>201</v>
      </c>
      <c r="L97" s="20" t="s">
        <v>46</v>
      </c>
      <c r="M97" s="52"/>
      <c r="N97" s="19">
        <v>5</v>
      </c>
      <c r="O97" s="19">
        <v>10</v>
      </c>
      <c r="P97" s="19">
        <v>10</v>
      </c>
      <c r="Q97" s="19">
        <v>10</v>
      </c>
      <c r="R97" s="19">
        <v>10</v>
      </c>
      <c r="S97" s="19">
        <v>10</v>
      </c>
      <c r="T97" s="19">
        <v>10</v>
      </c>
      <c r="U97" s="19">
        <v>5</v>
      </c>
      <c r="V97" s="19">
        <v>4</v>
      </c>
      <c r="W97" s="19">
        <v>4</v>
      </c>
      <c r="X97" s="19"/>
      <c r="Y97" s="19"/>
      <c r="Z97" s="19"/>
      <c r="AA97" s="19"/>
      <c r="AB97" s="19"/>
      <c r="AC97" s="19"/>
      <c r="AD97" s="17" t="s">
        <v>121</v>
      </c>
      <c r="AE97" s="17"/>
      <c r="AF97" s="17"/>
      <c r="AG97" s="20">
        <f t="shared" si="18"/>
        <v>78</v>
      </c>
      <c r="AH97" s="17"/>
      <c r="AI97" s="21">
        <v>41897</v>
      </c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</row>
    <row r="98" spans="1:46" ht="47.25" customHeight="1">
      <c r="A98" s="17">
        <v>109</v>
      </c>
      <c r="B98" s="17" t="s">
        <v>248</v>
      </c>
      <c r="C98" s="18">
        <v>41890</v>
      </c>
      <c r="D98" s="18">
        <v>41905</v>
      </c>
      <c r="E98" s="42">
        <v>41905.75</v>
      </c>
      <c r="F98" s="17" t="s">
        <v>7</v>
      </c>
      <c r="G98" s="17" t="s">
        <v>48</v>
      </c>
      <c r="H98" s="17" t="s">
        <v>59</v>
      </c>
      <c r="I98" s="17" t="str">
        <f t="shared" si="17"/>
        <v>GSLIM182/188</v>
      </c>
      <c r="J98" s="20">
        <v>0</v>
      </c>
      <c r="K98" s="20" t="s">
        <v>201</v>
      </c>
      <c r="L98" s="20" t="s">
        <v>46</v>
      </c>
      <c r="M98" s="52"/>
      <c r="N98" s="19">
        <v>2</v>
      </c>
      <c r="O98" s="19">
        <v>5</v>
      </c>
      <c r="P98" s="19">
        <v>7</v>
      </c>
      <c r="Q98" s="19">
        <v>7</v>
      </c>
      <c r="R98" s="19">
        <v>7</v>
      </c>
      <c r="S98" s="19">
        <v>7</v>
      </c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7" t="s">
        <v>121</v>
      </c>
      <c r="AE98" s="17"/>
      <c r="AF98" s="17"/>
      <c r="AG98" s="20">
        <f t="shared" si="18"/>
        <v>35</v>
      </c>
      <c r="AH98" s="17"/>
      <c r="AI98" s="21">
        <v>41897</v>
      </c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</row>
    <row r="99" spans="1:46" ht="47.25" customHeight="1">
      <c r="A99" s="17">
        <v>109</v>
      </c>
      <c r="B99" s="17" t="s">
        <v>249</v>
      </c>
      <c r="C99" s="18">
        <v>41890</v>
      </c>
      <c r="D99" s="18">
        <v>41905</v>
      </c>
      <c r="E99" s="42">
        <v>41905.75</v>
      </c>
      <c r="F99" s="17" t="s">
        <v>7</v>
      </c>
      <c r="G99" s="17" t="s">
        <v>48</v>
      </c>
      <c r="H99" s="17" t="s">
        <v>226</v>
      </c>
      <c r="I99" s="17" t="str">
        <f t="shared" si="17"/>
        <v>GSLIM188/194</v>
      </c>
      <c r="J99" s="20">
        <v>0</v>
      </c>
      <c r="K99" s="20" t="s">
        <v>201</v>
      </c>
      <c r="L99" s="20" t="s">
        <v>46</v>
      </c>
      <c r="M99" s="52"/>
      <c r="N99" s="19"/>
      <c r="O99" s="19"/>
      <c r="P99" s="19"/>
      <c r="Q99" s="19">
        <v>4</v>
      </c>
      <c r="R99" s="19"/>
      <c r="S99" s="19">
        <v>4</v>
      </c>
      <c r="T99" s="19"/>
      <c r="U99" s="19">
        <v>4</v>
      </c>
      <c r="V99" s="19">
        <v>2</v>
      </c>
      <c r="W99" s="19">
        <v>2</v>
      </c>
      <c r="X99" s="19"/>
      <c r="Y99" s="19"/>
      <c r="Z99" s="19"/>
      <c r="AA99" s="19"/>
      <c r="AB99" s="19"/>
      <c r="AC99" s="19"/>
      <c r="AD99" s="17" t="s">
        <v>121</v>
      </c>
      <c r="AE99" s="17"/>
      <c r="AF99" s="17"/>
      <c r="AG99" s="20">
        <f t="shared" si="18"/>
        <v>16</v>
      </c>
      <c r="AH99" s="17"/>
      <c r="AI99" s="21">
        <v>41897</v>
      </c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</row>
    <row r="100" spans="1:46" ht="47.25" customHeight="1">
      <c r="A100" s="17">
        <v>109</v>
      </c>
      <c r="B100" s="17" t="s">
        <v>250</v>
      </c>
      <c r="C100" s="18">
        <v>41890</v>
      </c>
      <c r="D100" s="18">
        <v>41905</v>
      </c>
      <c r="E100" s="42">
        <v>41905.75</v>
      </c>
      <c r="F100" s="17" t="s">
        <v>7</v>
      </c>
      <c r="G100" s="17" t="s">
        <v>61</v>
      </c>
      <c r="H100" s="17" t="s">
        <v>5</v>
      </c>
      <c r="I100" s="17" t="str">
        <f t="shared" si="17"/>
        <v>GKLASYKA176/182</v>
      </c>
      <c r="J100" s="20" t="s">
        <v>125</v>
      </c>
      <c r="K100" s="20" t="s">
        <v>201</v>
      </c>
      <c r="L100" s="20" t="s">
        <v>46</v>
      </c>
      <c r="M100" s="52"/>
      <c r="N100" s="19"/>
      <c r="O100" s="19"/>
      <c r="P100" s="19"/>
      <c r="Q100" s="19"/>
      <c r="R100" s="19"/>
      <c r="S100" s="19"/>
      <c r="T100" s="19"/>
      <c r="U100" s="19">
        <v>7</v>
      </c>
      <c r="V100" s="19"/>
      <c r="W100" s="19"/>
      <c r="X100" s="19"/>
      <c r="Y100" s="19"/>
      <c r="Z100" s="19"/>
      <c r="AA100" s="19"/>
      <c r="AB100" s="19"/>
      <c r="AC100" s="19"/>
      <c r="AD100" s="17" t="s">
        <v>121</v>
      </c>
      <c r="AE100" s="17"/>
      <c r="AF100" s="17"/>
      <c r="AG100" s="20">
        <f t="shared" si="18"/>
        <v>7</v>
      </c>
      <c r="AH100" s="17"/>
      <c r="AI100" s="21">
        <v>41899</v>
      </c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</row>
    <row r="101" spans="1:46" ht="47.25" customHeight="1">
      <c r="A101" s="17">
        <v>109</v>
      </c>
      <c r="B101" s="17" t="s">
        <v>251</v>
      </c>
      <c r="C101" s="18">
        <v>41890</v>
      </c>
      <c r="D101" s="18">
        <v>41905</v>
      </c>
      <c r="E101" s="42">
        <v>41905.75</v>
      </c>
      <c r="F101" s="17" t="s">
        <v>7</v>
      </c>
      <c r="G101" s="17" t="s">
        <v>48</v>
      </c>
      <c r="H101" s="17" t="s">
        <v>5</v>
      </c>
      <c r="I101" s="17" t="str">
        <f t="shared" si="17"/>
        <v>GSLIM176/182</v>
      </c>
      <c r="J101" s="20" t="s">
        <v>125</v>
      </c>
      <c r="K101" s="20" t="s">
        <v>201</v>
      </c>
      <c r="L101" s="20" t="s">
        <v>46</v>
      </c>
      <c r="M101" s="52"/>
      <c r="N101" s="19"/>
      <c r="O101" s="19"/>
      <c r="P101" s="19">
        <v>5</v>
      </c>
      <c r="Q101" s="19">
        <v>5</v>
      </c>
      <c r="R101" s="19">
        <v>5</v>
      </c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7" t="s">
        <v>121</v>
      </c>
      <c r="AE101" s="17"/>
      <c r="AF101" s="17"/>
      <c r="AG101" s="20">
        <f t="shared" si="18"/>
        <v>15</v>
      </c>
      <c r="AH101" s="17"/>
      <c r="AI101" s="21">
        <v>41897</v>
      </c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</row>
    <row r="102" spans="1:46" ht="47.25" customHeight="1">
      <c r="A102" s="17">
        <v>109</v>
      </c>
      <c r="B102" s="17" t="s">
        <v>252</v>
      </c>
      <c r="C102" s="18">
        <v>41890</v>
      </c>
      <c r="D102" s="18">
        <v>41905</v>
      </c>
      <c r="E102" s="42">
        <v>41905.75</v>
      </c>
      <c r="F102" s="17" t="s">
        <v>7</v>
      </c>
      <c r="G102" s="17" t="s">
        <v>48</v>
      </c>
      <c r="H102" s="17" t="s">
        <v>59</v>
      </c>
      <c r="I102" s="17" t="str">
        <f t="shared" si="17"/>
        <v>GSLIM182/188</v>
      </c>
      <c r="J102" s="20" t="s">
        <v>125</v>
      </c>
      <c r="K102" s="20" t="s">
        <v>201</v>
      </c>
      <c r="L102" s="20" t="s">
        <v>46</v>
      </c>
      <c r="M102" s="52"/>
      <c r="N102" s="19"/>
      <c r="O102" s="19">
        <v>7</v>
      </c>
      <c r="P102" s="19">
        <v>7</v>
      </c>
      <c r="Q102" s="19">
        <v>7</v>
      </c>
      <c r="R102" s="19">
        <v>7</v>
      </c>
      <c r="S102" s="19">
        <v>7</v>
      </c>
      <c r="T102" s="19">
        <v>7</v>
      </c>
      <c r="U102" s="19">
        <v>5</v>
      </c>
      <c r="V102" s="19"/>
      <c r="W102" s="19"/>
      <c r="X102" s="19"/>
      <c r="Y102" s="19"/>
      <c r="Z102" s="19"/>
      <c r="AA102" s="19"/>
      <c r="AB102" s="19"/>
      <c r="AC102" s="19"/>
      <c r="AD102" s="17" t="s">
        <v>121</v>
      </c>
      <c r="AE102" s="17"/>
      <c r="AF102" s="17"/>
      <c r="AG102" s="20">
        <f t="shared" si="18"/>
        <v>47</v>
      </c>
      <c r="AH102" s="17"/>
      <c r="AI102" s="21">
        <v>41897</v>
      </c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</row>
    <row r="103" spans="1:46" ht="47.25" customHeight="1">
      <c r="A103" s="17">
        <v>109</v>
      </c>
      <c r="B103" s="17" t="s">
        <v>253</v>
      </c>
      <c r="C103" s="18">
        <v>41892</v>
      </c>
      <c r="D103" s="18">
        <v>41905</v>
      </c>
      <c r="E103" s="42">
        <v>41905.75</v>
      </c>
      <c r="F103" s="17" t="s">
        <v>7</v>
      </c>
      <c r="G103" s="17" t="s">
        <v>48</v>
      </c>
      <c r="H103" s="17" t="s">
        <v>5</v>
      </c>
      <c r="I103" s="17" t="str">
        <f t="shared" si="17"/>
        <v>GSLIM176/182</v>
      </c>
      <c r="J103" s="20" t="s">
        <v>127</v>
      </c>
      <c r="K103" s="20">
        <v>1</v>
      </c>
      <c r="L103" s="20" t="s">
        <v>46</v>
      </c>
      <c r="M103" s="19">
        <v>5</v>
      </c>
      <c r="N103" s="19">
        <v>7</v>
      </c>
      <c r="O103" s="19">
        <v>7</v>
      </c>
      <c r="P103" s="19">
        <v>10</v>
      </c>
      <c r="Q103" s="19">
        <v>10</v>
      </c>
      <c r="R103" s="19">
        <v>10</v>
      </c>
      <c r="S103" s="19">
        <v>10</v>
      </c>
      <c r="T103" s="19">
        <v>10</v>
      </c>
      <c r="U103" s="19">
        <v>7</v>
      </c>
      <c r="V103" s="19">
        <v>4</v>
      </c>
      <c r="W103" s="19">
        <v>4</v>
      </c>
      <c r="X103" s="19"/>
      <c r="Y103" s="19"/>
      <c r="Z103" s="19"/>
      <c r="AA103" s="19"/>
      <c r="AB103" s="19"/>
      <c r="AC103" s="19"/>
      <c r="AD103" s="17" t="s">
        <v>121</v>
      </c>
      <c r="AE103" s="17" t="s">
        <v>87</v>
      </c>
      <c r="AF103" s="17"/>
      <c r="AG103" s="20">
        <f t="shared" si="18"/>
        <v>84</v>
      </c>
      <c r="AH103" s="17"/>
      <c r="AI103" s="21">
        <v>41894</v>
      </c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</row>
    <row r="104" spans="1:46" ht="47.25" customHeight="1">
      <c r="A104" s="17">
        <v>109</v>
      </c>
      <c r="B104" s="17" t="s">
        <v>254</v>
      </c>
      <c r="C104" s="18">
        <v>41892</v>
      </c>
      <c r="D104" s="18">
        <v>41905</v>
      </c>
      <c r="E104" s="42">
        <v>41905.75</v>
      </c>
      <c r="F104" s="17" t="s">
        <v>7</v>
      </c>
      <c r="G104" s="17" t="s">
        <v>48</v>
      </c>
      <c r="H104" s="17" t="s">
        <v>5</v>
      </c>
      <c r="I104" s="17" t="str">
        <f t="shared" si="17"/>
        <v>GSLIM176/182</v>
      </c>
      <c r="J104" s="20" t="s">
        <v>200</v>
      </c>
      <c r="K104" s="20" t="s">
        <v>201</v>
      </c>
      <c r="L104" s="20" t="s">
        <v>46</v>
      </c>
      <c r="M104" s="52"/>
      <c r="N104" s="19"/>
      <c r="O104" s="19">
        <v>2</v>
      </c>
      <c r="P104" s="19">
        <v>4</v>
      </c>
      <c r="Q104" s="19">
        <v>4</v>
      </c>
      <c r="R104" s="19">
        <v>6</v>
      </c>
      <c r="S104" s="19">
        <v>6</v>
      </c>
      <c r="T104" s="19">
        <v>6</v>
      </c>
      <c r="U104" s="19">
        <v>4</v>
      </c>
      <c r="V104" s="19">
        <v>2</v>
      </c>
      <c r="W104" s="19"/>
      <c r="X104" s="19"/>
      <c r="Y104" s="19"/>
      <c r="Z104" s="19"/>
      <c r="AA104" s="19"/>
      <c r="AB104" s="19"/>
      <c r="AC104" s="19"/>
      <c r="AD104" s="43" t="s">
        <v>76</v>
      </c>
      <c r="AE104" s="43" t="s">
        <v>227</v>
      </c>
      <c r="AF104" s="17"/>
      <c r="AG104" s="20">
        <f t="shared" si="18"/>
        <v>34</v>
      </c>
      <c r="AH104" s="17"/>
      <c r="AI104" s="21">
        <v>41894</v>
      </c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</row>
    <row r="105" spans="1:46" ht="47.25" customHeight="1">
      <c r="A105" s="17">
        <v>109</v>
      </c>
      <c r="B105" s="17" t="s">
        <v>255</v>
      </c>
      <c r="C105" s="18">
        <v>41892</v>
      </c>
      <c r="D105" s="18">
        <v>41905</v>
      </c>
      <c r="E105" s="42">
        <v>41905.75</v>
      </c>
      <c r="F105" s="17" t="s">
        <v>7</v>
      </c>
      <c r="G105" s="17" t="s">
        <v>48</v>
      </c>
      <c r="H105" s="17" t="s">
        <v>5</v>
      </c>
      <c r="I105" s="17" t="str">
        <f t="shared" si="17"/>
        <v>GSLIM176/182</v>
      </c>
      <c r="J105" s="20" t="s">
        <v>122</v>
      </c>
      <c r="K105" s="20" t="s">
        <v>201</v>
      </c>
      <c r="L105" s="20" t="s">
        <v>46</v>
      </c>
      <c r="M105" s="52"/>
      <c r="N105" s="19"/>
      <c r="O105" s="19"/>
      <c r="P105" s="19"/>
      <c r="Q105" s="19">
        <v>2</v>
      </c>
      <c r="R105" s="19">
        <v>4</v>
      </c>
      <c r="S105" s="19">
        <v>7</v>
      </c>
      <c r="T105" s="19">
        <v>7</v>
      </c>
      <c r="U105" s="19">
        <v>7</v>
      </c>
      <c r="V105" s="19">
        <v>4</v>
      </c>
      <c r="W105" s="19">
        <v>4</v>
      </c>
      <c r="X105" s="19">
        <v>4</v>
      </c>
      <c r="Y105" s="19">
        <v>4</v>
      </c>
      <c r="Z105" s="19"/>
      <c r="AA105" s="19"/>
      <c r="AB105" s="19"/>
      <c r="AC105" s="19"/>
      <c r="AD105" s="17" t="s">
        <v>76</v>
      </c>
      <c r="AE105" s="44" t="s">
        <v>228</v>
      </c>
      <c r="AF105" s="17"/>
      <c r="AG105" s="20">
        <f t="shared" si="18"/>
        <v>43</v>
      </c>
      <c r="AH105" s="17"/>
      <c r="AI105" s="21">
        <v>41898</v>
      </c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</row>
    <row r="106" spans="1:46" ht="47.25" customHeight="1">
      <c r="A106" s="17">
        <v>109</v>
      </c>
      <c r="B106" s="17" t="s">
        <v>256</v>
      </c>
      <c r="C106" s="18">
        <v>41892</v>
      </c>
      <c r="D106" s="18">
        <v>41905</v>
      </c>
      <c r="E106" s="42">
        <v>41905.75</v>
      </c>
      <c r="F106" s="17" t="s">
        <v>7</v>
      </c>
      <c r="G106" s="17" t="s">
        <v>48</v>
      </c>
      <c r="H106" s="17" t="s">
        <v>5</v>
      </c>
      <c r="I106" s="17" t="str">
        <f t="shared" si="17"/>
        <v>GSLIM176/182</v>
      </c>
      <c r="J106" s="20" t="s">
        <v>127</v>
      </c>
      <c r="K106" s="20" t="s">
        <v>231</v>
      </c>
      <c r="L106" s="20" t="s">
        <v>46</v>
      </c>
      <c r="M106" s="52"/>
      <c r="N106" s="19"/>
      <c r="O106" s="19">
        <v>2</v>
      </c>
      <c r="P106" s="19">
        <v>4</v>
      </c>
      <c r="Q106" s="19">
        <v>4</v>
      </c>
      <c r="R106" s="19">
        <v>4</v>
      </c>
      <c r="S106" s="19">
        <v>7</v>
      </c>
      <c r="T106" s="19">
        <v>7</v>
      </c>
      <c r="U106" s="19">
        <v>7</v>
      </c>
      <c r="V106" s="19">
        <v>4</v>
      </c>
      <c r="W106" s="19"/>
      <c r="X106" s="19"/>
      <c r="Y106" s="19"/>
      <c r="Z106" s="19"/>
      <c r="AA106" s="19"/>
      <c r="AB106" s="19"/>
      <c r="AC106" s="19"/>
      <c r="AD106" s="22" t="s">
        <v>229</v>
      </c>
      <c r="AE106" s="17" t="s">
        <v>76</v>
      </c>
      <c r="AF106" s="44" t="s">
        <v>232</v>
      </c>
      <c r="AG106" s="20">
        <f t="shared" si="18"/>
        <v>39</v>
      </c>
      <c r="AH106" s="17"/>
      <c r="AI106" s="21">
        <v>41899</v>
      </c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</row>
    <row r="107" spans="1:46" ht="47.25" customHeight="1">
      <c r="A107" s="17">
        <v>109</v>
      </c>
      <c r="B107" s="17" t="s">
        <v>257</v>
      </c>
      <c r="C107" s="18">
        <v>41892</v>
      </c>
      <c r="D107" s="18">
        <v>41905</v>
      </c>
      <c r="E107" s="42">
        <v>41905.75</v>
      </c>
      <c r="F107" s="17" t="s">
        <v>7</v>
      </c>
      <c r="G107" s="17" t="s">
        <v>61</v>
      </c>
      <c r="H107" s="17" t="s">
        <v>59</v>
      </c>
      <c r="I107" s="17" t="str">
        <f t="shared" si="17"/>
        <v>GKLASYKA182/188</v>
      </c>
      <c r="J107" s="17">
        <v>0</v>
      </c>
      <c r="K107" s="17" t="s">
        <v>201</v>
      </c>
      <c r="L107" s="20" t="s">
        <v>46</v>
      </c>
      <c r="M107" s="17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>
        <v>5</v>
      </c>
      <c r="Y107" s="19">
        <v>5</v>
      </c>
      <c r="Z107" s="19">
        <v>2</v>
      </c>
      <c r="AA107" s="19">
        <v>2</v>
      </c>
      <c r="AB107" s="19">
        <v>2</v>
      </c>
      <c r="AC107" s="19">
        <v>2</v>
      </c>
      <c r="AD107" s="17" t="s">
        <v>121</v>
      </c>
      <c r="AE107" s="17"/>
      <c r="AF107" s="44" t="s">
        <v>233</v>
      </c>
      <c r="AG107" s="20">
        <f t="shared" ref="AG107:AG143" si="19">SUM(M107:AC107)</f>
        <v>18</v>
      </c>
      <c r="AH107" s="17"/>
      <c r="AI107" s="21">
        <v>41899</v>
      </c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</row>
    <row r="108" spans="1:46" ht="47.25" customHeight="1">
      <c r="A108" s="17">
        <v>109</v>
      </c>
      <c r="B108" s="17" t="s">
        <v>258</v>
      </c>
      <c r="C108" s="18">
        <v>41892</v>
      </c>
      <c r="D108" s="18">
        <v>41905</v>
      </c>
      <c r="E108" s="42">
        <v>41905.75</v>
      </c>
      <c r="F108" s="17" t="s">
        <v>7</v>
      </c>
      <c r="G108" s="17" t="s">
        <v>61</v>
      </c>
      <c r="H108" s="17" t="s">
        <v>59</v>
      </c>
      <c r="I108" s="17" t="str">
        <f t="shared" si="17"/>
        <v>GKLASYKA182/188</v>
      </c>
      <c r="J108" s="17" t="s">
        <v>127</v>
      </c>
      <c r="K108" s="17">
        <v>4</v>
      </c>
      <c r="L108" s="20" t="s">
        <v>46</v>
      </c>
      <c r="M108" s="17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>
        <v>5</v>
      </c>
      <c r="Y108" s="19">
        <v>5</v>
      </c>
      <c r="Z108" s="19">
        <v>2</v>
      </c>
      <c r="AA108" s="19">
        <v>2</v>
      </c>
      <c r="AB108" s="19">
        <v>2</v>
      </c>
      <c r="AC108" s="19">
        <v>2</v>
      </c>
      <c r="AD108" s="22" t="s">
        <v>234</v>
      </c>
      <c r="AE108" s="17" t="s">
        <v>76</v>
      </c>
      <c r="AF108" s="44" t="s">
        <v>233</v>
      </c>
      <c r="AG108" s="20">
        <f t="shared" si="19"/>
        <v>18</v>
      </c>
      <c r="AH108" s="17"/>
      <c r="AI108" s="21">
        <v>41899</v>
      </c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</row>
    <row r="109" spans="1:46" ht="47.25" customHeight="1">
      <c r="A109" s="17">
        <v>109</v>
      </c>
      <c r="B109" s="17" t="s">
        <v>259</v>
      </c>
      <c r="C109" s="18">
        <v>41892</v>
      </c>
      <c r="D109" s="18">
        <v>41905</v>
      </c>
      <c r="E109" s="42">
        <v>41905.75</v>
      </c>
      <c r="F109" s="17" t="s">
        <v>7</v>
      </c>
      <c r="G109" s="17" t="s">
        <v>61</v>
      </c>
      <c r="H109" s="17" t="s">
        <v>59</v>
      </c>
      <c r="I109" s="17" t="str">
        <f t="shared" si="17"/>
        <v>GKLASYKA182/188</v>
      </c>
      <c r="J109" s="17" t="s">
        <v>127</v>
      </c>
      <c r="K109" s="17">
        <v>4</v>
      </c>
      <c r="L109" s="20" t="s">
        <v>46</v>
      </c>
      <c r="M109" s="17"/>
      <c r="N109" s="19"/>
      <c r="O109" s="19"/>
      <c r="P109" s="19"/>
      <c r="Q109" s="19"/>
      <c r="R109" s="19"/>
      <c r="S109" s="19"/>
      <c r="T109" s="19">
        <v>6</v>
      </c>
      <c r="U109" s="19">
        <v>5</v>
      </c>
      <c r="V109" s="19">
        <v>5</v>
      </c>
      <c r="W109" s="19">
        <v>5</v>
      </c>
      <c r="X109" s="19">
        <v>5</v>
      </c>
      <c r="Y109" s="19">
        <v>5</v>
      </c>
      <c r="Z109" s="19">
        <v>5</v>
      </c>
      <c r="AA109" s="19">
        <v>5</v>
      </c>
      <c r="AB109" s="19">
        <v>5</v>
      </c>
      <c r="AC109" s="19">
        <v>5</v>
      </c>
      <c r="AD109" s="17" t="s">
        <v>94</v>
      </c>
      <c r="AE109" s="44" t="s">
        <v>235</v>
      </c>
      <c r="AF109" s="44" t="s">
        <v>233</v>
      </c>
      <c r="AG109" s="20">
        <f t="shared" si="19"/>
        <v>51</v>
      </c>
      <c r="AH109" s="17"/>
      <c r="AI109" s="21">
        <v>41899</v>
      </c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</row>
    <row r="110" spans="1:46" ht="47.25" customHeight="1">
      <c r="A110" s="57">
        <v>109</v>
      </c>
      <c r="B110" s="57" t="s">
        <v>53</v>
      </c>
      <c r="C110" s="58">
        <v>41893</v>
      </c>
      <c r="D110" s="58">
        <v>41897</v>
      </c>
      <c r="E110" s="65">
        <v>41897.291666666664</v>
      </c>
      <c r="F110" s="57" t="s">
        <v>8</v>
      </c>
      <c r="G110" s="57" t="s">
        <v>48</v>
      </c>
      <c r="H110" s="57" t="s">
        <v>5</v>
      </c>
      <c r="I110" s="57" t="str">
        <f t="shared" si="17"/>
        <v>CSLIM176/182</v>
      </c>
      <c r="J110" s="57" t="s">
        <v>127</v>
      </c>
      <c r="K110" s="57">
        <v>1</v>
      </c>
      <c r="L110" s="57" t="s">
        <v>46</v>
      </c>
      <c r="M110" s="57"/>
      <c r="N110" s="60" t="e">
        <f>IF(VLOOKUP($I110,Zużycie!$A$2:$P$8,5,FALSE)=0," ",VLOOKUP($I110,Zużycie!$A$2:$P$8,5,FALSE))</f>
        <v>#N/A</v>
      </c>
      <c r="O110" s="60" t="e">
        <f>IF(VLOOKUP($I110,Zużycie!$A$2:$P$8,6,FALSE)=0," ",VLOOKUP($I110,Zużycie!$A$2:$P$8,6,FALSE))</f>
        <v>#N/A</v>
      </c>
      <c r="P110" s="60" t="e">
        <f>IF(VLOOKUP($I110,Zużycie!$A$2:$P$8,7,FALSE)=0," ",VLOOKUP($I110,Zużycie!$A$2:$P$8,7,FALSE))</f>
        <v>#N/A</v>
      </c>
      <c r="Q110" s="60" t="e">
        <f>IF(VLOOKUP($I110,Zużycie!$A$2:$P$8,8,FALSE)=0," ",VLOOKUP($I110,Zużycie!$A$2:$P$8,8,FALSE))</f>
        <v>#N/A</v>
      </c>
      <c r="R110" s="60" t="e">
        <f>IF(VLOOKUP($I110,Zużycie!$A$2:$P$8,9,FALSE)=0," ",VLOOKUP($I110,Zużycie!$A$2:$P$8,9,FALSE))</f>
        <v>#N/A</v>
      </c>
      <c r="S110" s="60" t="e">
        <f>IF(VLOOKUP($I110,Zużycie!$A$2:$P$8,10,FALSE)=0," ",VLOOKUP($I110,Zużycie!$A$2:$P$8,10,FALSE))</f>
        <v>#N/A</v>
      </c>
      <c r="T110" s="60" t="e">
        <f>IF(VLOOKUP($I110,Zużycie!$A$2:$P$8,11,FALSE)=0," ",VLOOKUP($I110,Zużycie!$A$2:$P$8,11,FALSE))</f>
        <v>#N/A</v>
      </c>
      <c r="U110" s="60" t="e">
        <f>IF(VLOOKUP($I110,Zużycie!$A$2:$P$8,12,FALSE)=0," ",VLOOKUP($I110,Zużycie!$A$2:$P$8,12,FALSE))</f>
        <v>#N/A</v>
      </c>
      <c r="V110" s="60" t="e">
        <f>IF(VLOOKUP($I110,Zużycie!$A$2:$P$8,13,FALSE)=0," ",VLOOKUP($I110,Zużycie!$A$2:$P$8,13,FALSE))</f>
        <v>#N/A</v>
      </c>
      <c r="W110" s="60" t="e">
        <f>IF(VLOOKUP($I110,Zużycie!$A$2:$P$8,14,FALSE)=0," ",VLOOKUP($I110,Zużycie!$A$2:$P$8,14,FALSE))</f>
        <v>#N/A</v>
      </c>
      <c r="X110" s="60" t="e">
        <f>IF(VLOOKUP($I110,Zużycie!$A$2:$P$8,15,FALSE)=0," ",VLOOKUP($I110,Zużycie!$A$2:$P$8,15,FALSE))</f>
        <v>#N/A</v>
      </c>
      <c r="Y110" s="60" t="e">
        <f>IF(VLOOKUP($I110,Zużycie!$A$2:$P$8,16,FALSE)=0," ",VLOOKUP($I110,Zużycie!$A$2:$P$8,16,FALSE))</f>
        <v>#N/A</v>
      </c>
      <c r="Z110" s="60"/>
      <c r="AA110" s="60"/>
      <c r="AB110" s="60"/>
      <c r="AC110" s="60"/>
      <c r="AD110" s="57" t="s">
        <v>119</v>
      </c>
      <c r="AE110" s="57" t="s">
        <v>76</v>
      </c>
      <c r="AF110" s="57"/>
      <c r="AG110" s="66" t="e">
        <f t="shared" si="19"/>
        <v>#N/A</v>
      </c>
      <c r="AH110" s="62"/>
      <c r="AI110" s="62">
        <v>41894</v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</row>
    <row r="111" spans="1:46" ht="47.25" customHeight="1">
      <c r="A111" s="57">
        <v>109</v>
      </c>
      <c r="B111" s="57" t="s">
        <v>55</v>
      </c>
      <c r="C111" s="58">
        <v>41893</v>
      </c>
      <c r="D111" s="58">
        <v>41897</v>
      </c>
      <c r="E111" s="65">
        <v>41897.291666666664</v>
      </c>
      <c r="F111" s="57" t="s">
        <v>8</v>
      </c>
      <c r="G111" s="57" t="s">
        <v>48</v>
      </c>
      <c r="H111" s="57" t="s">
        <v>5</v>
      </c>
      <c r="I111" s="57" t="str">
        <f t="shared" ref="I111:I112" si="20">CONCATENATE(F111,G111,H111)</f>
        <v>CSLIM176/182</v>
      </c>
      <c r="J111" s="57" t="s">
        <v>127</v>
      </c>
      <c r="K111" s="57">
        <v>1</v>
      </c>
      <c r="L111" s="57" t="s">
        <v>46</v>
      </c>
      <c r="M111" s="57"/>
      <c r="N111" s="60" t="e">
        <f>IF(VLOOKUP($I111,Zużycie!$A$2:$P$8,5,FALSE)=0," ",VLOOKUP($I111,Zużycie!$A$2:$P$8,5,FALSE))</f>
        <v>#N/A</v>
      </c>
      <c r="O111" s="60" t="e">
        <f>IF(VLOOKUP($I111,Zużycie!$A$2:$P$8,6,FALSE)=0," ",VLOOKUP($I111,Zużycie!$A$2:$P$8,6,FALSE))</f>
        <v>#N/A</v>
      </c>
      <c r="P111" s="60" t="e">
        <f>IF(VLOOKUP($I111,Zużycie!$A$2:$P$8,7,FALSE)=0," ",VLOOKUP($I111,Zużycie!$A$2:$P$8,7,FALSE))</f>
        <v>#N/A</v>
      </c>
      <c r="Q111" s="60" t="e">
        <f>IF(VLOOKUP($I111,Zużycie!$A$2:$P$8,8,FALSE)=0," ",VLOOKUP($I111,Zużycie!$A$2:$P$8,8,FALSE))</f>
        <v>#N/A</v>
      </c>
      <c r="R111" s="60" t="e">
        <f>IF(VLOOKUP($I111,Zużycie!$A$2:$P$8,9,FALSE)=0," ",VLOOKUP($I111,Zużycie!$A$2:$P$8,9,FALSE))</f>
        <v>#N/A</v>
      </c>
      <c r="S111" s="60" t="e">
        <f>IF(VLOOKUP($I111,Zużycie!$A$2:$P$8,10,FALSE)=0," ",VLOOKUP($I111,Zużycie!$A$2:$P$8,10,FALSE))</f>
        <v>#N/A</v>
      </c>
      <c r="T111" s="60" t="e">
        <f>IF(VLOOKUP($I111,Zużycie!$A$2:$P$8,11,FALSE)=0," ",VLOOKUP($I111,Zużycie!$A$2:$P$8,11,FALSE))</f>
        <v>#N/A</v>
      </c>
      <c r="U111" s="60" t="e">
        <f>IF(VLOOKUP($I111,Zużycie!$A$2:$P$8,12,FALSE)=0," ",VLOOKUP($I111,Zużycie!$A$2:$P$8,12,FALSE))</f>
        <v>#N/A</v>
      </c>
      <c r="V111" s="60" t="e">
        <f>IF(VLOOKUP($I111,Zużycie!$A$2:$P$8,13,FALSE)=0," ",VLOOKUP($I111,Zużycie!$A$2:$P$8,13,FALSE))</f>
        <v>#N/A</v>
      </c>
      <c r="W111" s="60" t="e">
        <f>IF(VLOOKUP($I111,Zużycie!$A$2:$P$8,14,FALSE)=0," ",VLOOKUP($I111,Zużycie!$A$2:$P$8,14,FALSE))</f>
        <v>#N/A</v>
      </c>
      <c r="X111" s="60" t="e">
        <f>IF(VLOOKUP($I111,Zużycie!$A$2:$P$8,15,FALSE)=0," ",VLOOKUP($I111,Zużycie!$A$2:$P$8,15,FALSE))</f>
        <v>#N/A</v>
      </c>
      <c r="Y111" s="60" t="e">
        <f>IF(VLOOKUP($I111,Zużycie!$A$2:$P$8,16,FALSE)=0," ",VLOOKUP($I111,Zużycie!$A$2:$P$8,16,FALSE))</f>
        <v>#N/A</v>
      </c>
      <c r="Z111" s="60"/>
      <c r="AA111" s="60"/>
      <c r="AB111" s="60"/>
      <c r="AC111" s="60"/>
      <c r="AD111" s="57" t="s">
        <v>94</v>
      </c>
      <c r="AE111" s="57" t="s">
        <v>87</v>
      </c>
      <c r="AF111" s="57"/>
      <c r="AG111" s="66" t="e">
        <f t="shared" si="19"/>
        <v>#N/A</v>
      </c>
      <c r="AH111" s="62"/>
      <c r="AI111" s="62">
        <v>41894</v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</row>
    <row r="112" spans="1:46" ht="47.25" customHeight="1">
      <c r="A112" s="57">
        <v>109</v>
      </c>
      <c r="B112" s="57" t="s">
        <v>57</v>
      </c>
      <c r="C112" s="58">
        <v>41893</v>
      </c>
      <c r="D112" s="58">
        <v>41897</v>
      </c>
      <c r="E112" s="65">
        <v>41897.291666608799</v>
      </c>
      <c r="F112" s="57" t="s">
        <v>8</v>
      </c>
      <c r="G112" s="57" t="s">
        <v>48</v>
      </c>
      <c r="H112" s="57" t="s">
        <v>5</v>
      </c>
      <c r="I112" s="57" t="str">
        <f t="shared" si="20"/>
        <v>CSLIM176/182</v>
      </c>
      <c r="J112" s="57" t="s">
        <v>127</v>
      </c>
      <c r="K112" s="57" t="s">
        <v>268</v>
      </c>
      <c r="L112" s="57" t="s">
        <v>46</v>
      </c>
      <c r="M112" s="57"/>
      <c r="N112" s="60" t="e">
        <f>IF(VLOOKUP($I112,Zużycie!$A$2:$P$8,5,FALSE)=0," ",VLOOKUP($I112,Zużycie!$A$2:$P$8,5,FALSE))</f>
        <v>#N/A</v>
      </c>
      <c r="O112" s="60" t="e">
        <f>IF(VLOOKUP($I112,Zużycie!$A$2:$P$8,6,FALSE)=0," ",VLOOKUP($I112,Zużycie!$A$2:$P$8,6,FALSE))</f>
        <v>#N/A</v>
      </c>
      <c r="P112" s="60" t="e">
        <f>IF(VLOOKUP($I112,Zużycie!$A$2:$P$8,7,FALSE)=0," ",VLOOKUP($I112,Zużycie!$A$2:$P$8,7,FALSE))</f>
        <v>#N/A</v>
      </c>
      <c r="Q112" s="60" t="e">
        <f>IF(VLOOKUP($I112,Zużycie!$A$2:$P$8,8,FALSE)=0," ",VLOOKUP($I112,Zużycie!$A$2:$P$8,8,FALSE))</f>
        <v>#N/A</v>
      </c>
      <c r="R112" s="60" t="e">
        <f>IF(VLOOKUP($I112,Zużycie!$A$2:$P$8,9,FALSE)=0," ",VLOOKUP($I112,Zużycie!$A$2:$P$8,9,FALSE))</f>
        <v>#N/A</v>
      </c>
      <c r="S112" s="60" t="e">
        <f>IF(VLOOKUP($I112,Zużycie!$A$2:$P$8,10,FALSE)=0," ",VLOOKUP($I112,Zużycie!$A$2:$P$8,10,FALSE))</f>
        <v>#N/A</v>
      </c>
      <c r="T112" s="60" t="e">
        <f>IF(VLOOKUP($I112,Zużycie!$A$2:$P$8,11,FALSE)=0," ",VLOOKUP($I112,Zużycie!$A$2:$P$8,11,FALSE))</f>
        <v>#N/A</v>
      </c>
      <c r="U112" s="60" t="e">
        <f>IF(VLOOKUP($I112,Zużycie!$A$2:$P$8,12,FALSE)=0," ",VLOOKUP($I112,Zużycie!$A$2:$P$8,12,FALSE))</f>
        <v>#N/A</v>
      </c>
      <c r="V112" s="60" t="e">
        <f>IF(VLOOKUP($I112,Zużycie!$A$2:$P$8,13,FALSE)=0," ",VLOOKUP($I112,Zużycie!$A$2:$P$8,13,FALSE))</f>
        <v>#N/A</v>
      </c>
      <c r="W112" s="60" t="e">
        <f>IF(VLOOKUP($I112,Zużycie!$A$2:$P$8,14,FALSE)=0," ",VLOOKUP($I112,Zużycie!$A$2:$P$8,14,FALSE))</f>
        <v>#N/A</v>
      </c>
      <c r="X112" s="60" t="e">
        <f>IF(VLOOKUP($I112,Zużycie!$A$2:$P$8,15,FALSE)=0," ",VLOOKUP($I112,Zużycie!$A$2:$P$8,15,FALSE))</f>
        <v>#N/A</v>
      </c>
      <c r="Y112" s="60" t="e">
        <f>IF(VLOOKUP($I112,Zużycie!$A$2:$P$8,16,FALSE)=0," ",VLOOKUP($I112,Zużycie!$A$2:$P$8,16,FALSE))</f>
        <v>#N/A</v>
      </c>
      <c r="Z112" s="60"/>
      <c r="AA112" s="60"/>
      <c r="AB112" s="60"/>
      <c r="AC112" s="60"/>
      <c r="AD112" s="57" t="s">
        <v>96</v>
      </c>
      <c r="AE112" s="67" t="s">
        <v>262</v>
      </c>
      <c r="AF112" s="57"/>
      <c r="AG112" s="66" t="e">
        <f t="shared" si="19"/>
        <v>#N/A</v>
      </c>
      <c r="AH112" s="62"/>
      <c r="AI112" s="62">
        <v>41894</v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</row>
    <row r="113" spans="1:46" ht="47.25" customHeight="1">
      <c r="A113" s="57">
        <v>109</v>
      </c>
      <c r="B113" s="57" t="s">
        <v>58</v>
      </c>
      <c r="C113" s="58">
        <v>41893</v>
      </c>
      <c r="D113" s="58">
        <v>41897</v>
      </c>
      <c r="E113" s="65">
        <v>41897.291666608799</v>
      </c>
      <c r="F113" s="57" t="s">
        <v>8</v>
      </c>
      <c r="G113" s="57" t="s">
        <v>48</v>
      </c>
      <c r="H113" s="57" t="s">
        <v>5</v>
      </c>
      <c r="I113" s="57" t="str">
        <f t="shared" ref="I113:I120" si="21">CONCATENATE(F113,G113,H113)</f>
        <v>CSLIM176/182</v>
      </c>
      <c r="J113" s="57" t="s">
        <v>127</v>
      </c>
      <c r="K113" s="57">
        <v>4</v>
      </c>
      <c r="L113" s="57" t="s">
        <v>46</v>
      </c>
      <c r="M113" s="57"/>
      <c r="N113" s="60" t="e">
        <f>IF(VLOOKUP($I113,Zużycie!$A$2:$P$8,5,FALSE)=0," ",VLOOKUP($I113,Zużycie!$A$2:$P$8,5,FALSE))</f>
        <v>#N/A</v>
      </c>
      <c r="O113" s="60" t="e">
        <f>IF(VLOOKUP($I113,Zużycie!$A$2:$P$8,6,FALSE)=0," ",VLOOKUP($I113,Zużycie!$A$2:$P$8,6,FALSE))</f>
        <v>#N/A</v>
      </c>
      <c r="P113" s="60" t="e">
        <f>IF(VLOOKUP($I113,Zużycie!$A$2:$P$8,7,FALSE)=0," ",VLOOKUP($I113,Zużycie!$A$2:$P$8,7,FALSE))</f>
        <v>#N/A</v>
      </c>
      <c r="Q113" s="60" t="e">
        <f>IF(VLOOKUP($I113,Zużycie!$A$2:$P$8,8,FALSE)=0," ",VLOOKUP($I113,Zużycie!$A$2:$P$8,8,FALSE))</f>
        <v>#N/A</v>
      </c>
      <c r="R113" s="60" t="e">
        <f>IF(VLOOKUP($I113,Zużycie!$A$2:$P$8,9,FALSE)=0," ",VLOOKUP($I113,Zużycie!$A$2:$P$8,9,FALSE))</f>
        <v>#N/A</v>
      </c>
      <c r="S113" s="60" t="e">
        <f>IF(VLOOKUP($I113,Zużycie!$A$2:$P$8,10,FALSE)=0," ",VLOOKUP($I113,Zużycie!$A$2:$P$8,10,FALSE))</f>
        <v>#N/A</v>
      </c>
      <c r="T113" s="60" t="e">
        <f>IF(VLOOKUP($I113,Zużycie!$A$2:$P$8,11,FALSE)=0," ",VLOOKUP($I113,Zużycie!$A$2:$P$8,11,FALSE))</f>
        <v>#N/A</v>
      </c>
      <c r="U113" s="60" t="e">
        <f>IF(VLOOKUP($I113,Zużycie!$A$2:$P$8,12,FALSE)=0," ",VLOOKUP($I113,Zużycie!$A$2:$P$8,12,FALSE))</f>
        <v>#N/A</v>
      </c>
      <c r="V113" s="60" t="e">
        <f>IF(VLOOKUP($I113,Zużycie!$A$2:$P$8,13,FALSE)=0," ",VLOOKUP($I113,Zużycie!$A$2:$P$8,13,FALSE))</f>
        <v>#N/A</v>
      </c>
      <c r="W113" s="60" t="e">
        <f>IF(VLOOKUP($I113,Zużycie!$A$2:$P$8,14,FALSE)=0," ",VLOOKUP($I113,Zużycie!$A$2:$P$8,14,FALSE))</f>
        <v>#N/A</v>
      </c>
      <c r="X113" s="60" t="e">
        <f>IF(VLOOKUP($I113,Zużycie!$A$2:$P$8,15,FALSE)=0," ",VLOOKUP($I113,Zużycie!$A$2:$P$8,15,FALSE))</f>
        <v>#N/A</v>
      </c>
      <c r="Y113" s="60" t="e">
        <f>IF(VLOOKUP($I113,Zużycie!$A$2:$P$8,16,FALSE)=0," ",VLOOKUP($I113,Zużycie!$A$2:$P$8,16,FALSE))</f>
        <v>#N/A</v>
      </c>
      <c r="Z113" s="60"/>
      <c r="AA113" s="60"/>
      <c r="AB113" s="60"/>
      <c r="AC113" s="60"/>
      <c r="AD113" s="57" t="s">
        <v>263</v>
      </c>
      <c r="AE113" s="57" t="s">
        <v>264</v>
      </c>
      <c r="AF113" s="57"/>
      <c r="AG113" s="66" t="e">
        <f t="shared" si="19"/>
        <v>#N/A</v>
      </c>
      <c r="AH113" s="62"/>
      <c r="AI113" s="62">
        <v>41894</v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</row>
    <row r="114" spans="1:46" ht="47.25" customHeight="1">
      <c r="A114" s="57">
        <v>109</v>
      </c>
      <c r="B114" s="57" t="s">
        <v>60</v>
      </c>
      <c r="C114" s="58">
        <v>41893</v>
      </c>
      <c r="D114" s="58">
        <v>41897</v>
      </c>
      <c r="E114" s="65">
        <v>41897.291666608799</v>
      </c>
      <c r="F114" s="57" t="s">
        <v>8</v>
      </c>
      <c r="G114" s="57" t="s">
        <v>48</v>
      </c>
      <c r="H114" s="57" t="s">
        <v>5</v>
      </c>
      <c r="I114" s="57" t="str">
        <f t="shared" si="21"/>
        <v>CSLIM176/182</v>
      </c>
      <c r="J114" s="57" t="s">
        <v>127</v>
      </c>
      <c r="K114" s="57">
        <v>1</v>
      </c>
      <c r="L114" s="57" t="s">
        <v>46</v>
      </c>
      <c r="M114" s="57"/>
      <c r="N114" s="60" t="e">
        <f>IF(VLOOKUP($I114,Zużycie!$A$2:$P$8,5,FALSE)=0," ",VLOOKUP($I114,Zużycie!$A$2:$P$8,5,FALSE))</f>
        <v>#N/A</v>
      </c>
      <c r="O114" s="60" t="e">
        <f>IF(VLOOKUP($I114,Zużycie!$A$2:$P$8,6,FALSE)=0," ",VLOOKUP($I114,Zużycie!$A$2:$P$8,6,FALSE))</f>
        <v>#N/A</v>
      </c>
      <c r="P114" s="60" t="e">
        <f>IF(VLOOKUP($I114,Zużycie!$A$2:$P$8,7,FALSE)=0," ",VLOOKUP($I114,Zużycie!$A$2:$P$8,7,FALSE))</f>
        <v>#N/A</v>
      </c>
      <c r="Q114" s="60" t="e">
        <f>IF(VLOOKUP($I114,Zużycie!$A$2:$P$8,8,FALSE)=0," ",VLOOKUP($I114,Zużycie!$A$2:$P$8,8,FALSE))</f>
        <v>#N/A</v>
      </c>
      <c r="R114" s="60" t="e">
        <f>IF(VLOOKUP($I114,Zużycie!$A$2:$P$8,9,FALSE)=0," ",VLOOKUP($I114,Zużycie!$A$2:$P$8,9,FALSE))</f>
        <v>#N/A</v>
      </c>
      <c r="S114" s="60" t="e">
        <f>IF(VLOOKUP($I114,Zużycie!$A$2:$P$8,10,FALSE)=0," ",VLOOKUP($I114,Zużycie!$A$2:$P$8,10,FALSE))</f>
        <v>#N/A</v>
      </c>
      <c r="T114" s="60" t="e">
        <f>IF(VLOOKUP($I114,Zużycie!$A$2:$P$8,11,FALSE)=0," ",VLOOKUP($I114,Zużycie!$A$2:$P$8,11,FALSE))</f>
        <v>#N/A</v>
      </c>
      <c r="U114" s="60" t="e">
        <f>IF(VLOOKUP($I114,Zużycie!$A$2:$P$8,12,FALSE)=0," ",VLOOKUP($I114,Zużycie!$A$2:$P$8,12,FALSE))</f>
        <v>#N/A</v>
      </c>
      <c r="V114" s="60" t="e">
        <f>IF(VLOOKUP($I114,Zużycie!$A$2:$P$8,13,FALSE)=0," ",VLOOKUP($I114,Zużycie!$A$2:$P$8,13,FALSE))</f>
        <v>#N/A</v>
      </c>
      <c r="W114" s="60" t="e">
        <f>IF(VLOOKUP($I114,Zużycie!$A$2:$P$8,14,FALSE)=0," ",VLOOKUP($I114,Zużycie!$A$2:$P$8,14,FALSE))</f>
        <v>#N/A</v>
      </c>
      <c r="X114" s="60" t="e">
        <f>IF(VLOOKUP($I114,Zużycie!$A$2:$P$8,15,FALSE)=0," ",VLOOKUP($I114,Zużycie!$A$2:$P$8,15,FALSE))</f>
        <v>#N/A</v>
      </c>
      <c r="Y114" s="60" t="e">
        <f>IF(VLOOKUP($I114,Zużycie!$A$2:$P$8,16,FALSE)=0," ",VLOOKUP($I114,Zużycie!$A$2:$P$8,16,FALSE))</f>
        <v>#N/A</v>
      </c>
      <c r="Z114" s="60"/>
      <c r="AA114" s="60"/>
      <c r="AB114" s="60"/>
      <c r="AC114" s="60"/>
      <c r="AD114" s="57" t="s">
        <v>265</v>
      </c>
      <c r="AE114" s="57" t="s">
        <v>72</v>
      </c>
      <c r="AF114" s="57"/>
      <c r="AG114" s="66" t="e">
        <f t="shared" si="19"/>
        <v>#N/A</v>
      </c>
      <c r="AH114" s="62"/>
      <c r="AI114" s="62">
        <v>41894</v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</row>
    <row r="115" spans="1:46" ht="47.25" customHeight="1">
      <c r="A115" s="57">
        <v>109</v>
      </c>
      <c r="B115" s="57" t="s">
        <v>64</v>
      </c>
      <c r="C115" s="58">
        <v>41893</v>
      </c>
      <c r="D115" s="58">
        <v>41897</v>
      </c>
      <c r="E115" s="65">
        <v>41897.291666608799</v>
      </c>
      <c r="F115" s="57" t="s">
        <v>8</v>
      </c>
      <c r="G115" s="57" t="s">
        <v>48</v>
      </c>
      <c r="H115" s="57" t="s">
        <v>5</v>
      </c>
      <c r="I115" s="57" t="str">
        <f t="shared" si="21"/>
        <v>CSLIM176/182</v>
      </c>
      <c r="J115" s="57" t="s">
        <v>127</v>
      </c>
      <c r="K115" s="57">
        <v>1</v>
      </c>
      <c r="L115" s="57" t="s">
        <v>46</v>
      </c>
      <c r="M115" s="57"/>
      <c r="N115" s="60" t="e">
        <f>IF(VLOOKUP($I115,Zużycie!$A$2:$P$8,5,FALSE)=0," ",VLOOKUP($I115,Zużycie!$A$2:$P$8,5,FALSE))</f>
        <v>#N/A</v>
      </c>
      <c r="O115" s="60" t="e">
        <f>IF(VLOOKUP($I115,Zużycie!$A$2:$P$8,6,FALSE)=0," ",VLOOKUP($I115,Zużycie!$A$2:$P$8,6,FALSE))</f>
        <v>#N/A</v>
      </c>
      <c r="P115" s="60" t="e">
        <f>IF(VLOOKUP($I115,Zużycie!$A$2:$P$8,7,FALSE)=0," ",VLOOKUP($I115,Zużycie!$A$2:$P$8,7,FALSE))</f>
        <v>#N/A</v>
      </c>
      <c r="Q115" s="60" t="e">
        <f>IF(VLOOKUP($I115,Zużycie!$A$2:$P$8,8,FALSE)=0," ",VLOOKUP($I115,Zużycie!$A$2:$P$8,8,FALSE))</f>
        <v>#N/A</v>
      </c>
      <c r="R115" s="60" t="e">
        <f>IF(VLOOKUP($I115,Zużycie!$A$2:$P$8,9,FALSE)=0," ",VLOOKUP($I115,Zużycie!$A$2:$P$8,9,FALSE))</f>
        <v>#N/A</v>
      </c>
      <c r="S115" s="60" t="e">
        <f>IF(VLOOKUP($I115,Zużycie!$A$2:$P$8,10,FALSE)=0," ",VLOOKUP($I115,Zużycie!$A$2:$P$8,10,FALSE))</f>
        <v>#N/A</v>
      </c>
      <c r="T115" s="60" t="e">
        <f>IF(VLOOKUP($I115,Zużycie!$A$2:$P$8,11,FALSE)=0," ",VLOOKUP($I115,Zużycie!$A$2:$P$8,11,FALSE))</f>
        <v>#N/A</v>
      </c>
      <c r="U115" s="60" t="e">
        <f>IF(VLOOKUP($I115,Zużycie!$A$2:$P$8,12,FALSE)=0," ",VLOOKUP($I115,Zużycie!$A$2:$P$8,12,FALSE))</f>
        <v>#N/A</v>
      </c>
      <c r="V115" s="60" t="e">
        <f>IF(VLOOKUP($I115,Zużycie!$A$2:$P$8,13,FALSE)=0," ",VLOOKUP($I115,Zużycie!$A$2:$P$8,13,FALSE))</f>
        <v>#N/A</v>
      </c>
      <c r="W115" s="60" t="e">
        <f>IF(VLOOKUP($I115,Zużycie!$A$2:$P$8,14,FALSE)=0," ",VLOOKUP($I115,Zużycie!$A$2:$P$8,14,FALSE))</f>
        <v>#N/A</v>
      </c>
      <c r="X115" s="60" t="e">
        <f>IF(VLOOKUP($I115,Zużycie!$A$2:$P$8,15,FALSE)=0," ",VLOOKUP($I115,Zużycie!$A$2:$P$8,15,FALSE))</f>
        <v>#N/A</v>
      </c>
      <c r="Y115" s="60" t="e">
        <f>IF(VLOOKUP($I115,Zużycie!$A$2:$P$8,16,FALSE)=0," ",VLOOKUP($I115,Zużycie!$A$2:$P$8,16,FALSE))</f>
        <v>#N/A</v>
      </c>
      <c r="Z115" s="60"/>
      <c r="AA115" s="60"/>
      <c r="AB115" s="60"/>
      <c r="AC115" s="60"/>
      <c r="AD115" s="57" t="s">
        <v>266</v>
      </c>
      <c r="AE115" s="57" t="s">
        <v>76</v>
      </c>
      <c r="AF115" s="57"/>
      <c r="AG115" s="66" t="e">
        <f t="shared" si="19"/>
        <v>#N/A</v>
      </c>
      <c r="AH115" s="62"/>
      <c r="AI115" s="62">
        <v>41894</v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</row>
    <row r="116" spans="1:46" ht="47.25" customHeight="1">
      <c r="A116" s="57">
        <v>109</v>
      </c>
      <c r="B116" s="57" t="s">
        <v>65</v>
      </c>
      <c r="C116" s="58">
        <v>41893</v>
      </c>
      <c r="D116" s="58">
        <v>41897</v>
      </c>
      <c r="E116" s="65">
        <v>41897.291666608799</v>
      </c>
      <c r="F116" s="57" t="s">
        <v>8</v>
      </c>
      <c r="G116" s="57" t="s">
        <v>48</v>
      </c>
      <c r="H116" s="57" t="s">
        <v>5</v>
      </c>
      <c r="I116" s="57" t="str">
        <f t="shared" si="21"/>
        <v>CSLIM176/182</v>
      </c>
      <c r="J116" s="57" t="s">
        <v>127</v>
      </c>
      <c r="K116" s="57">
        <v>4</v>
      </c>
      <c r="L116" s="57" t="s">
        <v>46</v>
      </c>
      <c r="M116" s="57"/>
      <c r="N116" s="60" t="e">
        <f>IF(VLOOKUP($I116,Zużycie!$A$2:$P$8,5,FALSE)=0," ",VLOOKUP($I116,Zużycie!$A$2:$P$8,5,FALSE))</f>
        <v>#N/A</v>
      </c>
      <c r="O116" s="60" t="e">
        <f>IF(VLOOKUP($I116,Zużycie!$A$2:$P$8,6,FALSE)=0," ",VLOOKUP($I116,Zużycie!$A$2:$P$8,6,FALSE))</f>
        <v>#N/A</v>
      </c>
      <c r="P116" s="60" t="e">
        <f>IF(VLOOKUP($I116,Zużycie!$A$2:$P$8,7,FALSE)=0," ",VLOOKUP($I116,Zużycie!$A$2:$P$8,7,FALSE))</f>
        <v>#N/A</v>
      </c>
      <c r="Q116" s="60" t="e">
        <f>IF(VLOOKUP($I116,Zużycie!$A$2:$P$8,8,FALSE)=0," ",VLOOKUP($I116,Zużycie!$A$2:$P$8,8,FALSE))</f>
        <v>#N/A</v>
      </c>
      <c r="R116" s="60" t="e">
        <f>IF(VLOOKUP($I116,Zużycie!$A$2:$P$8,9,FALSE)=0," ",VLOOKUP($I116,Zużycie!$A$2:$P$8,9,FALSE))</f>
        <v>#N/A</v>
      </c>
      <c r="S116" s="60" t="e">
        <f>IF(VLOOKUP($I116,Zużycie!$A$2:$P$8,10,FALSE)=0," ",VLOOKUP($I116,Zużycie!$A$2:$P$8,10,FALSE))</f>
        <v>#N/A</v>
      </c>
      <c r="T116" s="60" t="e">
        <f>IF(VLOOKUP($I116,Zużycie!$A$2:$P$8,11,FALSE)=0," ",VLOOKUP($I116,Zużycie!$A$2:$P$8,11,FALSE))</f>
        <v>#N/A</v>
      </c>
      <c r="U116" s="60" t="e">
        <f>IF(VLOOKUP($I116,Zużycie!$A$2:$P$8,12,FALSE)=0," ",VLOOKUP($I116,Zużycie!$A$2:$P$8,12,FALSE))</f>
        <v>#N/A</v>
      </c>
      <c r="V116" s="60" t="e">
        <f>IF(VLOOKUP($I116,Zużycie!$A$2:$P$8,13,FALSE)=0," ",VLOOKUP($I116,Zużycie!$A$2:$P$8,13,FALSE))</f>
        <v>#N/A</v>
      </c>
      <c r="W116" s="60" t="e">
        <f>IF(VLOOKUP($I116,Zużycie!$A$2:$P$8,14,FALSE)=0," ",VLOOKUP($I116,Zużycie!$A$2:$P$8,14,FALSE))</f>
        <v>#N/A</v>
      </c>
      <c r="X116" s="60" t="e">
        <f>IF(VLOOKUP($I116,Zużycie!$A$2:$P$8,15,FALSE)=0," ",VLOOKUP($I116,Zużycie!$A$2:$P$8,15,FALSE))</f>
        <v>#N/A</v>
      </c>
      <c r="Y116" s="60" t="e">
        <f>IF(VLOOKUP($I116,Zużycie!$A$2:$P$8,16,FALSE)=0," ",VLOOKUP($I116,Zużycie!$A$2:$P$8,16,FALSE))</f>
        <v>#N/A</v>
      </c>
      <c r="Z116" s="60"/>
      <c r="AA116" s="60"/>
      <c r="AB116" s="60"/>
      <c r="AC116" s="60"/>
      <c r="AD116" s="57">
        <v>4</v>
      </c>
      <c r="AE116" s="57" t="s">
        <v>267</v>
      </c>
      <c r="AF116" s="57"/>
      <c r="AG116" s="66" t="e">
        <f t="shared" si="19"/>
        <v>#N/A</v>
      </c>
      <c r="AH116" s="62"/>
      <c r="AI116" s="62">
        <v>41894</v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</row>
    <row r="117" spans="1:46" ht="47.25" customHeight="1">
      <c r="A117" s="57">
        <v>109</v>
      </c>
      <c r="B117" s="57" t="s">
        <v>260</v>
      </c>
      <c r="C117" s="58">
        <v>41893</v>
      </c>
      <c r="D117" s="58">
        <v>41897</v>
      </c>
      <c r="E117" s="65">
        <v>41897.291666608799</v>
      </c>
      <c r="F117" s="57" t="s">
        <v>8</v>
      </c>
      <c r="G117" s="57" t="s">
        <v>48</v>
      </c>
      <c r="H117" s="57" t="s">
        <v>5</v>
      </c>
      <c r="I117" s="57" t="str">
        <f t="shared" si="21"/>
        <v>CSLIM176/182</v>
      </c>
      <c r="J117" s="57" t="s">
        <v>127</v>
      </c>
      <c r="K117" s="57" t="s">
        <v>268</v>
      </c>
      <c r="L117" s="57" t="s">
        <v>46</v>
      </c>
      <c r="M117" s="57"/>
      <c r="N117" s="60" t="e">
        <f>IF(VLOOKUP($I117,Zużycie!$A$2:$P$8,5,FALSE)=0," ",VLOOKUP($I117,Zużycie!$A$2:$P$8,5,FALSE))</f>
        <v>#N/A</v>
      </c>
      <c r="O117" s="60" t="e">
        <f>IF(VLOOKUP($I117,Zużycie!$A$2:$P$8,6,FALSE)=0," ",VLOOKUP($I117,Zużycie!$A$2:$P$8,6,FALSE))</f>
        <v>#N/A</v>
      </c>
      <c r="P117" s="60" t="e">
        <f>IF(VLOOKUP($I117,Zużycie!$A$2:$P$8,7,FALSE)=0," ",VLOOKUP($I117,Zużycie!$A$2:$P$8,7,FALSE))</f>
        <v>#N/A</v>
      </c>
      <c r="Q117" s="60" t="e">
        <f>IF(VLOOKUP($I117,Zużycie!$A$2:$P$8,8,FALSE)=0," ",VLOOKUP($I117,Zużycie!$A$2:$P$8,8,FALSE))</f>
        <v>#N/A</v>
      </c>
      <c r="R117" s="60" t="e">
        <f>IF(VLOOKUP($I117,Zużycie!$A$2:$P$8,9,FALSE)=0," ",VLOOKUP($I117,Zużycie!$A$2:$P$8,9,FALSE))</f>
        <v>#N/A</v>
      </c>
      <c r="S117" s="60" t="e">
        <f>IF(VLOOKUP($I117,Zużycie!$A$2:$P$8,10,FALSE)=0," ",VLOOKUP($I117,Zużycie!$A$2:$P$8,10,FALSE))</f>
        <v>#N/A</v>
      </c>
      <c r="T117" s="60" t="e">
        <f>IF(VLOOKUP($I117,Zużycie!$A$2:$P$8,11,FALSE)=0," ",VLOOKUP($I117,Zużycie!$A$2:$P$8,11,FALSE))</f>
        <v>#N/A</v>
      </c>
      <c r="U117" s="60" t="e">
        <f>IF(VLOOKUP($I117,Zużycie!$A$2:$P$8,12,FALSE)=0," ",VLOOKUP($I117,Zużycie!$A$2:$P$8,12,FALSE))</f>
        <v>#N/A</v>
      </c>
      <c r="V117" s="60" t="e">
        <f>IF(VLOOKUP($I117,Zużycie!$A$2:$P$8,13,FALSE)=0," ",VLOOKUP($I117,Zużycie!$A$2:$P$8,13,FALSE))</f>
        <v>#N/A</v>
      </c>
      <c r="W117" s="60" t="e">
        <f>IF(VLOOKUP($I117,Zużycie!$A$2:$P$8,14,FALSE)=0," ",VLOOKUP($I117,Zużycie!$A$2:$P$8,14,FALSE))</f>
        <v>#N/A</v>
      </c>
      <c r="X117" s="60" t="e">
        <f>IF(VLOOKUP($I117,Zużycie!$A$2:$P$8,15,FALSE)=0," ",VLOOKUP($I117,Zużycie!$A$2:$P$8,15,FALSE))</f>
        <v>#N/A</v>
      </c>
      <c r="Y117" s="60" t="e">
        <f>IF(VLOOKUP($I117,Zużycie!$A$2:$P$8,16,FALSE)=0," ",VLOOKUP($I117,Zużycie!$A$2:$P$8,16,FALSE))</f>
        <v>#N/A</v>
      </c>
      <c r="Z117" s="60"/>
      <c r="AA117" s="60"/>
      <c r="AB117" s="60"/>
      <c r="AC117" s="60"/>
      <c r="AD117" s="57" t="s">
        <v>269</v>
      </c>
      <c r="AE117" s="67" t="s">
        <v>270</v>
      </c>
      <c r="AF117" s="57"/>
      <c r="AG117" s="66" t="e">
        <f t="shared" si="19"/>
        <v>#N/A</v>
      </c>
      <c r="AH117" s="62"/>
      <c r="AI117" s="62">
        <v>41894</v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</row>
    <row r="118" spans="1:46" ht="47.25" customHeight="1">
      <c r="A118" s="57">
        <v>109</v>
      </c>
      <c r="B118" s="57" t="s">
        <v>261</v>
      </c>
      <c r="C118" s="58">
        <v>41893</v>
      </c>
      <c r="D118" s="58">
        <v>41897</v>
      </c>
      <c r="E118" s="65">
        <v>41897.291666608799</v>
      </c>
      <c r="F118" s="57" t="s">
        <v>8</v>
      </c>
      <c r="G118" s="57" t="s">
        <v>48</v>
      </c>
      <c r="H118" s="57" t="s">
        <v>5</v>
      </c>
      <c r="I118" s="57" t="str">
        <f t="shared" si="21"/>
        <v>CSLIM176/182</v>
      </c>
      <c r="J118" s="57" t="s">
        <v>127</v>
      </c>
      <c r="K118" s="57">
        <v>4</v>
      </c>
      <c r="L118" s="57" t="s">
        <v>46</v>
      </c>
      <c r="M118" s="57"/>
      <c r="N118" s="60" t="e">
        <f>IF(VLOOKUP($I118,Zużycie!$A$2:$P$8,5,FALSE)=0," ",VLOOKUP($I118,Zużycie!$A$2:$P$8,5,FALSE))</f>
        <v>#N/A</v>
      </c>
      <c r="O118" s="60">
        <v>3</v>
      </c>
      <c r="P118" s="60" t="e">
        <f>IF(VLOOKUP($I118,Zużycie!$A$2:$P$8,7,FALSE)=0," ",VLOOKUP($I118,Zużycie!$A$2:$P$8,7,FALSE))</f>
        <v>#N/A</v>
      </c>
      <c r="Q118" s="60" t="e">
        <f>IF(VLOOKUP($I118,Zużycie!$A$2:$P$8,8,FALSE)=0," ",VLOOKUP($I118,Zużycie!$A$2:$P$8,8,FALSE))</f>
        <v>#N/A</v>
      </c>
      <c r="R118" s="60" t="e">
        <f>IF(VLOOKUP($I118,Zużycie!$A$2:$P$8,9,FALSE)=0," ",VLOOKUP($I118,Zużycie!$A$2:$P$8,9,FALSE))</f>
        <v>#N/A</v>
      </c>
      <c r="S118" s="60" t="e">
        <f>IF(VLOOKUP($I118,Zużycie!$A$2:$P$8,10,FALSE)=0," ",VLOOKUP($I118,Zużycie!$A$2:$P$8,10,FALSE))</f>
        <v>#N/A</v>
      </c>
      <c r="T118" s="60" t="e">
        <f>IF(VLOOKUP($I118,Zużycie!$A$2:$P$8,11,FALSE)=0," ",VLOOKUP($I118,Zużycie!$A$2:$P$8,11,FALSE))</f>
        <v>#N/A</v>
      </c>
      <c r="U118" s="60" t="e">
        <f>IF(VLOOKUP($I118,Zużycie!$A$2:$P$8,12,FALSE)=0," ",VLOOKUP($I118,Zużycie!$A$2:$P$8,12,FALSE))</f>
        <v>#N/A</v>
      </c>
      <c r="V118" s="60" t="e">
        <f>IF(VLOOKUP($I118,Zużycie!$A$2:$P$8,13,FALSE)=0," ",VLOOKUP($I118,Zużycie!$A$2:$P$8,13,FALSE))</f>
        <v>#N/A</v>
      </c>
      <c r="W118" s="60" t="e">
        <f>IF(VLOOKUP($I118,Zużycie!$A$2:$P$8,14,FALSE)=0," ",VLOOKUP($I118,Zużycie!$A$2:$P$8,14,FALSE))</f>
        <v>#N/A</v>
      </c>
      <c r="X118" s="60" t="e">
        <f>IF(VLOOKUP($I118,Zużycie!$A$2:$P$8,15,FALSE)=0," ",VLOOKUP($I118,Zużycie!$A$2:$P$8,15,FALSE))</f>
        <v>#N/A</v>
      </c>
      <c r="Y118" s="60" t="e">
        <f>IF(VLOOKUP($I118,Zużycie!$A$2:$P$8,16,FALSE)=0," ",VLOOKUP($I118,Zużycie!$A$2:$P$8,16,FALSE))</f>
        <v>#N/A</v>
      </c>
      <c r="Z118" s="60"/>
      <c r="AA118" s="60"/>
      <c r="AB118" s="60"/>
      <c r="AC118" s="60"/>
      <c r="AD118" s="57" t="s">
        <v>121</v>
      </c>
      <c r="AE118" s="57" t="s">
        <v>87</v>
      </c>
      <c r="AF118" s="57"/>
      <c r="AG118" s="66" t="e">
        <f t="shared" si="19"/>
        <v>#N/A</v>
      </c>
      <c r="AH118" s="62"/>
      <c r="AI118" s="62">
        <v>41894</v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</row>
    <row r="119" spans="1:46" ht="47.25" customHeight="1">
      <c r="A119" s="57">
        <v>109</v>
      </c>
      <c r="B119" s="57" t="s">
        <v>271</v>
      </c>
      <c r="C119" s="58">
        <v>41893</v>
      </c>
      <c r="D119" s="58">
        <v>41897</v>
      </c>
      <c r="E119" s="65">
        <v>41897.291666608799</v>
      </c>
      <c r="F119" s="57" t="s">
        <v>8</v>
      </c>
      <c r="G119" s="57" t="s">
        <v>48</v>
      </c>
      <c r="H119" s="57" t="s">
        <v>5</v>
      </c>
      <c r="I119" s="57" t="str">
        <f t="shared" si="21"/>
        <v>CSLIM176/182</v>
      </c>
      <c r="J119" s="57" t="s">
        <v>127</v>
      </c>
      <c r="K119" s="57">
        <v>1</v>
      </c>
      <c r="L119" s="57" t="s">
        <v>46</v>
      </c>
      <c r="M119" s="57"/>
      <c r="N119" s="60" t="e">
        <f>IF(VLOOKUP($I119,Zużycie!$A$2:$P$8,5,FALSE)=0," ",VLOOKUP($I119,Zużycie!$A$2:$P$8,5,FALSE))</f>
        <v>#N/A</v>
      </c>
      <c r="O119" s="60" t="e">
        <f>IF(VLOOKUP($I119,Zużycie!$A$2:$P$8,6,FALSE)=0," ",VLOOKUP($I119,Zużycie!$A$2:$P$8,6,FALSE))</f>
        <v>#N/A</v>
      </c>
      <c r="P119" s="60" t="e">
        <f>IF(VLOOKUP($I119,Zużycie!$A$2:$P$8,7,FALSE)=0," ",VLOOKUP($I119,Zużycie!$A$2:$P$8,7,FALSE))</f>
        <v>#N/A</v>
      </c>
      <c r="Q119" s="60" t="e">
        <f>IF(VLOOKUP($I119,Zużycie!$A$2:$P$8,8,FALSE)=0," ",VLOOKUP($I119,Zużycie!$A$2:$P$8,8,FALSE))</f>
        <v>#N/A</v>
      </c>
      <c r="R119" s="60" t="e">
        <f>IF(VLOOKUP($I119,Zużycie!$A$2:$P$8,9,FALSE)=0," ",VLOOKUP($I119,Zużycie!$A$2:$P$8,9,FALSE))</f>
        <v>#N/A</v>
      </c>
      <c r="S119" s="60" t="e">
        <f>IF(VLOOKUP($I119,Zużycie!$A$2:$P$8,10,FALSE)=0," ",VLOOKUP($I119,Zużycie!$A$2:$P$8,10,FALSE))</f>
        <v>#N/A</v>
      </c>
      <c r="T119" s="60" t="e">
        <f>IF(VLOOKUP($I119,Zużycie!$A$2:$P$8,11,FALSE)=0," ",VLOOKUP($I119,Zużycie!$A$2:$P$8,11,FALSE))</f>
        <v>#N/A</v>
      </c>
      <c r="U119" s="60" t="e">
        <f>IF(VLOOKUP($I119,Zużycie!$A$2:$P$8,12,FALSE)=0," ",VLOOKUP($I119,Zużycie!$A$2:$P$8,12,FALSE))</f>
        <v>#N/A</v>
      </c>
      <c r="V119" s="60" t="e">
        <f>IF(VLOOKUP($I119,Zużycie!$A$2:$P$8,13,FALSE)=0," ",VLOOKUP($I119,Zużycie!$A$2:$P$8,13,FALSE))</f>
        <v>#N/A</v>
      </c>
      <c r="W119" s="60" t="e">
        <f>IF(VLOOKUP($I119,Zużycie!$A$2:$P$8,14,FALSE)=0," ",VLOOKUP($I119,Zużycie!$A$2:$P$8,14,FALSE))</f>
        <v>#N/A</v>
      </c>
      <c r="X119" s="60" t="e">
        <f>IF(VLOOKUP($I119,Zużycie!$A$2:$P$8,15,FALSE)=0," ",VLOOKUP($I119,Zużycie!$A$2:$P$8,15,FALSE))</f>
        <v>#N/A</v>
      </c>
      <c r="Y119" s="60" t="e">
        <f>IF(VLOOKUP($I119,Zużycie!$A$2:$P$8,16,FALSE)=0," ",VLOOKUP($I119,Zużycie!$A$2:$P$8,16,FALSE))</f>
        <v>#N/A</v>
      </c>
      <c r="Z119" s="60"/>
      <c r="AA119" s="60"/>
      <c r="AB119" s="60"/>
      <c r="AC119" s="60"/>
      <c r="AD119" s="57" t="s">
        <v>94</v>
      </c>
      <c r="AE119" s="57" t="s">
        <v>72</v>
      </c>
      <c r="AF119" s="57"/>
      <c r="AG119" s="66" t="e">
        <f t="shared" si="19"/>
        <v>#N/A</v>
      </c>
      <c r="AH119" s="62"/>
      <c r="AI119" s="62">
        <v>41894</v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</row>
    <row r="120" spans="1:46" ht="47.25" customHeight="1">
      <c r="A120" s="57">
        <v>109</v>
      </c>
      <c r="B120" s="57" t="s">
        <v>272</v>
      </c>
      <c r="C120" s="58">
        <v>41894</v>
      </c>
      <c r="D120" s="58">
        <v>41897</v>
      </c>
      <c r="E120" s="65">
        <v>41897.291666608799</v>
      </c>
      <c r="F120" s="57" t="s">
        <v>8</v>
      </c>
      <c r="G120" s="57" t="s">
        <v>61</v>
      </c>
      <c r="H120" s="57" t="s">
        <v>5</v>
      </c>
      <c r="I120" s="57" t="str">
        <f t="shared" si="21"/>
        <v>CKLASYKA176/182</v>
      </c>
      <c r="J120" s="57"/>
      <c r="K120" s="57"/>
      <c r="L120" s="57" t="s">
        <v>46</v>
      </c>
      <c r="M120" s="57"/>
      <c r="N120" s="60" t="e">
        <f>IF(VLOOKUP($I120,Zużycie!$A$2:$P$8,5,FALSE)=0," ",VLOOKUP($I120,Zużycie!$A$2:$P$8,5,FALSE))</f>
        <v>#N/A</v>
      </c>
      <c r="O120" s="60" t="e">
        <f>IF(VLOOKUP($I120,Zużycie!$A$2:$P$8,6,FALSE)=0," ",VLOOKUP($I120,Zużycie!$A$2:$P$8,6,FALSE))</f>
        <v>#N/A</v>
      </c>
      <c r="P120" s="68">
        <v>10</v>
      </c>
      <c r="Q120" s="68">
        <v>10</v>
      </c>
      <c r="R120" s="68">
        <v>10</v>
      </c>
      <c r="S120" s="68">
        <v>15</v>
      </c>
      <c r="T120" s="68">
        <v>15</v>
      </c>
      <c r="U120" s="68">
        <v>15</v>
      </c>
      <c r="V120" s="68"/>
      <c r="W120" s="60"/>
      <c r="X120" s="60" t="e">
        <f>IF(VLOOKUP($I120,Zużycie!$A$2:$P$8,15,FALSE)=0," ",VLOOKUP($I120,Zużycie!$A$2:$P$8,15,FALSE))</f>
        <v>#N/A</v>
      </c>
      <c r="Y120" s="60" t="e">
        <f>IF(VLOOKUP($I120,Zużycie!$A$2:$P$8,16,FALSE)=0," ",VLOOKUP($I120,Zużycie!$A$2:$P$8,16,FALSE))</f>
        <v>#N/A</v>
      </c>
      <c r="Z120" s="60"/>
      <c r="AA120" s="60"/>
      <c r="AB120" s="60"/>
      <c r="AC120" s="60"/>
      <c r="AD120" s="57" t="s">
        <v>121</v>
      </c>
      <c r="AE120" s="57"/>
      <c r="AF120" s="57"/>
      <c r="AG120" s="66" t="e">
        <f t="shared" si="19"/>
        <v>#N/A</v>
      </c>
      <c r="AH120" s="62"/>
      <c r="AI120" s="62">
        <v>41898</v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</row>
    <row r="121" spans="1:46" ht="47.25" customHeight="1">
      <c r="A121" s="57">
        <v>109</v>
      </c>
      <c r="B121" s="57" t="s">
        <v>273</v>
      </c>
      <c r="C121" s="58">
        <v>41894</v>
      </c>
      <c r="D121" s="58">
        <v>41897</v>
      </c>
      <c r="E121" s="65">
        <v>41897.291666608799</v>
      </c>
      <c r="F121" s="57" t="s">
        <v>8</v>
      </c>
      <c r="G121" s="57" t="s">
        <v>61</v>
      </c>
      <c r="H121" s="57" t="s">
        <v>59</v>
      </c>
      <c r="I121" s="57" t="str">
        <f t="shared" ref="I121:I122" si="22">CONCATENATE(F121,G121,H121)</f>
        <v>CKLASYKA182/188</v>
      </c>
      <c r="J121" s="57"/>
      <c r="K121" s="57"/>
      <c r="L121" s="57" t="s">
        <v>46</v>
      </c>
      <c r="M121" s="57"/>
      <c r="N121" s="60"/>
      <c r="O121" s="60"/>
      <c r="P121" s="60">
        <v>5</v>
      </c>
      <c r="Q121" s="60">
        <v>5</v>
      </c>
      <c r="R121" s="60">
        <v>5</v>
      </c>
      <c r="S121" s="60">
        <v>5</v>
      </c>
      <c r="T121" s="60">
        <v>5</v>
      </c>
      <c r="U121" s="60">
        <v>5</v>
      </c>
      <c r="V121" s="60">
        <v>5</v>
      </c>
      <c r="W121" s="60">
        <v>5</v>
      </c>
      <c r="X121" s="60"/>
      <c r="Y121" s="60"/>
      <c r="Z121" s="60"/>
      <c r="AA121" s="60"/>
      <c r="AB121" s="60"/>
      <c r="AC121" s="60"/>
      <c r="AD121" s="57" t="s">
        <v>121</v>
      </c>
      <c r="AE121" s="57"/>
      <c r="AF121" s="57"/>
      <c r="AG121" s="66">
        <f t="shared" si="19"/>
        <v>40</v>
      </c>
      <c r="AH121" s="62"/>
      <c r="AI121" s="62">
        <v>41898</v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</row>
    <row r="122" spans="1:46" ht="47.25" customHeight="1">
      <c r="A122" s="57">
        <v>109</v>
      </c>
      <c r="B122" s="57" t="s">
        <v>274</v>
      </c>
      <c r="C122" s="58">
        <v>41900</v>
      </c>
      <c r="D122" s="58">
        <v>41905</v>
      </c>
      <c r="E122" s="65">
        <v>41905.291666666664</v>
      </c>
      <c r="F122" s="57" t="s">
        <v>8</v>
      </c>
      <c r="G122" s="57" t="s">
        <v>48</v>
      </c>
      <c r="H122" s="57" t="s">
        <v>3</v>
      </c>
      <c r="I122" s="57" t="str">
        <f t="shared" si="22"/>
        <v>CSLIM164/170</v>
      </c>
      <c r="J122" s="57" t="s">
        <v>127</v>
      </c>
      <c r="K122" s="57">
        <v>1</v>
      </c>
      <c r="L122" s="57" t="s">
        <v>46</v>
      </c>
      <c r="M122" s="57"/>
      <c r="N122" s="60"/>
      <c r="O122" s="60"/>
      <c r="P122" s="60"/>
      <c r="Q122" s="60">
        <v>2</v>
      </c>
      <c r="R122" s="60"/>
      <c r="S122" s="60">
        <v>3</v>
      </c>
      <c r="T122" s="60"/>
      <c r="U122" s="60">
        <v>2</v>
      </c>
      <c r="V122" s="60"/>
      <c r="W122" s="60">
        <v>1</v>
      </c>
      <c r="X122" s="60"/>
      <c r="Y122" s="60"/>
      <c r="Z122" s="60"/>
      <c r="AA122" s="60"/>
      <c r="AB122" s="60"/>
      <c r="AC122" s="60"/>
      <c r="AD122" s="57" t="s">
        <v>121</v>
      </c>
      <c r="AE122" s="67" t="s">
        <v>262</v>
      </c>
      <c r="AF122" s="57"/>
      <c r="AG122" s="66">
        <f t="shared" si="19"/>
        <v>8</v>
      </c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</row>
    <row r="123" spans="1:46" ht="47.25" customHeight="1">
      <c r="A123" s="57">
        <v>109</v>
      </c>
      <c r="B123" s="57" t="s">
        <v>275</v>
      </c>
      <c r="C123" s="58">
        <v>41900</v>
      </c>
      <c r="D123" s="58">
        <v>41905</v>
      </c>
      <c r="E123" s="65">
        <v>41905.291666666664</v>
      </c>
      <c r="F123" s="57" t="s">
        <v>8</v>
      </c>
      <c r="G123" s="57" t="s">
        <v>48</v>
      </c>
      <c r="H123" s="57" t="s">
        <v>3</v>
      </c>
      <c r="I123" s="57" t="str">
        <f t="shared" ref="I123:I124" si="23">CONCATENATE(F123,G123,H123)</f>
        <v>CSLIM164/170</v>
      </c>
      <c r="J123" s="57" t="s">
        <v>127</v>
      </c>
      <c r="K123" s="57">
        <v>1</v>
      </c>
      <c r="L123" s="57" t="s">
        <v>46</v>
      </c>
      <c r="M123" s="57"/>
      <c r="N123" s="60"/>
      <c r="O123" s="60"/>
      <c r="P123" s="60"/>
      <c r="Q123" s="60">
        <v>2</v>
      </c>
      <c r="R123" s="60"/>
      <c r="S123" s="60">
        <v>3</v>
      </c>
      <c r="T123" s="60"/>
      <c r="U123" s="60">
        <v>2</v>
      </c>
      <c r="V123" s="60"/>
      <c r="W123" s="60">
        <v>1</v>
      </c>
      <c r="X123" s="60"/>
      <c r="Y123" s="60"/>
      <c r="Z123" s="60"/>
      <c r="AA123" s="60"/>
      <c r="AB123" s="60"/>
      <c r="AC123" s="60"/>
      <c r="AD123" s="69" t="s">
        <v>277</v>
      </c>
      <c r="AE123" s="57" t="s">
        <v>150</v>
      </c>
      <c r="AF123" s="57"/>
      <c r="AG123" s="66">
        <f t="shared" si="19"/>
        <v>8</v>
      </c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</row>
    <row r="124" spans="1:46" ht="47.25" customHeight="1">
      <c r="A124" s="57">
        <v>109</v>
      </c>
      <c r="B124" s="57" t="s">
        <v>276</v>
      </c>
      <c r="C124" s="58">
        <v>41900</v>
      </c>
      <c r="D124" s="58">
        <v>41905</v>
      </c>
      <c r="E124" s="65">
        <v>41905.291666666664</v>
      </c>
      <c r="F124" s="57" t="s">
        <v>8</v>
      </c>
      <c r="G124" s="57" t="s">
        <v>48</v>
      </c>
      <c r="H124" s="57" t="s">
        <v>3</v>
      </c>
      <c r="I124" s="57" t="str">
        <f t="shared" si="23"/>
        <v>CSLIM164/170</v>
      </c>
      <c r="J124" s="57" t="s">
        <v>127</v>
      </c>
      <c r="K124" s="57">
        <v>1</v>
      </c>
      <c r="L124" s="57" t="s">
        <v>46</v>
      </c>
      <c r="M124" s="57"/>
      <c r="N124" s="60"/>
      <c r="O124" s="60"/>
      <c r="P124" s="60"/>
      <c r="Q124" s="60">
        <v>2</v>
      </c>
      <c r="R124" s="60"/>
      <c r="S124" s="60">
        <v>3</v>
      </c>
      <c r="T124" s="60"/>
      <c r="U124" s="60">
        <v>2</v>
      </c>
      <c r="V124" s="60"/>
      <c r="W124" s="60">
        <v>1</v>
      </c>
      <c r="X124" s="60"/>
      <c r="Y124" s="60"/>
      <c r="Z124" s="60"/>
      <c r="AA124" s="60"/>
      <c r="AB124" s="60"/>
      <c r="AC124" s="60"/>
      <c r="AD124" s="69" t="s">
        <v>115</v>
      </c>
      <c r="AE124" s="57" t="s">
        <v>150</v>
      </c>
      <c r="AF124" s="57"/>
      <c r="AG124" s="66">
        <f t="shared" si="19"/>
        <v>8</v>
      </c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</row>
    <row r="125" spans="1:46" ht="61.5" customHeight="1">
      <c r="A125" s="57">
        <v>109</v>
      </c>
      <c r="B125" s="57" t="s">
        <v>278</v>
      </c>
      <c r="C125" s="58">
        <v>41900</v>
      </c>
      <c r="D125" s="58">
        <v>41909</v>
      </c>
      <c r="E125" s="65">
        <v>41909.75</v>
      </c>
      <c r="F125" s="57" t="s">
        <v>8</v>
      </c>
      <c r="G125" s="57" t="s">
        <v>61</v>
      </c>
      <c r="H125" s="57" t="s">
        <v>5</v>
      </c>
      <c r="I125" s="57" t="str">
        <f t="shared" si="17"/>
        <v>CKLASYKA176/182</v>
      </c>
      <c r="J125" s="57" t="s">
        <v>200</v>
      </c>
      <c r="K125" s="57"/>
      <c r="L125" s="57" t="s">
        <v>46</v>
      </c>
      <c r="M125" s="57"/>
      <c r="N125" s="60" t="e">
        <f>IF(VLOOKUP($I125,Zużycie!$A$2:$P$8,5,FALSE)=0," ",VLOOKUP($I125,Zużycie!$A$2:$P$8,5,FALSE))</f>
        <v>#N/A</v>
      </c>
      <c r="O125" s="60" t="e">
        <f>IF(VLOOKUP($I125,Zużycie!$A$2:$P$8,6,FALSE)=0," ",VLOOKUP($I125,Zużycie!$A$2:$P$8,6,FALSE))</f>
        <v>#N/A</v>
      </c>
      <c r="P125" s="60" t="e">
        <f>IF(VLOOKUP($I125,Zużycie!$A$2:$P$8,7,FALSE)=0," ",VLOOKUP($I125,Zużycie!$A$2:$P$8,7,FALSE))</f>
        <v>#N/A</v>
      </c>
      <c r="Q125" s="60"/>
      <c r="R125" s="60"/>
      <c r="S125" s="60"/>
      <c r="T125" s="60"/>
      <c r="U125" s="60"/>
      <c r="V125" s="60"/>
      <c r="W125" s="60"/>
      <c r="X125" s="60" t="e">
        <f>IF(VLOOKUP($I125,Zużycie!$A$2:$P$8,15,FALSE)=0," ",VLOOKUP($I125,Zużycie!$A$2:$P$8,15,FALSE))</f>
        <v>#N/A</v>
      </c>
      <c r="Y125" s="60" t="e">
        <f>IF(VLOOKUP($I125,Zużycie!$A$2:$P$8,16,FALSE)=0," ",VLOOKUP($I125,Zużycie!$A$2:$P$8,16,FALSE))</f>
        <v>#N/A</v>
      </c>
      <c r="Z125" s="60"/>
      <c r="AA125" s="60">
        <v>2</v>
      </c>
      <c r="AB125" s="60"/>
      <c r="AC125" s="60"/>
      <c r="AD125" s="70" t="s">
        <v>280</v>
      </c>
      <c r="AE125" s="57"/>
      <c r="AF125" s="57"/>
      <c r="AG125" s="66">
        <v>2</v>
      </c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</row>
    <row r="126" spans="1:46" ht="47.25" customHeight="1">
      <c r="A126" s="57">
        <v>109</v>
      </c>
      <c r="B126" s="57" t="s">
        <v>279</v>
      </c>
      <c r="C126" s="58">
        <v>41900</v>
      </c>
      <c r="D126" s="58">
        <v>41909</v>
      </c>
      <c r="E126" s="65">
        <v>41909.75</v>
      </c>
      <c r="F126" s="57" t="s">
        <v>8</v>
      </c>
      <c r="G126" s="57" t="s">
        <v>61</v>
      </c>
      <c r="H126" s="57" t="s">
        <v>5</v>
      </c>
      <c r="I126" s="57" t="str">
        <f t="shared" si="17"/>
        <v>CKLASYKA176/182</v>
      </c>
      <c r="J126" s="57" t="s">
        <v>200</v>
      </c>
      <c r="K126" s="57"/>
      <c r="L126" s="57" t="s">
        <v>46</v>
      </c>
      <c r="M126" s="57"/>
      <c r="N126" s="60" t="e">
        <f>IF(VLOOKUP($I126,Zużycie!$A$2:$P$8,5,FALSE)=0," ",VLOOKUP($I126,Zużycie!$A$2:$P$8,5,FALSE))</f>
        <v>#N/A</v>
      </c>
      <c r="O126" s="60" t="e">
        <f>IF(VLOOKUP($I126,Zużycie!$A$2:$P$8,6,FALSE)=0," ",VLOOKUP($I126,Zużycie!$A$2:$P$8,6,FALSE))</f>
        <v>#N/A</v>
      </c>
      <c r="P126" s="60" t="e">
        <f>IF(VLOOKUP($I126,Zużycie!$A$2:$P$8,7,FALSE)=0," ",VLOOKUP($I126,Zużycie!$A$2:$P$8,7,FALSE))</f>
        <v>#N/A</v>
      </c>
      <c r="Q126" s="60"/>
      <c r="R126" s="60"/>
      <c r="S126" s="60"/>
      <c r="T126" s="60"/>
      <c r="U126" s="60"/>
      <c r="V126" s="60">
        <v>10</v>
      </c>
      <c r="W126" s="60">
        <v>10</v>
      </c>
      <c r="X126" s="60" t="e">
        <f>IF(VLOOKUP($I126,Zużycie!$A$2:$P$8,15,FALSE)=0," ",VLOOKUP($I126,Zużycie!$A$2:$P$8,15,FALSE))</f>
        <v>#N/A</v>
      </c>
      <c r="Y126" s="60" t="e">
        <f>IF(VLOOKUP($I126,Zużycie!$A$2:$P$8,16,FALSE)=0," ",VLOOKUP($I126,Zużycie!$A$2:$P$8,16,FALSE))</f>
        <v>#N/A</v>
      </c>
      <c r="Z126" s="60"/>
      <c r="AA126" s="60"/>
      <c r="AB126" s="60"/>
      <c r="AC126" s="60"/>
      <c r="AD126" s="70" t="s">
        <v>281</v>
      </c>
      <c r="AE126" s="57"/>
      <c r="AF126" s="57"/>
      <c r="AG126" s="66" t="e">
        <f t="shared" si="19"/>
        <v>#N/A</v>
      </c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</row>
    <row r="127" spans="1:46" ht="47.25" customHeight="1">
      <c r="A127" s="57">
        <v>109</v>
      </c>
      <c r="B127" s="57" t="s">
        <v>282</v>
      </c>
      <c r="C127" s="58">
        <v>41900</v>
      </c>
      <c r="D127" s="58">
        <v>41909</v>
      </c>
      <c r="E127" s="65">
        <v>41909.75</v>
      </c>
      <c r="F127" s="57" t="s">
        <v>8</v>
      </c>
      <c r="G127" s="57" t="s">
        <v>61</v>
      </c>
      <c r="H127" s="57" t="s">
        <v>59</v>
      </c>
      <c r="I127" s="57" t="str">
        <f t="shared" si="17"/>
        <v>CKLASYKA182/188</v>
      </c>
      <c r="J127" s="57" t="s">
        <v>200</v>
      </c>
      <c r="K127" s="57"/>
      <c r="L127" s="57" t="s">
        <v>46</v>
      </c>
      <c r="M127" s="57"/>
      <c r="N127" s="60"/>
      <c r="O127" s="60"/>
      <c r="P127" s="60"/>
      <c r="Q127" s="60"/>
      <c r="R127" s="60"/>
      <c r="S127" s="60"/>
      <c r="T127" s="60"/>
      <c r="U127" s="60"/>
      <c r="V127" s="60">
        <v>10</v>
      </c>
      <c r="W127" s="60">
        <v>10</v>
      </c>
      <c r="X127" s="60">
        <v>10</v>
      </c>
      <c r="Y127" s="60">
        <v>10</v>
      </c>
      <c r="Z127" s="60"/>
      <c r="AA127" s="60"/>
      <c r="AB127" s="60"/>
      <c r="AC127" s="60"/>
      <c r="AD127" s="70" t="s">
        <v>281</v>
      </c>
      <c r="AE127" s="57"/>
      <c r="AF127" s="57"/>
      <c r="AG127" s="66">
        <f t="shared" si="19"/>
        <v>40</v>
      </c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</row>
    <row r="128" spans="1:46" ht="47.25" customHeight="1">
      <c r="A128" s="57">
        <v>109</v>
      </c>
      <c r="B128" s="57" t="s">
        <v>283</v>
      </c>
      <c r="C128" s="58">
        <v>41900</v>
      </c>
      <c r="D128" s="58">
        <v>41909</v>
      </c>
      <c r="E128" s="65">
        <v>41909.75</v>
      </c>
      <c r="F128" s="57" t="s">
        <v>8</v>
      </c>
      <c r="G128" s="57" t="s">
        <v>61</v>
      </c>
      <c r="H128" s="57" t="s">
        <v>59</v>
      </c>
      <c r="I128" s="57" t="str">
        <f t="shared" si="17"/>
        <v>CKLASYKA182/188</v>
      </c>
      <c r="J128" s="57" t="s">
        <v>200</v>
      </c>
      <c r="K128" s="57"/>
      <c r="L128" s="57" t="s">
        <v>46</v>
      </c>
      <c r="M128" s="57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>
        <v>5</v>
      </c>
      <c r="AA128" s="60">
        <v>5</v>
      </c>
      <c r="AB128" s="60"/>
      <c r="AC128" s="60"/>
      <c r="AD128" s="70" t="s">
        <v>281</v>
      </c>
      <c r="AE128" s="57"/>
      <c r="AF128" s="57"/>
      <c r="AG128" s="66">
        <f t="shared" si="19"/>
        <v>10</v>
      </c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</row>
    <row r="129" spans="1:47" ht="47.25" customHeight="1">
      <c r="A129" s="54">
        <v>116</v>
      </c>
      <c r="B129" s="54" t="s">
        <v>284</v>
      </c>
      <c r="C129" s="55">
        <v>41898</v>
      </c>
      <c r="D129" s="55">
        <v>41909</v>
      </c>
      <c r="E129" s="71">
        <v>41909.75</v>
      </c>
      <c r="F129" s="54" t="s">
        <v>9</v>
      </c>
      <c r="G129" s="54" t="s">
        <v>61</v>
      </c>
      <c r="H129" s="54" t="s">
        <v>5</v>
      </c>
      <c r="I129" s="54" t="str">
        <f t="shared" si="17"/>
        <v>GKKLASYKA176/182</v>
      </c>
      <c r="J129" s="54" t="s">
        <v>291</v>
      </c>
      <c r="K129" s="54"/>
      <c r="L129" s="54" t="s">
        <v>46</v>
      </c>
      <c r="M129" s="54"/>
      <c r="N129" s="56"/>
      <c r="O129" s="56"/>
      <c r="P129" s="56"/>
      <c r="Q129" s="56">
        <v>2</v>
      </c>
      <c r="R129" s="56">
        <v>3</v>
      </c>
      <c r="S129" s="56">
        <v>3</v>
      </c>
      <c r="T129" s="56">
        <v>3</v>
      </c>
      <c r="U129" s="56">
        <v>2</v>
      </c>
      <c r="V129" s="56">
        <v>1</v>
      </c>
      <c r="W129" s="56"/>
      <c r="X129" s="56"/>
      <c r="Y129" s="56"/>
      <c r="Z129" s="56"/>
      <c r="AA129" s="56"/>
      <c r="AB129" s="56"/>
      <c r="AC129" s="56"/>
      <c r="AD129" s="54" t="s">
        <v>121</v>
      </c>
      <c r="AE129" s="54"/>
      <c r="AF129" s="54"/>
      <c r="AG129" s="72">
        <f t="shared" si="19"/>
        <v>14</v>
      </c>
      <c r="AH129" s="86">
        <v>41906</v>
      </c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</row>
    <row r="130" spans="1:47" ht="47.25" customHeight="1">
      <c r="A130" s="54">
        <v>116</v>
      </c>
      <c r="B130" s="54" t="s">
        <v>285</v>
      </c>
      <c r="C130" s="55">
        <v>41898</v>
      </c>
      <c r="D130" s="55">
        <v>41909</v>
      </c>
      <c r="E130" s="71">
        <v>41909.75</v>
      </c>
      <c r="F130" s="54" t="s">
        <v>9</v>
      </c>
      <c r="G130" s="54" t="s">
        <v>61</v>
      </c>
      <c r="H130" s="54" t="s">
        <v>5</v>
      </c>
      <c r="I130" s="54" t="str">
        <f t="shared" ref="I130:I131" si="24">CONCATENATE(F130,G130,H130)</f>
        <v>GKKLASYKA176/182</v>
      </c>
      <c r="J130" s="54" t="s">
        <v>291</v>
      </c>
      <c r="K130" s="54"/>
      <c r="L130" s="54" t="s">
        <v>46</v>
      </c>
      <c r="M130" s="54"/>
      <c r="N130" s="56"/>
      <c r="O130" s="56"/>
      <c r="P130" s="56">
        <v>2</v>
      </c>
      <c r="Q130" s="56">
        <v>2</v>
      </c>
      <c r="R130" s="56">
        <v>2</v>
      </c>
      <c r="S130" s="56">
        <v>2</v>
      </c>
      <c r="T130" s="56">
        <v>2</v>
      </c>
      <c r="U130" s="56">
        <v>2</v>
      </c>
      <c r="V130" s="56"/>
      <c r="W130" s="56"/>
      <c r="X130" s="56"/>
      <c r="Y130" s="56"/>
      <c r="Z130" s="56"/>
      <c r="AA130" s="56"/>
      <c r="AB130" s="56"/>
      <c r="AC130" s="56"/>
      <c r="AD130" s="54">
        <v>1274</v>
      </c>
      <c r="AE130" s="54"/>
      <c r="AF130" s="54"/>
      <c r="AG130" s="72">
        <f t="shared" si="19"/>
        <v>12</v>
      </c>
      <c r="AH130" s="86">
        <v>41906</v>
      </c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</row>
    <row r="131" spans="1:47" ht="47.25" customHeight="1">
      <c r="A131" s="54">
        <v>116</v>
      </c>
      <c r="B131" s="54" t="s">
        <v>286</v>
      </c>
      <c r="C131" s="55">
        <v>41898</v>
      </c>
      <c r="D131" s="55">
        <v>41909</v>
      </c>
      <c r="E131" s="71">
        <v>41909.75</v>
      </c>
      <c r="F131" s="54" t="s">
        <v>9</v>
      </c>
      <c r="G131" s="54" t="s">
        <v>61</v>
      </c>
      <c r="H131" s="54" t="s">
        <v>5</v>
      </c>
      <c r="I131" s="54" t="str">
        <f t="shared" si="24"/>
        <v>GKKLASYKA176/182</v>
      </c>
      <c r="J131" s="54" t="s">
        <v>291</v>
      </c>
      <c r="K131" s="54"/>
      <c r="L131" s="54" t="s">
        <v>46</v>
      </c>
      <c r="M131" s="54"/>
      <c r="N131" s="56"/>
      <c r="O131" s="56"/>
      <c r="P131" s="56">
        <v>2</v>
      </c>
      <c r="Q131" s="56">
        <v>2</v>
      </c>
      <c r="R131" s="56">
        <v>2</v>
      </c>
      <c r="S131" s="56">
        <v>2</v>
      </c>
      <c r="T131" s="56">
        <v>2</v>
      </c>
      <c r="U131" s="56">
        <v>2</v>
      </c>
      <c r="V131" s="56"/>
      <c r="W131" s="56"/>
      <c r="X131" s="56"/>
      <c r="Y131" s="56"/>
      <c r="Z131" s="56"/>
      <c r="AA131" s="56"/>
      <c r="AB131" s="56"/>
      <c r="AC131" s="56"/>
      <c r="AD131" s="54">
        <v>502</v>
      </c>
      <c r="AE131" s="54"/>
      <c r="AF131" s="54"/>
      <c r="AG131" s="72">
        <f t="shared" si="19"/>
        <v>12</v>
      </c>
      <c r="AH131" s="86">
        <v>41906</v>
      </c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</row>
    <row r="132" spans="1:47" ht="47.25" customHeight="1">
      <c r="A132" s="54">
        <v>116</v>
      </c>
      <c r="B132" s="54" t="s">
        <v>287</v>
      </c>
      <c r="C132" s="55">
        <v>41898</v>
      </c>
      <c r="D132" s="55">
        <v>41909</v>
      </c>
      <c r="E132" s="71">
        <v>41909.75</v>
      </c>
      <c r="F132" s="54" t="s">
        <v>9</v>
      </c>
      <c r="G132" s="54" t="s">
        <v>61</v>
      </c>
      <c r="H132" s="54" t="s">
        <v>5</v>
      </c>
      <c r="I132" s="54" t="str">
        <f t="shared" ref="I132:I135" si="25">CONCATENATE(F132,G132,H132)</f>
        <v>GKKLASYKA176/182</v>
      </c>
      <c r="J132" s="54" t="s">
        <v>291</v>
      </c>
      <c r="K132" s="54"/>
      <c r="L132" s="54" t="s">
        <v>46</v>
      </c>
      <c r="M132" s="54"/>
      <c r="N132" s="56"/>
      <c r="O132" s="56"/>
      <c r="P132" s="56">
        <v>1</v>
      </c>
      <c r="Q132" s="56">
        <v>1</v>
      </c>
      <c r="R132" s="56">
        <v>1</v>
      </c>
      <c r="S132" s="56">
        <v>1</v>
      </c>
      <c r="T132" s="56">
        <v>1</v>
      </c>
      <c r="U132" s="56">
        <v>1</v>
      </c>
      <c r="V132" s="56"/>
      <c r="W132" s="56"/>
      <c r="X132" s="56"/>
      <c r="Y132" s="56"/>
      <c r="Z132" s="56"/>
      <c r="AA132" s="56"/>
      <c r="AB132" s="56"/>
      <c r="AC132" s="56"/>
      <c r="AD132" s="54" t="s">
        <v>87</v>
      </c>
      <c r="AE132" s="54"/>
      <c r="AF132" s="54"/>
      <c r="AG132" s="72">
        <f t="shared" si="19"/>
        <v>6</v>
      </c>
      <c r="AH132" s="86">
        <v>41906</v>
      </c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</row>
    <row r="133" spans="1:47" ht="47.25" customHeight="1">
      <c r="A133" s="54">
        <v>116</v>
      </c>
      <c r="B133" s="54" t="s">
        <v>288</v>
      </c>
      <c r="C133" s="55">
        <v>41898</v>
      </c>
      <c r="D133" s="55">
        <v>41909</v>
      </c>
      <c r="E133" s="71">
        <v>41909.75</v>
      </c>
      <c r="F133" s="54" t="s">
        <v>9</v>
      </c>
      <c r="G133" s="54" t="s">
        <v>61</v>
      </c>
      <c r="H133" s="54" t="s">
        <v>5</v>
      </c>
      <c r="I133" s="54" t="str">
        <f t="shared" si="25"/>
        <v>GKKLASYKA176/182</v>
      </c>
      <c r="J133" s="54" t="s">
        <v>291</v>
      </c>
      <c r="K133" s="54"/>
      <c r="L133" s="54" t="s">
        <v>46</v>
      </c>
      <c r="M133" s="54"/>
      <c r="N133" s="56"/>
      <c r="O133" s="56"/>
      <c r="P133" s="56"/>
      <c r="Q133" s="56">
        <v>1</v>
      </c>
      <c r="R133" s="56">
        <v>1</v>
      </c>
      <c r="S133" s="56">
        <v>1</v>
      </c>
      <c r="T133" s="56">
        <v>1</v>
      </c>
      <c r="U133" s="56">
        <v>1</v>
      </c>
      <c r="V133" s="56"/>
      <c r="W133" s="56"/>
      <c r="X133" s="56"/>
      <c r="Y133" s="56"/>
      <c r="Z133" s="56"/>
      <c r="AA133" s="56"/>
      <c r="AB133" s="56"/>
      <c r="AC133" s="56"/>
      <c r="AD133" s="73" t="s">
        <v>292</v>
      </c>
      <c r="AE133" s="54"/>
      <c r="AF133" s="54"/>
      <c r="AG133" s="72">
        <f t="shared" si="19"/>
        <v>5</v>
      </c>
      <c r="AH133" s="86">
        <v>41906</v>
      </c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</row>
    <row r="134" spans="1:47" ht="47.25" customHeight="1">
      <c r="A134" s="54">
        <v>116</v>
      </c>
      <c r="B134" s="54" t="s">
        <v>289</v>
      </c>
      <c r="C134" s="55">
        <v>41898</v>
      </c>
      <c r="D134" s="55">
        <v>41909</v>
      </c>
      <c r="E134" s="71">
        <v>41909.75</v>
      </c>
      <c r="F134" s="54" t="s">
        <v>9</v>
      </c>
      <c r="G134" s="54" t="s">
        <v>61</v>
      </c>
      <c r="H134" s="54" t="s">
        <v>5</v>
      </c>
      <c r="I134" s="54" t="str">
        <f t="shared" si="25"/>
        <v>GKKLASYKA176/182</v>
      </c>
      <c r="J134" s="54" t="s">
        <v>122</v>
      </c>
      <c r="K134" s="54"/>
      <c r="L134" s="54" t="s">
        <v>46</v>
      </c>
      <c r="M134" s="54"/>
      <c r="N134" s="56"/>
      <c r="O134" s="56"/>
      <c r="P134" s="56"/>
      <c r="Q134" s="56"/>
      <c r="R134" s="56">
        <v>1</v>
      </c>
      <c r="S134" s="56">
        <v>1</v>
      </c>
      <c r="T134" s="56">
        <v>1</v>
      </c>
      <c r="U134" s="56">
        <v>1</v>
      </c>
      <c r="V134" s="56"/>
      <c r="W134" s="56"/>
      <c r="X134" s="56"/>
      <c r="Y134" s="56"/>
      <c r="Z134" s="56"/>
      <c r="AA134" s="56"/>
      <c r="AB134" s="56"/>
      <c r="AC134" s="56"/>
      <c r="AD134" s="73" t="s">
        <v>293</v>
      </c>
      <c r="AE134" s="54" t="s">
        <v>72</v>
      </c>
      <c r="AF134" s="54"/>
      <c r="AG134" s="72">
        <f t="shared" si="19"/>
        <v>4</v>
      </c>
      <c r="AH134" s="86">
        <v>41906</v>
      </c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</row>
    <row r="135" spans="1:47" ht="47.25" customHeight="1">
      <c r="A135" s="54">
        <v>116</v>
      </c>
      <c r="B135" s="54" t="s">
        <v>290</v>
      </c>
      <c r="C135" s="55">
        <v>41898</v>
      </c>
      <c r="D135" s="55">
        <v>41909</v>
      </c>
      <c r="E135" s="71">
        <v>41909.75</v>
      </c>
      <c r="F135" s="54" t="s">
        <v>9</v>
      </c>
      <c r="G135" s="54" t="s">
        <v>61</v>
      </c>
      <c r="H135" s="54" t="s">
        <v>5</v>
      </c>
      <c r="I135" s="54" t="str">
        <f t="shared" si="25"/>
        <v>GKKLASYKA176/182</v>
      </c>
      <c r="J135" s="54" t="s">
        <v>305</v>
      </c>
      <c r="K135" s="54"/>
      <c r="L135" s="54" t="s">
        <v>46</v>
      </c>
      <c r="M135" s="54"/>
      <c r="N135" s="56"/>
      <c r="O135" s="56"/>
      <c r="P135" s="56">
        <v>1</v>
      </c>
      <c r="Q135" s="56">
        <v>1</v>
      </c>
      <c r="R135" s="56">
        <v>1</v>
      </c>
      <c r="S135" s="56">
        <v>1</v>
      </c>
      <c r="T135" s="56">
        <v>1</v>
      </c>
      <c r="U135" s="56">
        <v>1</v>
      </c>
      <c r="V135" s="56"/>
      <c r="W135" s="56"/>
      <c r="X135" s="56"/>
      <c r="Y135" s="56"/>
      <c r="Z135" s="56"/>
      <c r="AA135" s="56"/>
      <c r="AB135" s="56"/>
      <c r="AC135" s="56"/>
      <c r="AD135" s="54" t="s">
        <v>121</v>
      </c>
      <c r="AE135" s="73" t="s">
        <v>294</v>
      </c>
      <c r="AF135" s="54"/>
      <c r="AG135" s="72">
        <f t="shared" si="19"/>
        <v>6</v>
      </c>
      <c r="AH135" s="86">
        <v>41906</v>
      </c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</row>
    <row r="136" spans="1:47" ht="47.25" customHeight="1">
      <c r="A136" s="54">
        <v>116</v>
      </c>
      <c r="B136" s="54" t="s">
        <v>295</v>
      </c>
      <c r="C136" s="55">
        <v>41898</v>
      </c>
      <c r="D136" s="55">
        <v>41909</v>
      </c>
      <c r="E136" s="71">
        <v>41909.75</v>
      </c>
      <c r="F136" s="54" t="s">
        <v>9</v>
      </c>
      <c r="G136" s="54" t="s">
        <v>61</v>
      </c>
      <c r="H136" s="54" t="s">
        <v>3</v>
      </c>
      <c r="I136" s="54" t="str">
        <f t="shared" ref="I136:I144" si="26">CONCATENATE(F136,G136,H136)</f>
        <v>GKKLASYKA164/170</v>
      </c>
      <c r="J136" s="54" t="s">
        <v>291</v>
      </c>
      <c r="K136" s="54"/>
      <c r="L136" s="54" t="s">
        <v>46</v>
      </c>
      <c r="M136" s="54"/>
      <c r="N136" s="56"/>
      <c r="O136" s="56">
        <v>1</v>
      </c>
      <c r="P136" s="56">
        <v>1</v>
      </c>
      <c r="Q136" s="56">
        <v>1</v>
      </c>
      <c r="R136" s="56">
        <v>1</v>
      </c>
      <c r="S136" s="56">
        <v>3</v>
      </c>
      <c r="T136" s="56">
        <v>2</v>
      </c>
      <c r="U136" s="56">
        <v>2</v>
      </c>
      <c r="V136" s="56">
        <v>1</v>
      </c>
      <c r="W136" s="56"/>
      <c r="X136" s="56"/>
      <c r="Y136" s="56"/>
      <c r="Z136" s="56"/>
      <c r="AA136" s="56"/>
      <c r="AB136" s="56"/>
      <c r="AC136" s="56"/>
      <c r="AD136" s="54" t="s">
        <v>121</v>
      </c>
      <c r="AE136" s="54"/>
      <c r="AF136" s="54"/>
      <c r="AG136" s="72">
        <f t="shared" si="19"/>
        <v>12</v>
      </c>
      <c r="AH136" s="86">
        <v>41906</v>
      </c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</row>
    <row r="137" spans="1:47" ht="47.25" customHeight="1">
      <c r="A137" s="54">
        <v>116</v>
      </c>
      <c r="B137" s="54" t="s">
        <v>296</v>
      </c>
      <c r="C137" s="55">
        <v>41898</v>
      </c>
      <c r="D137" s="55">
        <v>41909</v>
      </c>
      <c r="E137" s="71">
        <v>41909.75</v>
      </c>
      <c r="F137" s="54" t="s">
        <v>9</v>
      </c>
      <c r="G137" s="54" t="s">
        <v>61</v>
      </c>
      <c r="H137" s="54" t="s">
        <v>3</v>
      </c>
      <c r="I137" s="54" t="str">
        <f t="shared" si="26"/>
        <v>GKKLASYKA164/170</v>
      </c>
      <c r="J137" s="54" t="s">
        <v>291</v>
      </c>
      <c r="K137" s="54"/>
      <c r="L137" s="54" t="s">
        <v>46</v>
      </c>
      <c r="M137" s="54"/>
      <c r="N137" s="56"/>
      <c r="O137" s="56">
        <v>1</v>
      </c>
      <c r="P137" s="56">
        <v>1</v>
      </c>
      <c r="Q137" s="56">
        <v>3</v>
      </c>
      <c r="R137" s="56">
        <v>3</v>
      </c>
      <c r="S137" s="56">
        <v>3</v>
      </c>
      <c r="T137" s="56">
        <v>1</v>
      </c>
      <c r="U137" s="56"/>
      <c r="V137" s="56"/>
      <c r="W137" s="56"/>
      <c r="X137" s="56"/>
      <c r="Y137" s="56"/>
      <c r="Z137" s="56"/>
      <c r="AA137" s="56"/>
      <c r="AB137" s="56"/>
      <c r="AC137" s="56"/>
      <c r="AD137" s="54">
        <v>1274</v>
      </c>
      <c r="AE137" s="54"/>
      <c r="AF137" s="54"/>
      <c r="AG137" s="72">
        <f t="shared" si="19"/>
        <v>12</v>
      </c>
      <c r="AH137" s="86">
        <v>41906</v>
      </c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</row>
    <row r="138" spans="1:47" ht="47.25" customHeight="1">
      <c r="A138" s="54">
        <v>116</v>
      </c>
      <c r="B138" s="54" t="s">
        <v>297</v>
      </c>
      <c r="C138" s="55">
        <v>41898</v>
      </c>
      <c r="D138" s="55">
        <v>41909</v>
      </c>
      <c r="E138" s="71">
        <v>41909.75</v>
      </c>
      <c r="F138" s="54" t="s">
        <v>9</v>
      </c>
      <c r="G138" s="54" t="s">
        <v>61</v>
      </c>
      <c r="H138" s="54" t="s">
        <v>3</v>
      </c>
      <c r="I138" s="54" t="str">
        <f t="shared" si="26"/>
        <v>GKKLASYKA164/170</v>
      </c>
      <c r="J138" s="54" t="s">
        <v>291</v>
      </c>
      <c r="K138" s="54"/>
      <c r="L138" s="54" t="s">
        <v>46</v>
      </c>
      <c r="M138" s="54"/>
      <c r="N138" s="56"/>
      <c r="O138" s="56"/>
      <c r="P138" s="56"/>
      <c r="Q138" s="56">
        <v>2</v>
      </c>
      <c r="R138" s="56">
        <v>2</v>
      </c>
      <c r="S138" s="56">
        <v>2</v>
      </c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4">
        <v>502</v>
      </c>
      <c r="AE138" s="54"/>
      <c r="AF138" s="54"/>
      <c r="AG138" s="72">
        <f t="shared" si="19"/>
        <v>6</v>
      </c>
      <c r="AH138" s="86">
        <v>41906</v>
      </c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</row>
    <row r="139" spans="1:47" ht="47.25" customHeight="1">
      <c r="A139" s="54">
        <v>116</v>
      </c>
      <c r="B139" s="54" t="s">
        <v>298</v>
      </c>
      <c r="C139" s="55">
        <v>41898</v>
      </c>
      <c r="D139" s="55">
        <v>41909</v>
      </c>
      <c r="E139" s="71">
        <v>41909.75</v>
      </c>
      <c r="F139" s="54" t="s">
        <v>9</v>
      </c>
      <c r="G139" s="54" t="s">
        <v>61</v>
      </c>
      <c r="H139" s="54" t="s">
        <v>3</v>
      </c>
      <c r="I139" s="54" t="str">
        <f t="shared" si="26"/>
        <v>GKKLASYKA164/170</v>
      </c>
      <c r="J139" s="54" t="s">
        <v>291</v>
      </c>
      <c r="K139" s="54"/>
      <c r="L139" s="54" t="s">
        <v>46</v>
      </c>
      <c r="M139" s="54"/>
      <c r="N139" s="56"/>
      <c r="O139" s="56"/>
      <c r="P139" s="56"/>
      <c r="Q139" s="56">
        <v>1</v>
      </c>
      <c r="R139" s="56">
        <v>1</v>
      </c>
      <c r="S139" s="56">
        <v>1</v>
      </c>
      <c r="T139" s="56">
        <v>1</v>
      </c>
      <c r="U139" s="56">
        <v>1</v>
      </c>
      <c r="V139" s="56"/>
      <c r="W139" s="56"/>
      <c r="X139" s="56"/>
      <c r="Y139" s="56"/>
      <c r="Z139" s="56"/>
      <c r="AA139" s="56"/>
      <c r="AB139" s="56"/>
      <c r="AC139" s="56"/>
      <c r="AD139" s="73" t="s">
        <v>292</v>
      </c>
      <c r="AE139" s="54"/>
      <c r="AF139" s="54"/>
      <c r="AG139" s="72">
        <f t="shared" si="19"/>
        <v>5</v>
      </c>
      <c r="AH139" s="86">
        <v>41906</v>
      </c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</row>
    <row r="140" spans="1:47" ht="47.25" customHeight="1">
      <c r="A140" s="54">
        <v>116</v>
      </c>
      <c r="B140" s="54" t="s">
        <v>299</v>
      </c>
      <c r="C140" s="55">
        <v>41898</v>
      </c>
      <c r="D140" s="55">
        <v>41909</v>
      </c>
      <c r="E140" s="71">
        <v>41909.75</v>
      </c>
      <c r="F140" s="54" t="s">
        <v>9</v>
      </c>
      <c r="G140" s="54" t="s">
        <v>61</v>
      </c>
      <c r="H140" s="54" t="s">
        <v>3</v>
      </c>
      <c r="I140" s="54" t="str">
        <f t="shared" si="26"/>
        <v>GKKLASYKA164/170</v>
      </c>
      <c r="J140" s="54" t="s">
        <v>122</v>
      </c>
      <c r="K140" s="54"/>
      <c r="L140" s="54" t="s">
        <v>46</v>
      </c>
      <c r="M140" s="54"/>
      <c r="N140" s="56"/>
      <c r="O140" s="56"/>
      <c r="P140" s="56"/>
      <c r="Q140" s="56"/>
      <c r="R140" s="56">
        <v>1</v>
      </c>
      <c r="S140" s="56">
        <v>1</v>
      </c>
      <c r="T140" s="56">
        <v>1</v>
      </c>
      <c r="U140" s="56">
        <v>1</v>
      </c>
      <c r="V140" s="56"/>
      <c r="W140" s="56"/>
      <c r="X140" s="56"/>
      <c r="Y140" s="56"/>
      <c r="Z140" s="56"/>
      <c r="AA140" s="56"/>
      <c r="AB140" s="56"/>
      <c r="AC140" s="56"/>
      <c r="AD140" s="73" t="s">
        <v>293</v>
      </c>
      <c r="AE140" s="54" t="s">
        <v>72</v>
      </c>
      <c r="AF140" s="54"/>
      <c r="AG140" s="72">
        <f t="shared" si="19"/>
        <v>4</v>
      </c>
      <c r="AH140" s="86">
        <v>41906</v>
      </c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</row>
    <row r="141" spans="1:47" ht="47.25" customHeight="1">
      <c r="A141" s="54">
        <v>116</v>
      </c>
      <c r="B141" s="54" t="s">
        <v>300</v>
      </c>
      <c r="C141" s="55">
        <v>41898</v>
      </c>
      <c r="D141" s="55">
        <v>41909</v>
      </c>
      <c r="E141" s="71">
        <v>41909.75</v>
      </c>
      <c r="F141" s="54" t="s">
        <v>9</v>
      </c>
      <c r="G141" s="54" t="s">
        <v>61</v>
      </c>
      <c r="H141" s="54" t="s">
        <v>3</v>
      </c>
      <c r="I141" s="54" t="str">
        <f t="shared" si="26"/>
        <v>GKKLASYKA164/170</v>
      </c>
      <c r="J141" s="54" t="s">
        <v>305</v>
      </c>
      <c r="K141" s="54"/>
      <c r="L141" s="54" t="s">
        <v>46</v>
      </c>
      <c r="M141" s="54"/>
      <c r="N141" s="56"/>
      <c r="O141" s="56"/>
      <c r="P141" s="56">
        <v>1</v>
      </c>
      <c r="Q141" s="56">
        <v>1</v>
      </c>
      <c r="R141" s="56">
        <v>1</v>
      </c>
      <c r="S141" s="56">
        <v>1</v>
      </c>
      <c r="T141" s="56">
        <v>1</v>
      </c>
      <c r="U141" s="56">
        <v>1</v>
      </c>
      <c r="V141" s="56"/>
      <c r="W141" s="56"/>
      <c r="X141" s="56"/>
      <c r="Y141" s="56"/>
      <c r="Z141" s="56"/>
      <c r="AA141" s="56"/>
      <c r="AB141" s="56"/>
      <c r="AC141" s="56"/>
      <c r="AD141" s="54" t="s">
        <v>121</v>
      </c>
      <c r="AE141" s="73" t="s">
        <v>294</v>
      </c>
      <c r="AF141" s="54"/>
      <c r="AG141" s="72">
        <f t="shared" si="19"/>
        <v>6</v>
      </c>
      <c r="AH141" s="86">
        <v>41906</v>
      </c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</row>
    <row r="142" spans="1:47" ht="47.25" customHeight="1">
      <c r="A142" s="54">
        <v>116</v>
      </c>
      <c r="B142" s="54" t="s">
        <v>301</v>
      </c>
      <c r="C142" s="55">
        <v>41898</v>
      </c>
      <c r="D142" s="55">
        <v>41909</v>
      </c>
      <c r="E142" s="71">
        <v>41909.75</v>
      </c>
      <c r="F142" s="54" t="s">
        <v>9</v>
      </c>
      <c r="G142" s="54" t="s">
        <v>61</v>
      </c>
      <c r="H142" s="54" t="s">
        <v>3</v>
      </c>
      <c r="I142" s="54" t="str">
        <f t="shared" si="26"/>
        <v>GKKLASYKA164/170</v>
      </c>
      <c r="J142" s="54" t="s">
        <v>122</v>
      </c>
      <c r="K142" s="54"/>
      <c r="L142" s="54" t="s">
        <v>46</v>
      </c>
      <c r="M142" s="54"/>
      <c r="N142" s="56"/>
      <c r="O142" s="56">
        <v>1</v>
      </c>
      <c r="P142" s="56">
        <v>1</v>
      </c>
      <c r="Q142" s="56">
        <v>1</v>
      </c>
      <c r="R142" s="56">
        <v>1</v>
      </c>
      <c r="S142" s="56">
        <v>1</v>
      </c>
      <c r="T142" s="56">
        <v>1</v>
      </c>
      <c r="U142" s="56"/>
      <c r="V142" s="56"/>
      <c r="W142" s="56"/>
      <c r="X142" s="56"/>
      <c r="Y142" s="56"/>
      <c r="Z142" s="56"/>
      <c r="AA142" s="56"/>
      <c r="AB142" s="56"/>
      <c r="AC142" s="56"/>
      <c r="AD142" s="73" t="s">
        <v>304</v>
      </c>
      <c r="AE142" s="54" t="s">
        <v>76</v>
      </c>
      <c r="AF142" s="54"/>
      <c r="AG142" s="72">
        <f t="shared" si="19"/>
        <v>6</v>
      </c>
      <c r="AH142" s="86">
        <v>41906</v>
      </c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</row>
    <row r="143" spans="1:47" ht="47.25" customHeight="1">
      <c r="A143" s="54">
        <v>116</v>
      </c>
      <c r="B143" s="54" t="s">
        <v>302</v>
      </c>
      <c r="C143" s="55">
        <v>41898</v>
      </c>
      <c r="D143" s="55">
        <v>41909</v>
      </c>
      <c r="E143" s="71">
        <v>41909.75</v>
      </c>
      <c r="F143" s="72" t="s">
        <v>9</v>
      </c>
      <c r="G143" s="72" t="s">
        <v>61</v>
      </c>
      <c r="H143" s="54" t="s">
        <v>3</v>
      </c>
      <c r="I143" s="54" t="str">
        <f t="shared" si="26"/>
        <v>GKKLASYKA164/170</v>
      </c>
      <c r="J143" s="54" t="s">
        <v>291</v>
      </c>
      <c r="K143" s="54"/>
      <c r="L143" s="54" t="s">
        <v>46</v>
      </c>
      <c r="M143" s="54"/>
      <c r="N143" s="56"/>
      <c r="O143" s="56">
        <v>1</v>
      </c>
      <c r="P143" s="56">
        <v>1</v>
      </c>
      <c r="Q143" s="56">
        <v>1</v>
      </c>
      <c r="R143" s="56">
        <v>1</v>
      </c>
      <c r="S143" s="56">
        <v>1</v>
      </c>
      <c r="T143" s="56">
        <v>1</v>
      </c>
      <c r="U143" s="56"/>
      <c r="V143" s="56"/>
      <c r="W143" s="56"/>
      <c r="X143" s="56"/>
      <c r="Y143" s="56"/>
      <c r="Z143" s="56"/>
      <c r="AA143" s="56"/>
      <c r="AB143" s="56"/>
      <c r="AC143" s="56"/>
      <c r="AD143" s="54" t="s">
        <v>202</v>
      </c>
      <c r="AE143" s="54"/>
      <c r="AF143" s="54"/>
      <c r="AG143" s="72">
        <f t="shared" si="19"/>
        <v>6</v>
      </c>
      <c r="AH143" s="86">
        <v>41906</v>
      </c>
      <c r="AI143" s="72"/>
      <c r="AJ143" s="72">
        <f t="shared" ref="AJ143" si="27">SUM(P143:AF143)</f>
        <v>5</v>
      </c>
      <c r="AK143" s="72">
        <f t="shared" ref="AK143" si="28">SUM(Q143:AG143)</f>
        <v>10</v>
      </c>
      <c r="AL143" s="72">
        <f t="shared" ref="AL143" si="29">SUM(R143:AH143)</f>
        <v>41915</v>
      </c>
      <c r="AM143" s="72">
        <f t="shared" ref="AM143" si="30">SUM(S143:AI143)</f>
        <v>41914</v>
      </c>
      <c r="AN143" s="72"/>
      <c r="AO143" s="72"/>
      <c r="AP143" s="72">
        <f t="shared" ref="AP143" si="31">SUM(V143:AL143)</f>
        <v>83842</v>
      </c>
      <c r="AQ143" s="72">
        <f t="shared" ref="AQ143" si="32">SUM(W143:AM143)</f>
        <v>125756</v>
      </c>
      <c r="AR143" s="72">
        <f t="shared" ref="AR143" si="33">SUM(X143:AN143)</f>
        <v>125756</v>
      </c>
      <c r="AS143" s="72"/>
      <c r="AT143" s="54"/>
    </row>
    <row r="144" spans="1:47" ht="47.25" customHeight="1">
      <c r="A144" s="54">
        <v>116</v>
      </c>
      <c r="B144" s="87" t="s">
        <v>303</v>
      </c>
      <c r="C144" s="88">
        <v>41898</v>
      </c>
      <c r="D144" s="88">
        <v>41909</v>
      </c>
      <c r="E144" s="89">
        <v>41909.75</v>
      </c>
      <c r="F144" s="87" t="s">
        <v>9</v>
      </c>
      <c r="G144" s="87" t="s">
        <v>61</v>
      </c>
      <c r="H144" s="87" t="s">
        <v>5</v>
      </c>
      <c r="I144" s="87" t="str">
        <f t="shared" si="26"/>
        <v>GKKLASYKA176/182</v>
      </c>
      <c r="J144" s="87" t="s">
        <v>306</v>
      </c>
      <c r="K144" s="87"/>
      <c r="L144" s="87" t="s">
        <v>46</v>
      </c>
      <c r="M144" s="87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>
        <v>1</v>
      </c>
      <c r="AB144" s="90"/>
      <c r="AC144" s="90"/>
      <c r="AD144" s="87" t="s">
        <v>307</v>
      </c>
      <c r="AE144" s="87"/>
      <c r="AF144" s="91" t="s">
        <v>308</v>
      </c>
      <c r="AG144" s="87">
        <f t="shared" ref="AG144:AG154" si="34">SUM(M144:AC144)</f>
        <v>1</v>
      </c>
      <c r="AH144" s="92">
        <v>41904</v>
      </c>
      <c r="AI144" s="75"/>
      <c r="AJ144" s="75">
        <f t="shared" ref="AJ144" si="35">SUM(P144:AF144)</f>
        <v>1</v>
      </c>
      <c r="AK144" s="75">
        <f t="shared" ref="AK144" si="36">SUM(Q144:AG144)</f>
        <v>2</v>
      </c>
      <c r="AL144" s="75">
        <f t="shared" ref="AL144" si="37">SUM(R144:AH144)</f>
        <v>41906</v>
      </c>
      <c r="AM144" s="75">
        <f t="shared" ref="AM144" si="38">SUM(S144:AI144)</f>
        <v>41906</v>
      </c>
      <c r="AN144" s="75"/>
      <c r="AO144" s="75"/>
      <c r="AP144" s="75">
        <f t="shared" ref="AP144" si="39">SUM(V144:AL144)</f>
        <v>83815</v>
      </c>
      <c r="AQ144" s="75">
        <f t="shared" ref="AQ144" si="40">SUM(W144:AM144)</f>
        <v>125721</v>
      </c>
      <c r="AR144" s="75">
        <f t="shared" ref="AR144" si="41">SUM(X144:AN144)</f>
        <v>125721</v>
      </c>
      <c r="AS144" s="75"/>
      <c r="AT144" s="75"/>
      <c r="AU144" s="74"/>
    </row>
    <row r="145" spans="1:46" ht="47.25" customHeight="1">
      <c r="A145" s="54">
        <v>22</v>
      </c>
      <c r="B145" s="54" t="s">
        <v>322</v>
      </c>
      <c r="C145" s="55"/>
      <c r="D145" s="55"/>
      <c r="E145" s="94"/>
      <c r="F145" s="72" t="s">
        <v>9</v>
      </c>
      <c r="G145" s="72" t="s">
        <v>61</v>
      </c>
      <c r="H145" s="54" t="s">
        <v>59</v>
      </c>
      <c r="I145" s="54" t="str">
        <f t="shared" ref="I145:I194" si="42">CONCATENATE(F145,G145,H145)</f>
        <v>GKKLASYKA182/188</v>
      </c>
      <c r="J145" s="54" t="s">
        <v>127</v>
      </c>
      <c r="K145" s="54">
        <v>1</v>
      </c>
      <c r="L145" s="54" t="s">
        <v>46</v>
      </c>
      <c r="M145" s="54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>
        <v>2</v>
      </c>
      <c r="Y145" s="56">
        <v>2</v>
      </c>
      <c r="Z145" s="56">
        <v>2</v>
      </c>
      <c r="AA145" s="56"/>
      <c r="AB145" s="56"/>
      <c r="AC145" s="56"/>
      <c r="AD145" s="54"/>
      <c r="AE145" s="54"/>
      <c r="AF145" s="73" t="s">
        <v>333</v>
      </c>
      <c r="AG145" s="72">
        <f t="shared" si="34"/>
        <v>6</v>
      </c>
      <c r="AH145" s="72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</row>
    <row r="146" spans="1:46" ht="47.25" customHeight="1">
      <c r="A146" s="54">
        <v>22</v>
      </c>
      <c r="B146" s="54" t="s">
        <v>323</v>
      </c>
      <c r="C146" s="55"/>
      <c r="D146" s="55"/>
      <c r="E146" s="94"/>
      <c r="F146" s="72" t="s">
        <v>9</v>
      </c>
      <c r="G146" s="72" t="s">
        <v>61</v>
      </c>
      <c r="H146" s="54" t="s">
        <v>59</v>
      </c>
      <c r="I146" s="54" t="str">
        <f t="shared" si="42"/>
        <v>GKKLASYKA182/188</v>
      </c>
      <c r="J146" s="54" t="s">
        <v>127</v>
      </c>
      <c r="K146" s="54">
        <v>1</v>
      </c>
      <c r="L146" s="54" t="s">
        <v>46</v>
      </c>
      <c r="M146" s="54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>
        <v>2</v>
      </c>
      <c r="Y146" s="56">
        <v>2</v>
      </c>
      <c r="Z146" s="56">
        <v>2</v>
      </c>
      <c r="AA146" s="56"/>
      <c r="AB146" s="56"/>
      <c r="AC146" s="56"/>
      <c r="AD146" s="54"/>
      <c r="AE146" s="54"/>
      <c r="AF146" s="73" t="s">
        <v>333</v>
      </c>
      <c r="AG146" s="72">
        <f t="shared" si="34"/>
        <v>6</v>
      </c>
      <c r="AH146" s="72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</row>
    <row r="147" spans="1:46" ht="47.25" customHeight="1">
      <c r="A147" s="54">
        <v>22</v>
      </c>
      <c r="B147" s="54" t="s">
        <v>324</v>
      </c>
      <c r="C147" s="55"/>
      <c r="D147" s="55"/>
      <c r="E147" s="94"/>
      <c r="F147" s="72" t="s">
        <v>9</v>
      </c>
      <c r="G147" s="72" t="s">
        <v>61</v>
      </c>
      <c r="H147" s="54" t="s">
        <v>59</v>
      </c>
      <c r="I147" s="54" t="str">
        <f t="shared" ref="I147:I149" si="43">CONCATENATE(F147,G147,H147)</f>
        <v>GKKLASYKA182/188</v>
      </c>
      <c r="J147" s="54" t="s">
        <v>127</v>
      </c>
      <c r="K147" s="54">
        <v>1</v>
      </c>
      <c r="L147" s="54" t="s">
        <v>46</v>
      </c>
      <c r="M147" s="54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>
        <v>2</v>
      </c>
      <c r="Y147" s="56">
        <v>2</v>
      </c>
      <c r="Z147" s="56">
        <v>2</v>
      </c>
      <c r="AA147" s="56"/>
      <c r="AB147" s="56"/>
      <c r="AC147" s="56"/>
      <c r="AD147" s="54"/>
      <c r="AE147" s="54"/>
      <c r="AF147" s="73" t="s">
        <v>333</v>
      </c>
      <c r="AG147" s="72">
        <f t="shared" si="34"/>
        <v>6</v>
      </c>
      <c r="AH147" s="72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</row>
    <row r="148" spans="1:46" ht="47.25" customHeight="1">
      <c r="A148" s="54">
        <v>22</v>
      </c>
      <c r="B148" s="54" t="s">
        <v>325</v>
      </c>
      <c r="C148" s="55"/>
      <c r="D148" s="55"/>
      <c r="E148" s="94"/>
      <c r="F148" s="72" t="s">
        <v>9</v>
      </c>
      <c r="G148" s="72" t="s">
        <v>61</v>
      </c>
      <c r="H148" s="54" t="s">
        <v>59</v>
      </c>
      <c r="I148" s="54" t="str">
        <f t="shared" si="43"/>
        <v>GKKLASYKA182/188</v>
      </c>
      <c r="J148" s="54" t="s">
        <v>127</v>
      </c>
      <c r="K148" s="54">
        <v>1</v>
      </c>
      <c r="L148" s="54" t="s">
        <v>46</v>
      </c>
      <c r="M148" s="54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>
        <v>2</v>
      </c>
      <c r="Y148" s="56">
        <v>2</v>
      </c>
      <c r="Z148" s="56">
        <v>2</v>
      </c>
      <c r="AA148" s="56"/>
      <c r="AB148" s="56"/>
      <c r="AC148" s="56"/>
      <c r="AD148" s="54"/>
      <c r="AE148" s="54"/>
      <c r="AF148" s="73" t="s">
        <v>333</v>
      </c>
      <c r="AG148" s="72">
        <f t="shared" si="34"/>
        <v>6</v>
      </c>
      <c r="AH148" s="72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</row>
    <row r="149" spans="1:46" ht="47.25" customHeight="1">
      <c r="A149" s="54">
        <v>22</v>
      </c>
      <c r="B149" s="54" t="s">
        <v>326</v>
      </c>
      <c r="C149" s="55"/>
      <c r="D149" s="55"/>
      <c r="E149" s="94"/>
      <c r="F149" s="72" t="s">
        <v>9</v>
      </c>
      <c r="G149" s="72" t="s">
        <v>61</v>
      </c>
      <c r="H149" s="54" t="s">
        <v>59</v>
      </c>
      <c r="I149" s="54" t="str">
        <f t="shared" si="43"/>
        <v>GKKLASYKA182/188</v>
      </c>
      <c r="J149" s="54" t="s">
        <v>127</v>
      </c>
      <c r="K149" s="54">
        <v>1</v>
      </c>
      <c r="L149" s="54" t="s">
        <v>46</v>
      </c>
      <c r="M149" s="54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>
        <v>2</v>
      </c>
      <c r="Y149" s="56">
        <v>2</v>
      </c>
      <c r="Z149" s="56">
        <v>2</v>
      </c>
      <c r="AA149" s="56"/>
      <c r="AB149" s="56"/>
      <c r="AC149" s="56"/>
      <c r="AD149" s="54"/>
      <c r="AE149" s="54"/>
      <c r="AF149" s="73" t="s">
        <v>333</v>
      </c>
      <c r="AG149" s="72">
        <f t="shared" si="34"/>
        <v>6</v>
      </c>
      <c r="AH149" s="72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</row>
    <row r="150" spans="1:46" ht="47.25" customHeight="1">
      <c r="A150" s="54">
        <v>22</v>
      </c>
      <c r="B150" s="54" t="s">
        <v>327</v>
      </c>
      <c r="C150" s="55"/>
      <c r="D150" s="55"/>
      <c r="E150" s="94"/>
      <c r="F150" s="72" t="s">
        <v>9</v>
      </c>
      <c r="G150" s="72" t="s">
        <v>61</v>
      </c>
      <c r="H150" s="54" t="s">
        <v>328</v>
      </c>
      <c r="I150" s="54" t="str">
        <f t="shared" si="42"/>
        <v>GKKLASYKA192/194</v>
      </c>
      <c r="J150" s="54" t="s">
        <v>127</v>
      </c>
      <c r="K150" s="54">
        <v>1</v>
      </c>
      <c r="L150" s="54" t="s">
        <v>46</v>
      </c>
      <c r="M150" s="54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>
        <v>2</v>
      </c>
      <c r="Y150" s="56">
        <v>2</v>
      </c>
      <c r="Z150" s="56">
        <v>2</v>
      </c>
      <c r="AA150" s="56"/>
      <c r="AB150" s="56"/>
      <c r="AC150" s="56"/>
      <c r="AD150" s="54"/>
      <c r="AE150" s="54"/>
      <c r="AF150" s="73" t="s">
        <v>333</v>
      </c>
      <c r="AG150" s="72">
        <f t="shared" si="34"/>
        <v>6</v>
      </c>
      <c r="AH150" s="72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</row>
    <row r="151" spans="1:46" ht="47.25" customHeight="1">
      <c r="A151" s="54">
        <v>22</v>
      </c>
      <c r="B151" s="54" t="s">
        <v>329</v>
      </c>
      <c r="C151" s="55"/>
      <c r="D151" s="55"/>
      <c r="E151" s="94"/>
      <c r="F151" s="72" t="s">
        <v>9</v>
      </c>
      <c r="G151" s="72" t="s">
        <v>61</v>
      </c>
      <c r="H151" s="54" t="s">
        <v>328</v>
      </c>
      <c r="I151" s="54" t="str">
        <f t="shared" ref="I151:I152" si="44">CONCATENATE(F151,G151,H151)</f>
        <v>GKKLASYKA192/194</v>
      </c>
      <c r="J151" s="54" t="s">
        <v>127</v>
      </c>
      <c r="K151" s="54">
        <v>1</v>
      </c>
      <c r="L151" s="54" t="s">
        <v>46</v>
      </c>
      <c r="M151" s="54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>
        <v>2</v>
      </c>
      <c r="Y151" s="56">
        <v>2</v>
      </c>
      <c r="Z151" s="56">
        <v>2</v>
      </c>
      <c r="AA151" s="56"/>
      <c r="AB151" s="56"/>
      <c r="AC151" s="56"/>
      <c r="AD151" s="54"/>
      <c r="AE151" s="54"/>
      <c r="AF151" s="73" t="s">
        <v>333</v>
      </c>
      <c r="AG151" s="72">
        <f t="shared" si="34"/>
        <v>6</v>
      </c>
      <c r="AH151" s="72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</row>
    <row r="152" spans="1:46" ht="47.25" customHeight="1">
      <c r="A152" s="54">
        <v>22</v>
      </c>
      <c r="B152" s="54" t="s">
        <v>330</v>
      </c>
      <c r="C152" s="55"/>
      <c r="D152" s="55"/>
      <c r="E152" s="94"/>
      <c r="F152" s="72" t="s">
        <v>9</v>
      </c>
      <c r="G152" s="72" t="s">
        <v>61</v>
      </c>
      <c r="H152" s="54" t="s">
        <v>328</v>
      </c>
      <c r="I152" s="54" t="str">
        <f t="shared" si="44"/>
        <v>GKKLASYKA192/194</v>
      </c>
      <c r="J152" s="54" t="s">
        <v>127</v>
      </c>
      <c r="K152" s="54">
        <v>1</v>
      </c>
      <c r="L152" s="54" t="s">
        <v>46</v>
      </c>
      <c r="M152" s="54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>
        <v>2</v>
      </c>
      <c r="Y152" s="56">
        <v>2</v>
      </c>
      <c r="Z152" s="56">
        <v>2</v>
      </c>
      <c r="AA152" s="56"/>
      <c r="AB152" s="56"/>
      <c r="AC152" s="56"/>
      <c r="AD152" s="54"/>
      <c r="AE152" s="54"/>
      <c r="AF152" s="73" t="s">
        <v>333</v>
      </c>
      <c r="AG152" s="72">
        <f t="shared" si="34"/>
        <v>6</v>
      </c>
      <c r="AH152" s="72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</row>
    <row r="153" spans="1:46" ht="47.25" customHeight="1">
      <c r="A153" s="54">
        <v>22</v>
      </c>
      <c r="B153" s="54" t="s">
        <v>331</v>
      </c>
      <c r="C153" s="55"/>
      <c r="D153" s="55"/>
      <c r="E153" s="94"/>
      <c r="F153" s="72" t="s">
        <v>9</v>
      </c>
      <c r="G153" s="72" t="s">
        <v>61</v>
      </c>
      <c r="H153" s="54" t="s">
        <v>328</v>
      </c>
      <c r="I153" s="54" t="str">
        <f t="shared" ref="I153:I154" si="45">CONCATENATE(F153,G153,H153)</f>
        <v>GKKLASYKA192/194</v>
      </c>
      <c r="J153" s="54" t="s">
        <v>127</v>
      </c>
      <c r="K153" s="54">
        <v>1</v>
      </c>
      <c r="L153" s="54" t="s">
        <v>46</v>
      </c>
      <c r="M153" s="54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>
        <v>2</v>
      </c>
      <c r="Y153" s="56">
        <v>2</v>
      </c>
      <c r="Z153" s="56">
        <v>2</v>
      </c>
      <c r="AA153" s="56"/>
      <c r="AB153" s="56"/>
      <c r="AC153" s="56"/>
      <c r="AD153" s="54"/>
      <c r="AE153" s="54"/>
      <c r="AF153" s="73" t="s">
        <v>333</v>
      </c>
      <c r="AG153" s="72">
        <f t="shared" si="34"/>
        <v>6</v>
      </c>
      <c r="AH153" s="72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</row>
    <row r="154" spans="1:46" ht="47.25" customHeight="1">
      <c r="A154" s="54">
        <v>22</v>
      </c>
      <c r="B154" s="54" t="s">
        <v>332</v>
      </c>
      <c r="C154" s="55"/>
      <c r="D154" s="55"/>
      <c r="E154" s="94"/>
      <c r="F154" s="72" t="s">
        <v>9</v>
      </c>
      <c r="G154" s="72" t="s">
        <v>61</v>
      </c>
      <c r="H154" s="54" t="s">
        <v>328</v>
      </c>
      <c r="I154" s="54" t="str">
        <f t="shared" si="45"/>
        <v>GKKLASYKA192/194</v>
      </c>
      <c r="J154" s="54" t="s">
        <v>127</v>
      </c>
      <c r="K154" s="54">
        <v>1</v>
      </c>
      <c r="L154" s="54" t="s">
        <v>46</v>
      </c>
      <c r="M154" s="54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>
        <v>2</v>
      </c>
      <c r="Y154" s="56">
        <v>2</v>
      </c>
      <c r="Z154" s="56">
        <v>2</v>
      </c>
      <c r="AA154" s="56"/>
      <c r="AB154" s="56"/>
      <c r="AC154" s="56"/>
      <c r="AD154" s="54"/>
      <c r="AE154" s="54"/>
      <c r="AF154" s="73" t="s">
        <v>333</v>
      </c>
      <c r="AG154" s="72">
        <f t="shared" si="34"/>
        <v>6</v>
      </c>
      <c r="AH154" s="72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</row>
    <row r="155" spans="1:46" ht="47.25" customHeight="1">
      <c r="A155" s="54">
        <v>22</v>
      </c>
      <c r="B155" s="54" t="s">
        <v>334</v>
      </c>
      <c r="C155" s="55"/>
      <c r="D155" s="55"/>
      <c r="E155" s="94"/>
      <c r="F155" s="72" t="s">
        <v>9</v>
      </c>
      <c r="G155" s="54" t="s">
        <v>48</v>
      </c>
      <c r="H155" s="54" t="s">
        <v>59</v>
      </c>
      <c r="I155" s="54" t="str">
        <f t="shared" si="42"/>
        <v>GKSLIM182/188</v>
      </c>
      <c r="J155" s="54" t="s">
        <v>127</v>
      </c>
      <c r="K155" s="54">
        <v>1</v>
      </c>
      <c r="L155" s="54" t="s">
        <v>46</v>
      </c>
      <c r="M155" s="54"/>
      <c r="N155" s="56"/>
      <c r="O155" s="56"/>
      <c r="P155" s="56"/>
      <c r="Q155" s="56"/>
      <c r="R155" s="56"/>
      <c r="S155" s="56"/>
      <c r="T155" s="56"/>
      <c r="U155" s="56"/>
      <c r="V155" s="56"/>
      <c r="W155" s="56">
        <v>2</v>
      </c>
      <c r="X155" s="56">
        <v>1</v>
      </c>
      <c r="Y155" s="56">
        <v>2</v>
      </c>
      <c r="Z155" s="56"/>
      <c r="AA155" s="56"/>
      <c r="AB155" s="56"/>
      <c r="AC155" s="56"/>
      <c r="AD155" s="54"/>
      <c r="AE155" s="54"/>
      <c r="AF155" s="73" t="s">
        <v>333</v>
      </c>
      <c r="AG155" s="72">
        <f t="shared" ref="AG155:AG198" si="46">SUM(M155:AC155)</f>
        <v>5</v>
      </c>
      <c r="AH155" s="72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</row>
    <row r="156" spans="1:46" ht="47.25" customHeight="1">
      <c r="A156" s="54">
        <v>22</v>
      </c>
      <c r="B156" s="54" t="s">
        <v>335</v>
      </c>
      <c r="C156" s="55"/>
      <c r="D156" s="55"/>
      <c r="E156" s="94"/>
      <c r="F156" s="72" t="s">
        <v>9</v>
      </c>
      <c r="G156" s="54" t="s">
        <v>48</v>
      </c>
      <c r="H156" s="54" t="s">
        <v>59</v>
      </c>
      <c r="I156" s="54" t="str">
        <f t="shared" ref="I156:I159" si="47">CONCATENATE(F156,G156,H156)</f>
        <v>GKSLIM182/188</v>
      </c>
      <c r="J156" s="54" t="s">
        <v>127</v>
      </c>
      <c r="K156" s="54">
        <v>1</v>
      </c>
      <c r="L156" s="54" t="s">
        <v>46</v>
      </c>
      <c r="M156" s="54"/>
      <c r="N156" s="56"/>
      <c r="O156" s="56"/>
      <c r="P156" s="56"/>
      <c r="Q156" s="56"/>
      <c r="R156" s="56"/>
      <c r="S156" s="56"/>
      <c r="T156" s="56"/>
      <c r="U156" s="56"/>
      <c r="V156" s="56"/>
      <c r="W156" s="56">
        <v>2</v>
      </c>
      <c r="X156" s="56">
        <v>1</v>
      </c>
      <c r="Y156" s="56">
        <v>2</v>
      </c>
      <c r="Z156" s="56"/>
      <c r="AA156" s="56"/>
      <c r="AB156" s="56"/>
      <c r="AC156" s="56"/>
      <c r="AD156" s="54"/>
      <c r="AE156" s="54"/>
      <c r="AF156" s="73" t="s">
        <v>333</v>
      </c>
      <c r="AG156" s="72">
        <f t="shared" si="46"/>
        <v>5</v>
      </c>
      <c r="AH156" s="72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</row>
    <row r="157" spans="1:46" ht="47.25" customHeight="1">
      <c r="A157" s="54">
        <v>22</v>
      </c>
      <c r="B157" s="54" t="s">
        <v>336</v>
      </c>
      <c r="C157" s="55"/>
      <c r="D157" s="55"/>
      <c r="E157" s="94"/>
      <c r="F157" s="72" t="s">
        <v>9</v>
      </c>
      <c r="G157" s="54" t="s">
        <v>48</v>
      </c>
      <c r="H157" s="54" t="s">
        <v>59</v>
      </c>
      <c r="I157" s="54" t="str">
        <f t="shared" si="47"/>
        <v>GKSLIM182/188</v>
      </c>
      <c r="J157" s="54" t="s">
        <v>344</v>
      </c>
      <c r="K157" s="54"/>
      <c r="L157" s="54" t="s">
        <v>46</v>
      </c>
      <c r="M157" s="54"/>
      <c r="N157" s="56"/>
      <c r="O157" s="56"/>
      <c r="P157" s="56"/>
      <c r="Q157" s="56"/>
      <c r="R157" s="56"/>
      <c r="S157" s="56"/>
      <c r="T157" s="56"/>
      <c r="U157" s="56"/>
      <c r="V157" s="56"/>
      <c r="W157" s="56">
        <v>2</v>
      </c>
      <c r="X157" s="56">
        <v>1</v>
      </c>
      <c r="Y157" s="56">
        <v>2</v>
      </c>
      <c r="Z157" s="56"/>
      <c r="AA157" s="56"/>
      <c r="AB157" s="56"/>
      <c r="AC157" s="56"/>
      <c r="AD157" s="54"/>
      <c r="AE157" s="54"/>
      <c r="AF157" s="73" t="s">
        <v>333</v>
      </c>
      <c r="AG157" s="72">
        <f t="shared" si="46"/>
        <v>5</v>
      </c>
      <c r="AH157" s="72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</row>
    <row r="158" spans="1:46" ht="47.25" customHeight="1">
      <c r="A158" s="54">
        <v>22</v>
      </c>
      <c r="B158" s="54" t="s">
        <v>337</v>
      </c>
      <c r="C158" s="55"/>
      <c r="D158" s="55"/>
      <c r="E158" s="94"/>
      <c r="F158" s="72" t="s">
        <v>9</v>
      </c>
      <c r="G158" s="54" t="s">
        <v>48</v>
      </c>
      <c r="H158" s="54" t="s">
        <v>59</v>
      </c>
      <c r="I158" s="54" t="str">
        <f t="shared" si="47"/>
        <v>GKSLIM182/188</v>
      </c>
      <c r="J158" s="54" t="s">
        <v>127</v>
      </c>
      <c r="K158" s="54">
        <v>1</v>
      </c>
      <c r="L158" s="54" t="s">
        <v>46</v>
      </c>
      <c r="M158" s="54"/>
      <c r="N158" s="56"/>
      <c r="O158" s="56"/>
      <c r="P158" s="56"/>
      <c r="Q158" s="56"/>
      <c r="R158" s="56"/>
      <c r="S158" s="56"/>
      <c r="T158" s="56"/>
      <c r="U158" s="56"/>
      <c r="V158" s="56"/>
      <c r="W158" s="56">
        <v>2</v>
      </c>
      <c r="X158" s="56">
        <v>1</v>
      </c>
      <c r="Y158" s="56">
        <v>2</v>
      </c>
      <c r="Z158" s="56"/>
      <c r="AA158" s="56"/>
      <c r="AB158" s="56"/>
      <c r="AC158" s="56"/>
      <c r="AD158" s="54"/>
      <c r="AE158" s="54"/>
      <c r="AF158" s="73" t="s">
        <v>333</v>
      </c>
      <c r="AG158" s="72">
        <f t="shared" si="46"/>
        <v>5</v>
      </c>
      <c r="AH158" s="72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</row>
    <row r="159" spans="1:46" ht="47.25" customHeight="1">
      <c r="A159" s="54">
        <v>22</v>
      </c>
      <c r="B159" s="54" t="s">
        <v>338</v>
      </c>
      <c r="C159" s="55"/>
      <c r="D159" s="55"/>
      <c r="E159" s="94"/>
      <c r="F159" s="72" t="s">
        <v>9</v>
      </c>
      <c r="G159" s="54" t="s">
        <v>48</v>
      </c>
      <c r="H159" s="54" t="s">
        <v>59</v>
      </c>
      <c r="I159" s="54" t="str">
        <f t="shared" si="47"/>
        <v>GKSLIM182/188</v>
      </c>
      <c r="J159" s="54" t="s">
        <v>127</v>
      </c>
      <c r="K159" s="54">
        <v>1</v>
      </c>
      <c r="L159" s="54" t="s">
        <v>46</v>
      </c>
      <c r="M159" s="54"/>
      <c r="N159" s="56"/>
      <c r="O159" s="56"/>
      <c r="P159" s="56"/>
      <c r="Q159" s="56"/>
      <c r="R159" s="56"/>
      <c r="S159" s="56"/>
      <c r="T159" s="56"/>
      <c r="U159" s="56"/>
      <c r="V159" s="56"/>
      <c r="W159" s="56">
        <v>2</v>
      </c>
      <c r="X159" s="56">
        <v>1</v>
      </c>
      <c r="Y159" s="56">
        <v>2</v>
      </c>
      <c r="Z159" s="56"/>
      <c r="AA159" s="56"/>
      <c r="AB159" s="56"/>
      <c r="AC159" s="56"/>
      <c r="AD159" s="54"/>
      <c r="AE159" s="54"/>
      <c r="AF159" s="73" t="s">
        <v>333</v>
      </c>
      <c r="AG159" s="72">
        <f t="shared" si="46"/>
        <v>5</v>
      </c>
      <c r="AH159" s="72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</row>
    <row r="160" spans="1:46" ht="47.25" customHeight="1">
      <c r="A160" s="54">
        <v>22</v>
      </c>
      <c r="B160" s="54" t="s">
        <v>339</v>
      </c>
      <c r="C160" s="55"/>
      <c r="D160" s="55"/>
      <c r="E160" s="94"/>
      <c r="F160" s="72" t="s">
        <v>9</v>
      </c>
      <c r="G160" s="54" t="s">
        <v>48</v>
      </c>
      <c r="H160" s="54" t="s">
        <v>328</v>
      </c>
      <c r="I160" s="54" t="str">
        <f t="shared" si="42"/>
        <v>GKSLIM192/194</v>
      </c>
      <c r="J160" s="54" t="s">
        <v>127</v>
      </c>
      <c r="K160" s="54">
        <v>1</v>
      </c>
      <c r="L160" s="54" t="s">
        <v>46</v>
      </c>
      <c r="M160" s="54"/>
      <c r="N160" s="56"/>
      <c r="O160" s="56"/>
      <c r="P160" s="56"/>
      <c r="Q160" s="56"/>
      <c r="R160" s="56"/>
      <c r="S160" s="56"/>
      <c r="T160" s="56"/>
      <c r="U160" s="56"/>
      <c r="V160" s="56"/>
      <c r="W160" s="56">
        <v>2</v>
      </c>
      <c r="X160" s="56">
        <v>1</v>
      </c>
      <c r="Y160" s="56">
        <v>2</v>
      </c>
      <c r="Z160" s="56"/>
      <c r="AA160" s="56"/>
      <c r="AB160" s="56"/>
      <c r="AC160" s="56"/>
      <c r="AD160" s="54"/>
      <c r="AE160" s="54"/>
      <c r="AF160" s="73" t="s">
        <v>333</v>
      </c>
      <c r="AG160" s="72">
        <f t="shared" si="46"/>
        <v>5</v>
      </c>
      <c r="AH160" s="72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</row>
    <row r="161" spans="1:46" ht="47.25" customHeight="1">
      <c r="A161" s="54">
        <v>22</v>
      </c>
      <c r="B161" s="54" t="s">
        <v>340</v>
      </c>
      <c r="C161" s="55"/>
      <c r="D161" s="55"/>
      <c r="E161" s="94"/>
      <c r="F161" s="72" t="s">
        <v>9</v>
      </c>
      <c r="G161" s="54" t="s">
        <v>48</v>
      </c>
      <c r="H161" s="54" t="s">
        <v>328</v>
      </c>
      <c r="I161" s="54" t="str">
        <f t="shared" ref="I161:I164" si="48">CONCATENATE(F161,G161,H161)</f>
        <v>GKSLIM192/194</v>
      </c>
      <c r="J161" s="54" t="s">
        <v>127</v>
      </c>
      <c r="K161" s="54">
        <v>1</v>
      </c>
      <c r="L161" s="54" t="s">
        <v>46</v>
      </c>
      <c r="M161" s="54"/>
      <c r="N161" s="56"/>
      <c r="O161" s="56"/>
      <c r="P161" s="56"/>
      <c r="Q161" s="56"/>
      <c r="R161" s="56"/>
      <c r="S161" s="56"/>
      <c r="T161" s="56"/>
      <c r="U161" s="56"/>
      <c r="V161" s="56"/>
      <c r="W161" s="56">
        <v>2</v>
      </c>
      <c r="X161" s="56">
        <v>1</v>
      </c>
      <c r="Y161" s="56">
        <v>2</v>
      </c>
      <c r="Z161" s="56"/>
      <c r="AA161" s="56"/>
      <c r="AB161" s="56"/>
      <c r="AC161" s="56"/>
      <c r="AD161" s="54"/>
      <c r="AE161" s="54"/>
      <c r="AF161" s="73" t="s">
        <v>333</v>
      </c>
      <c r="AG161" s="72">
        <f t="shared" si="46"/>
        <v>5</v>
      </c>
      <c r="AH161" s="72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</row>
    <row r="162" spans="1:46" ht="47.25" customHeight="1">
      <c r="A162" s="54">
        <v>22</v>
      </c>
      <c r="B162" s="54" t="s">
        <v>341</v>
      </c>
      <c r="C162" s="55"/>
      <c r="D162" s="55"/>
      <c r="E162" s="94"/>
      <c r="F162" s="72" t="s">
        <v>9</v>
      </c>
      <c r="G162" s="54" t="s">
        <v>48</v>
      </c>
      <c r="H162" s="54" t="s">
        <v>328</v>
      </c>
      <c r="I162" s="54" t="str">
        <f t="shared" si="48"/>
        <v>GKSLIM192/194</v>
      </c>
      <c r="J162" s="54" t="s">
        <v>344</v>
      </c>
      <c r="K162" s="54"/>
      <c r="L162" s="54" t="s">
        <v>46</v>
      </c>
      <c r="M162" s="54"/>
      <c r="N162" s="56"/>
      <c r="O162" s="56"/>
      <c r="P162" s="56"/>
      <c r="Q162" s="56"/>
      <c r="R162" s="56"/>
      <c r="S162" s="56"/>
      <c r="T162" s="56"/>
      <c r="U162" s="56"/>
      <c r="V162" s="56"/>
      <c r="W162" s="56">
        <v>2</v>
      </c>
      <c r="X162" s="56">
        <v>1</v>
      </c>
      <c r="Y162" s="56">
        <v>2</v>
      </c>
      <c r="Z162" s="56"/>
      <c r="AA162" s="56"/>
      <c r="AB162" s="56"/>
      <c r="AC162" s="56"/>
      <c r="AD162" s="54"/>
      <c r="AE162" s="54"/>
      <c r="AF162" s="73" t="s">
        <v>333</v>
      </c>
      <c r="AG162" s="72">
        <f t="shared" si="46"/>
        <v>5</v>
      </c>
      <c r="AH162" s="72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</row>
    <row r="163" spans="1:46" ht="47.25" customHeight="1">
      <c r="A163" s="54">
        <v>22</v>
      </c>
      <c r="B163" s="54" t="s">
        <v>342</v>
      </c>
      <c r="C163" s="55"/>
      <c r="D163" s="55"/>
      <c r="E163" s="94"/>
      <c r="F163" s="72" t="s">
        <v>9</v>
      </c>
      <c r="G163" s="54" t="s">
        <v>48</v>
      </c>
      <c r="H163" s="54" t="s">
        <v>328</v>
      </c>
      <c r="I163" s="54" t="str">
        <f t="shared" si="48"/>
        <v>GKSLIM192/194</v>
      </c>
      <c r="J163" s="54" t="s">
        <v>127</v>
      </c>
      <c r="K163" s="54">
        <v>1</v>
      </c>
      <c r="L163" s="54" t="s">
        <v>46</v>
      </c>
      <c r="M163" s="54"/>
      <c r="N163" s="56"/>
      <c r="O163" s="56"/>
      <c r="P163" s="56"/>
      <c r="Q163" s="56"/>
      <c r="R163" s="56"/>
      <c r="S163" s="56"/>
      <c r="T163" s="56"/>
      <c r="U163" s="56"/>
      <c r="V163" s="56"/>
      <c r="W163" s="56">
        <v>2</v>
      </c>
      <c r="X163" s="56">
        <v>1</v>
      </c>
      <c r="Y163" s="56">
        <v>2</v>
      </c>
      <c r="Z163" s="56"/>
      <c r="AA163" s="56"/>
      <c r="AB163" s="56"/>
      <c r="AC163" s="56"/>
      <c r="AD163" s="54"/>
      <c r="AE163" s="54"/>
      <c r="AF163" s="73" t="s">
        <v>333</v>
      </c>
      <c r="AG163" s="72">
        <f t="shared" si="46"/>
        <v>5</v>
      </c>
      <c r="AH163" s="72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</row>
    <row r="164" spans="1:46" ht="47.25" customHeight="1">
      <c r="A164" s="54">
        <v>22</v>
      </c>
      <c r="B164" s="54" t="s">
        <v>343</v>
      </c>
      <c r="C164" s="55"/>
      <c r="D164" s="55"/>
      <c r="E164" s="94"/>
      <c r="F164" s="72" t="s">
        <v>9</v>
      </c>
      <c r="G164" s="54" t="s">
        <v>48</v>
      </c>
      <c r="H164" s="54" t="s">
        <v>328</v>
      </c>
      <c r="I164" s="54" t="str">
        <f t="shared" si="48"/>
        <v>GKSLIM192/194</v>
      </c>
      <c r="J164" s="54" t="s">
        <v>127</v>
      </c>
      <c r="K164" s="54">
        <v>1</v>
      </c>
      <c r="L164" s="54" t="s">
        <v>46</v>
      </c>
      <c r="M164" s="54"/>
      <c r="N164" s="56"/>
      <c r="O164" s="56"/>
      <c r="P164" s="56"/>
      <c r="Q164" s="56"/>
      <c r="R164" s="56"/>
      <c r="S164" s="56"/>
      <c r="T164" s="56"/>
      <c r="U164" s="56"/>
      <c r="V164" s="56"/>
      <c r="W164" s="56">
        <v>2</v>
      </c>
      <c r="X164" s="56">
        <v>1</v>
      </c>
      <c r="Y164" s="56">
        <v>2</v>
      </c>
      <c r="Z164" s="56"/>
      <c r="AA164" s="56"/>
      <c r="AB164" s="56"/>
      <c r="AC164" s="56"/>
      <c r="AD164" s="54"/>
      <c r="AE164" s="54"/>
      <c r="AF164" s="73" t="s">
        <v>333</v>
      </c>
      <c r="AG164" s="72">
        <f t="shared" si="46"/>
        <v>5</v>
      </c>
      <c r="AH164" s="72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</row>
    <row r="165" spans="1:46" ht="47.25" customHeight="1">
      <c r="A165" s="54">
        <v>122</v>
      </c>
      <c r="B165" s="54" t="s">
        <v>345</v>
      </c>
      <c r="C165" s="55"/>
      <c r="D165" s="55"/>
      <c r="E165" s="94"/>
      <c r="F165" s="72" t="s">
        <v>9</v>
      </c>
      <c r="G165" s="54" t="s">
        <v>61</v>
      </c>
      <c r="H165" s="54" t="s">
        <v>5</v>
      </c>
      <c r="I165" s="54" t="str">
        <f t="shared" si="42"/>
        <v>GKKLASYKA176/182</v>
      </c>
      <c r="J165" s="54" t="s">
        <v>127</v>
      </c>
      <c r="K165" s="54">
        <v>1</v>
      </c>
      <c r="L165" s="54" t="s">
        <v>46</v>
      </c>
      <c r="M165" s="54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>
        <v>1</v>
      </c>
      <c r="Y165" s="56"/>
      <c r="Z165" s="56"/>
      <c r="AA165" s="56"/>
      <c r="AB165" s="56"/>
      <c r="AC165" s="56"/>
      <c r="AD165" s="54"/>
      <c r="AE165" s="54"/>
      <c r="AF165" s="73" t="s">
        <v>352</v>
      </c>
      <c r="AG165" s="72">
        <f t="shared" si="46"/>
        <v>1</v>
      </c>
      <c r="AH165" s="95">
        <v>41905</v>
      </c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</row>
    <row r="166" spans="1:46" ht="47.25" customHeight="1">
      <c r="A166" s="54">
        <v>122</v>
      </c>
      <c r="B166" s="54" t="s">
        <v>346</v>
      </c>
      <c r="C166" s="55"/>
      <c r="D166" s="55"/>
      <c r="E166" s="94"/>
      <c r="F166" s="72" t="s">
        <v>9</v>
      </c>
      <c r="G166" s="54" t="s">
        <v>61</v>
      </c>
      <c r="H166" s="54" t="s">
        <v>5</v>
      </c>
      <c r="I166" s="54" t="str">
        <f t="shared" si="42"/>
        <v>GKKLASYKA176/182</v>
      </c>
      <c r="J166" s="54" t="s">
        <v>127</v>
      </c>
      <c r="K166" s="54">
        <v>1</v>
      </c>
      <c r="L166" s="54" t="s">
        <v>46</v>
      </c>
      <c r="M166" s="54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>
        <v>1</v>
      </c>
      <c r="Y166" s="56"/>
      <c r="Z166" s="56"/>
      <c r="AA166" s="56"/>
      <c r="AB166" s="56"/>
      <c r="AC166" s="56"/>
      <c r="AD166" s="54"/>
      <c r="AE166" s="54"/>
      <c r="AF166" s="73" t="s">
        <v>352</v>
      </c>
      <c r="AG166" s="72">
        <f t="shared" si="46"/>
        <v>1</v>
      </c>
      <c r="AH166" s="95">
        <v>41905</v>
      </c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</row>
    <row r="167" spans="1:46" ht="47.25" customHeight="1">
      <c r="A167" s="54">
        <v>122</v>
      </c>
      <c r="B167" s="54" t="s">
        <v>347</v>
      </c>
      <c r="C167" s="55"/>
      <c r="D167" s="55"/>
      <c r="E167" s="94"/>
      <c r="F167" s="72" t="s">
        <v>9</v>
      </c>
      <c r="G167" s="54" t="s">
        <v>61</v>
      </c>
      <c r="H167" s="54" t="s">
        <v>5</v>
      </c>
      <c r="I167" s="54" t="str">
        <f t="shared" si="42"/>
        <v>GKKLASYKA176/182</v>
      </c>
      <c r="J167" s="54" t="s">
        <v>218</v>
      </c>
      <c r="K167" s="54"/>
      <c r="L167" s="54" t="s">
        <v>46</v>
      </c>
      <c r="M167" s="54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>
        <v>1</v>
      </c>
      <c r="Y167" s="56"/>
      <c r="Z167" s="56"/>
      <c r="AA167" s="56"/>
      <c r="AB167" s="56"/>
      <c r="AC167" s="56"/>
      <c r="AD167" s="54"/>
      <c r="AE167" s="54"/>
      <c r="AF167" s="73" t="s">
        <v>352</v>
      </c>
      <c r="AG167" s="72">
        <f t="shared" si="46"/>
        <v>1</v>
      </c>
      <c r="AH167" s="95">
        <v>41905</v>
      </c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</row>
    <row r="168" spans="1:46" ht="47.25" customHeight="1">
      <c r="A168" s="54">
        <v>122</v>
      </c>
      <c r="B168" s="54" t="s">
        <v>348</v>
      </c>
      <c r="C168" s="55"/>
      <c r="D168" s="55"/>
      <c r="E168" s="94"/>
      <c r="F168" s="72" t="s">
        <v>9</v>
      </c>
      <c r="G168" s="54" t="s">
        <v>61</v>
      </c>
      <c r="H168" s="54" t="s">
        <v>5</v>
      </c>
      <c r="I168" s="54" t="str">
        <f t="shared" si="42"/>
        <v>GKKLASYKA176/182</v>
      </c>
      <c r="J168" s="54" t="s">
        <v>344</v>
      </c>
      <c r="K168" s="54"/>
      <c r="L168" s="54" t="s">
        <v>46</v>
      </c>
      <c r="M168" s="54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>
        <v>1</v>
      </c>
      <c r="Y168" s="56"/>
      <c r="Z168" s="56"/>
      <c r="AA168" s="56"/>
      <c r="AB168" s="56"/>
      <c r="AC168" s="56"/>
      <c r="AD168" s="54"/>
      <c r="AE168" s="54"/>
      <c r="AF168" s="73" t="s">
        <v>352</v>
      </c>
      <c r="AG168" s="72">
        <f t="shared" si="46"/>
        <v>1</v>
      </c>
      <c r="AH168" s="95">
        <v>41905</v>
      </c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</row>
    <row r="169" spans="1:46" ht="47.25" customHeight="1">
      <c r="A169" s="54">
        <v>122</v>
      </c>
      <c r="B169" s="54" t="s">
        <v>349</v>
      </c>
      <c r="C169" s="55"/>
      <c r="D169" s="55"/>
      <c r="E169" s="94"/>
      <c r="F169" s="72" t="s">
        <v>9</v>
      </c>
      <c r="G169" s="54" t="s">
        <v>61</v>
      </c>
      <c r="H169" s="54" t="s">
        <v>5</v>
      </c>
      <c r="I169" s="54" t="str">
        <f t="shared" si="42"/>
        <v>GKKLASYKA176/182</v>
      </c>
      <c r="J169" s="54" t="s">
        <v>344</v>
      </c>
      <c r="K169" s="54"/>
      <c r="L169" s="54" t="s">
        <v>46</v>
      </c>
      <c r="M169" s="54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>
        <v>1</v>
      </c>
      <c r="Y169" s="56"/>
      <c r="Z169" s="56"/>
      <c r="AA169" s="56"/>
      <c r="AB169" s="56"/>
      <c r="AC169" s="56"/>
      <c r="AD169" s="54"/>
      <c r="AE169" s="54"/>
      <c r="AF169" s="73" t="s">
        <v>352</v>
      </c>
      <c r="AG169" s="72">
        <f t="shared" si="46"/>
        <v>1</v>
      </c>
      <c r="AH169" s="95">
        <v>41905</v>
      </c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</row>
    <row r="170" spans="1:46" ht="47.25" customHeight="1">
      <c r="A170" s="54">
        <v>122</v>
      </c>
      <c r="B170" s="54" t="s">
        <v>350</v>
      </c>
      <c r="C170" s="55"/>
      <c r="D170" s="55"/>
      <c r="E170" s="94"/>
      <c r="F170" s="72" t="s">
        <v>9</v>
      </c>
      <c r="G170" s="54" t="s">
        <v>61</v>
      </c>
      <c r="H170" s="54" t="s">
        <v>5</v>
      </c>
      <c r="I170" s="54" t="str">
        <f t="shared" si="42"/>
        <v>GKKLASYKA176/182</v>
      </c>
      <c r="J170" s="54" t="s">
        <v>344</v>
      </c>
      <c r="K170" s="54"/>
      <c r="L170" s="54" t="s">
        <v>46</v>
      </c>
      <c r="M170" s="54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>
        <v>1</v>
      </c>
      <c r="Y170" s="56"/>
      <c r="Z170" s="56"/>
      <c r="AA170" s="56"/>
      <c r="AB170" s="56"/>
      <c r="AC170" s="56"/>
      <c r="AD170" s="54"/>
      <c r="AE170" s="54"/>
      <c r="AF170" s="73" t="s">
        <v>352</v>
      </c>
      <c r="AG170" s="72">
        <f t="shared" si="46"/>
        <v>1</v>
      </c>
      <c r="AH170" s="95">
        <v>41905</v>
      </c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</row>
    <row r="171" spans="1:46" ht="47.25" customHeight="1">
      <c r="A171" s="54">
        <v>122</v>
      </c>
      <c r="B171" s="54" t="s">
        <v>351</v>
      </c>
      <c r="C171" s="55"/>
      <c r="D171" s="55"/>
      <c r="E171" s="94"/>
      <c r="F171" s="72" t="s">
        <v>9</v>
      </c>
      <c r="G171" s="54" t="s">
        <v>61</v>
      </c>
      <c r="H171" s="54" t="s">
        <v>5</v>
      </c>
      <c r="I171" s="54" t="str">
        <f t="shared" si="42"/>
        <v>GKKLASYKA176/182</v>
      </c>
      <c r="J171" s="54" t="s">
        <v>127</v>
      </c>
      <c r="K171" s="54">
        <v>1</v>
      </c>
      <c r="L171" s="54" t="s">
        <v>46</v>
      </c>
      <c r="M171" s="54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>
        <v>1</v>
      </c>
      <c r="Y171" s="56"/>
      <c r="Z171" s="56"/>
      <c r="AA171" s="56"/>
      <c r="AB171" s="56"/>
      <c r="AC171" s="56"/>
      <c r="AD171" s="54"/>
      <c r="AE171" s="54"/>
      <c r="AF171" s="73" t="s">
        <v>352</v>
      </c>
      <c r="AG171" s="72">
        <f t="shared" si="46"/>
        <v>1</v>
      </c>
      <c r="AH171" s="95">
        <v>41905</v>
      </c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</row>
    <row r="172" spans="1:46" ht="47.25" customHeight="1">
      <c r="A172" s="96">
        <v>23</v>
      </c>
      <c r="B172" s="96" t="s">
        <v>353</v>
      </c>
      <c r="C172" s="97"/>
      <c r="D172" s="97"/>
      <c r="E172" s="98"/>
      <c r="F172" s="96" t="s">
        <v>2</v>
      </c>
      <c r="G172" s="96" t="s">
        <v>48</v>
      </c>
      <c r="H172" s="96" t="s">
        <v>5</v>
      </c>
      <c r="I172" s="96" t="str">
        <f t="shared" si="42"/>
        <v>KSLIM176/182</v>
      </c>
      <c r="J172" s="96" t="s">
        <v>125</v>
      </c>
      <c r="K172" s="96"/>
      <c r="L172" s="96" t="s">
        <v>46</v>
      </c>
      <c r="M172" s="96"/>
      <c r="N172" s="99" t="e">
        <f>IF(VLOOKUP($I172,Zużycie!$A$2:$P$8,5,FALSE)=0," ",VLOOKUP($I172,Zużycie!$A$2:$P$8,5,FALSE))</f>
        <v>#N/A</v>
      </c>
      <c r="O172" s="99">
        <v>2</v>
      </c>
      <c r="P172" s="99">
        <v>4</v>
      </c>
      <c r="Q172" s="99">
        <v>4</v>
      </c>
      <c r="R172" s="99">
        <v>4</v>
      </c>
      <c r="S172" s="99">
        <v>3</v>
      </c>
      <c r="T172" s="99">
        <v>2</v>
      </c>
      <c r="U172" s="99">
        <v>1</v>
      </c>
      <c r="V172" s="99"/>
      <c r="W172" s="99"/>
      <c r="X172" s="99" t="e">
        <f>IF(VLOOKUP($I172,Zużycie!$A$2:$P$8,15,FALSE)=0," ",VLOOKUP($I172,Zużycie!$A$2:$P$8,15,FALSE))</f>
        <v>#N/A</v>
      </c>
      <c r="Y172" s="99" t="e">
        <f>IF(VLOOKUP($I172,Zużycie!$A$2:$P$8,16,FALSE)=0," ",VLOOKUP($I172,Zużycie!$A$2:$P$8,16,FALSE))</f>
        <v>#N/A</v>
      </c>
      <c r="Z172" s="99"/>
      <c r="AA172" s="99"/>
      <c r="AB172" s="99"/>
      <c r="AC172" s="99"/>
      <c r="AD172" s="96" t="s">
        <v>121</v>
      </c>
      <c r="AE172" s="96"/>
      <c r="AF172" s="96"/>
      <c r="AG172" s="100" t="e">
        <f t="shared" si="46"/>
        <v>#N/A</v>
      </c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</row>
    <row r="173" spans="1:46" ht="47.25" customHeight="1">
      <c r="A173" s="96">
        <v>23</v>
      </c>
      <c r="B173" s="96" t="s">
        <v>354</v>
      </c>
      <c r="C173" s="97"/>
      <c r="D173" s="97"/>
      <c r="E173" s="98"/>
      <c r="F173" s="96" t="s">
        <v>2</v>
      </c>
      <c r="G173" s="96" t="s">
        <v>48</v>
      </c>
      <c r="H173" s="96" t="s">
        <v>5</v>
      </c>
      <c r="I173" s="96" t="str">
        <f t="shared" ref="I173:I176" si="49">CONCATENATE(F173,G173,H173)</f>
        <v>KSLIM176/182</v>
      </c>
      <c r="J173" s="96" t="s">
        <v>125</v>
      </c>
      <c r="K173" s="96"/>
      <c r="L173" s="96" t="s">
        <v>46</v>
      </c>
      <c r="M173" s="96"/>
      <c r="N173" s="99"/>
      <c r="O173" s="99">
        <v>2</v>
      </c>
      <c r="P173" s="99">
        <v>4</v>
      </c>
      <c r="Q173" s="99">
        <v>4</v>
      </c>
      <c r="R173" s="99">
        <v>4</v>
      </c>
      <c r="S173" s="99">
        <v>3</v>
      </c>
      <c r="T173" s="99">
        <v>2</v>
      </c>
      <c r="U173" s="99">
        <v>1</v>
      </c>
      <c r="V173" s="99"/>
      <c r="W173" s="99"/>
      <c r="X173" s="99"/>
      <c r="Y173" s="99"/>
      <c r="Z173" s="99"/>
      <c r="AA173" s="99"/>
      <c r="AB173" s="99"/>
      <c r="AC173" s="99"/>
      <c r="AD173" s="96" t="s">
        <v>121</v>
      </c>
      <c r="AE173" s="96"/>
      <c r="AF173" s="96"/>
      <c r="AG173" s="100">
        <f t="shared" si="46"/>
        <v>20</v>
      </c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</row>
    <row r="174" spans="1:46" ht="47.25" customHeight="1">
      <c r="A174" s="96">
        <v>23</v>
      </c>
      <c r="B174" s="96" t="s">
        <v>355</v>
      </c>
      <c r="C174" s="97"/>
      <c r="D174" s="97"/>
      <c r="E174" s="98"/>
      <c r="F174" s="96" t="s">
        <v>2</v>
      </c>
      <c r="G174" s="96" t="s">
        <v>48</v>
      </c>
      <c r="H174" s="96" t="s">
        <v>5</v>
      </c>
      <c r="I174" s="96" t="str">
        <f t="shared" si="49"/>
        <v>KSLIM176/182</v>
      </c>
      <c r="J174" s="96" t="s">
        <v>125</v>
      </c>
      <c r="K174" s="96"/>
      <c r="L174" s="96" t="s">
        <v>46</v>
      </c>
      <c r="M174" s="96"/>
      <c r="N174" s="99"/>
      <c r="O174" s="99">
        <v>2</v>
      </c>
      <c r="P174" s="99">
        <v>4</v>
      </c>
      <c r="Q174" s="99">
        <v>4</v>
      </c>
      <c r="R174" s="99">
        <v>4</v>
      </c>
      <c r="S174" s="99">
        <v>3</v>
      </c>
      <c r="T174" s="99">
        <v>2</v>
      </c>
      <c r="U174" s="99">
        <v>1</v>
      </c>
      <c r="V174" s="99"/>
      <c r="W174" s="99"/>
      <c r="X174" s="99"/>
      <c r="Y174" s="99"/>
      <c r="Z174" s="99"/>
      <c r="AA174" s="99"/>
      <c r="AB174" s="99"/>
      <c r="AC174" s="99"/>
      <c r="AD174" s="96" t="s">
        <v>121</v>
      </c>
      <c r="AE174" s="96"/>
      <c r="AF174" s="96"/>
      <c r="AG174" s="100">
        <f t="shared" si="46"/>
        <v>20</v>
      </c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</row>
    <row r="175" spans="1:46" ht="47.25" customHeight="1">
      <c r="A175" s="96">
        <v>23</v>
      </c>
      <c r="B175" s="96" t="s">
        <v>356</v>
      </c>
      <c r="C175" s="97"/>
      <c r="D175" s="97"/>
      <c r="E175" s="98"/>
      <c r="F175" s="96" t="s">
        <v>2</v>
      </c>
      <c r="G175" s="96" t="s">
        <v>48</v>
      </c>
      <c r="H175" s="96" t="s">
        <v>5</v>
      </c>
      <c r="I175" s="96" t="str">
        <f t="shared" si="49"/>
        <v>KSLIM176/182</v>
      </c>
      <c r="J175" s="96" t="s">
        <v>125</v>
      </c>
      <c r="K175" s="96"/>
      <c r="L175" s="96" t="s">
        <v>46</v>
      </c>
      <c r="M175" s="96"/>
      <c r="N175" s="99" t="e">
        <f>IF(VLOOKUP($I175,Zużycie!$A$2:$P$8,5,FALSE)=0," ",VLOOKUP($I175,Zużycie!$A$2:$P$8,5,FALSE))</f>
        <v>#N/A</v>
      </c>
      <c r="O175" s="99">
        <v>1</v>
      </c>
      <c r="P175" s="99">
        <v>1</v>
      </c>
      <c r="Q175" s="99">
        <v>1</v>
      </c>
      <c r="R175" s="99">
        <v>1</v>
      </c>
      <c r="S175" s="99">
        <v>1</v>
      </c>
      <c r="T175" s="99" t="e">
        <f>IF(VLOOKUP($I175,Zużycie!$A$2:$P$8,11,FALSE)=0," ",VLOOKUP($I175,Zużycie!$A$2:$P$8,11,FALSE))</f>
        <v>#N/A</v>
      </c>
      <c r="U175" s="99"/>
      <c r="V175" s="99"/>
      <c r="W175" s="99"/>
      <c r="X175" s="99" t="e">
        <f>IF(VLOOKUP($I175,Zużycie!$A$2:$P$8,15,FALSE)=0," ",VLOOKUP($I175,Zużycie!$A$2:$P$8,15,FALSE))</f>
        <v>#N/A</v>
      </c>
      <c r="Y175" s="99" t="e">
        <f>IF(VLOOKUP($I175,Zużycie!$A$2:$P$8,16,FALSE)=0," ",VLOOKUP($I175,Zużycie!$A$2:$P$8,16,FALSE))</f>
        <v>#N/A</v>
      </c>
      <c r="Z175" s="99"/>
      <c r="AA175" s="99"/>
      <c r="AB175" s="99"/>
      <c r="AC175" s="99"/>
      <c r="AD175" s="96" t="s">
        <v>360</v>
      </c>
      <c r="AE175" s="96"/>
      <c r="AF175" s="96"/>
      <c r="AG175" s="100" t="e">
        <f t="shared" si="46"/>
        <v>#N/A</v>
      </c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</row>
    <row r="176" spans="1:46" ht="47.25" customHeight="1">
      <c r="A176" s="96">
        <v>23</v>
      </c>
      <c r="B176" s="96" t="s">
        <v>357</v>
      </c>
      <c r="C176" s="97"/>
      <c r="D176" s="97"/>
      <c r="E176" s="98"/>
      <c r="F176" s="96" t="s">
        <v>2</v>
      </c>
      <c r="G176" s="96" t="s">
        <v>48</v>
      </c>
      <c r="H176" s="96" t="s">
        <v>4</v>
      </c>
      <c r="I176" s="96" t="str">
        <f t="shared" si="49"/>
        <v>KSLIM170/176</v>
      </c>
      <c r="J176" s="96" t="s">
        <v>125</v>
      </c>
      <c r="K176" s="96"/>
      <c r="L176" s="96" t="s">
        <v>46</v>
      </c>
      <c r="M176" s="96"/>
      <c r="N176" s="99"/>
      <c r="O176" s="99">
        <v>6</v>
      </c>
      <c r="P176" s="99">
        <v>6</v>
      </c>
      <c r="Q176" s="99">
        <v>4</v>
      </c>
      <c r="R176" s="99">
        <v>2</v>
      </c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6" t="s">
        <v>121</v>
      </c>
      <c r="AE176" s="96"/>
      <c r="AF176" s="96"/>
      <c r="AG176" s="100">
        <f t="shared" si="46"/>
        <v>18</v>
      </c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</row>
    <row r="177" spans="1:46" ht="47.25" customHeight="1">
      <c r="A177" s="96">
        <v>23</v>
      </c>
      <c r="B177" s="96" t="s">
        <v>358</v>
      </c>
      <c r="C177" s="97"/>
      <c r="D177" s="97"/>
      <c r="E177" s="98"/>
      <c r="F177" s="96" t="s">
        <v>2</v>
      </c>
      <c r="G177" s="96" t="s">
        <v>48</v>
      </c>
      <c r="H177" s="96" t="s">
        <v>4</v>
      </c>
      <c r="I177" s="96" t="str">
        <f t="shared" si="42"/>
        <v>KSLIM170/176</v>
      </c>
      <c r="J177" s="96" t="s">
        <v>361</v>
      </c>
      <c r="K177" s="96"/>
      <c r="L177" s="96" t="s">
        <v>46</v>
      </c>
      <c r="M177" s="96"/>
      <c r="N177" s="99">
        <v>3</v>
      </c>
      <c r="O177" s="99">
        <v>6</v>
      </c>
      <c r="P177" s="99">
        <v>6</v>
      </c>
      <c r="Q177" s="99">
        <v>4</v>
      </c>
      <c r="R177" s="99">
        <v>4</v>
      </c>
      <c r="S177" s="99">
        <v>2</v>
      </c>
      <c r="T177" s="99">
        <v>4</v>
      </c>
      <c r="U177" s="99"/>
      <c r="V177" s="99"/>
      <c r="W177" s="99"/>
      <c r="X177" s="99"/>
      <c r="Y177" s="99"/>
      <c r="Z177" s="99"/>
      <c r="AA177" s="99"/>
      <c r="AB177" s="99"/>
      <c r="AC177" s="99"/>
      <c r="AD177" s="96" t="s">
        <v>121</v>
      </c>
      <c r="AE177" s="96"/>
      <c r="AF177" s="96"/>
      <c r="AG177" s="100">
        <f t="shared" si="46"/>
        <v>29</v>
      </c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</row>
    <row r="178" spans="1:46" ht="47.25" customHeight="1">
      <c r="A178" s="96">
        <v>23</v>
      </c>
      <c r="B178" s="96" t="s">
        <v>359</v>
      </c>
      <c r="C178" s="97"/>
      <c r="D178" s="97"/>
      <c r="E178" s="98"/>
      <c r="F178" s="96" t="s">
        <v>2</v>
      </c>
      <c r="G178" s="96" t="s">
        <v>48</v>
      </c>
      <c r="H178" s="96" t="s">
        <v>5</v>
      </c>
      <c r="I178" s="96" t="str">
        <f t="shared" si="42"/>
        <v>KSLIM176/182</v>
      </c>
      <c r="J178" s="96" t="s">
        <v>361</v>
      </c>
      <c r="K178" s="96"/>
      <c r="L178" s="96" t="s">
        <v>46</v>
      </c>
      <c r="M178" s="96"/>
      <c r="N178" s="99" t="e">
        <f>IF(VLOOKUP($I178,Zużycie!$A$2:$P$8,5,FALSE)=0," ",VLOOKUP($I178,Zużycie!$A$2:$P$8,5,FALSE))</f>
        <v>#N/A</v>
      </c>
      <c r="O178" s="99">
        <v>5</v>
      </c>
      <c r="P178" s="99">
        <v>5</v>
      </c>
      <c r="Q178" s="99">
        <v>5</v>
      </c>
      <c r="R178" s="99">
        <v>5</v>
      </c>
      <c r="S178" s="99"/>
      <c r="T178" s="99"/>
      <c r="U178" s="99"/>
      <c r="V178" s="99"/>
      <c r="W178" s="99"/>
      <c r="X178" s="99" t="e">
        <f>IF(VLOOKUP($I178,Zużycie!$A$2:$P$8,15,FALSE)=0," ",VLOOKUP($I178,Zużycie!$A$2:$P$8,15,FALSE))</f>
        <v>#N/A</v>
      </c>
      <c r="Y178" s="99" t="e">
        <f>IF(VLOOKUP($I178,Zużycie!$A$2:$P$8,16,FALSE)=0," ",VLOOKUP($I178,Zużycie!$A$2:$P$8,16,FALSE))</f>
        <v>#N/A</v>
      </c>
      <c r="Z178" s="99"/>
      <c r="AA178" s="99"/>
      <c r="AB178" s="99"/>
      <c r="AC178" s="99"/>
      <c r="AD178" s="96" t="s">
        <v>121</v>
      </c>
      <c r="AE178" s="96"/>
      <c r="AF178" s="96"/>
      <c r="AG178" s="100" t="e">
        <f t="shared" si="46"/>
        <v>#N/A</v>
      </c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</row>
    <row r="179" spans="1:46" ht="47.25" customHeight="1">
      <c r="A179" s="96">
        <v>25</v>
      </c>
      <c r="B179" s="96" t="s">
        <v>362</v>
      </c>
      <c r="C179" s="97"/>
      <c r="D179" s="97"/>
      <c r="E179" s="98"/>
      <c r="F179" s="96" t="s">
        <v>2</v>
      </c>
      <c r="G179" s="96" t="s">
        <v>48</v>
      </c>
      <c r="H179" s="96" t="s">
        <v>5</v>
      </c>
      <c r="I179" s="96" t="str">
        <f t="shared" si="42"/>
        <v>KSLIM176/182</v>
      </c>
      <c r="J179" s="96" t="s">
        <v>122</v>
      </c>
      <c r="K179" s="96"/>
      <c r="L179" s="96" t="s">
        <v>46</v>
      </c>
      <c r="M179" s="96"/>
      <c r="N179" s="99" t="e">
        <f>IF(VLOOKUP($I179,Zużycie!$A$2:$P$8,5,FALSE)=0," ",VLOOKUP($I179,Zużycie!$A$2:$P$8,5,FALSE))</f>
        <v>#N/A</v>
      </c>
      <c r="O179" s="99" t="e">
        <f>IF(VLOOKUP($I179,Zużycie!$A$2:$P$8,6,FALSE)=0," ",VLOOKUP($I179,Zużycie!$A$2:$P$8,6,FALSE))</f>
        <v>#N/A</v>
      </c>
      <c r="P179" s="99" t="e">
        <f>IF(VLOOKUP($I179,Zużycie!$A$2:$P$8,7,FALSE)=0," ",VLOOKUP($I179,Zużycie!$A$2:$P$8,7,FALSE))</f>
        <v>#N/A</v>
      </c>
      <c r="Q179" s="99">
        <v>5</v>
      </c>
      <c r="R179" s="99" t="e">
        <f>IF(VLOOKUP($I179,Zużycie!$A$2:$P$8,9,FALSE)=0," ",VLOOKUP($I179,Zużycie!$A$2:$P$8,9,FALSE))</f>
        <v>#N/A</v>
      </c>
      <c r="S179" s="99" t="e">
        <f>IF(VLOOKUP($I179,Zużycie!$A$2:$P$8,10,FALSE)=0," ",VLOOKUP($I179,Zużycie!$A$2:$P$8,10,FALSE))</f>
        <v>#N/A</v>
      </c>
      <c r="T179" s="99" t="e">
        <f>IF(VLOOKUP($I179,Zużycie!$A$2:$P$8,11,FALSE)=0," ",VLOOKUP($I179,Zużycie!$A$2:$P$8,11,FALSE))</f>
        <v>#N/A</v>
      </c>
      <c r="U179" s="99" t="e">
        <f>IF(VLOOKUP($I179,Zużycie!$A$2:$P$8,12,FALSE)=0," ",VLOOKUP($I179,Zużycie!$A$2:$P$8,12,FALSE))</f>
        <v>#N/A</v>
      </c>
      <c r="V179" s="99" t="e">
        <f>IF(VLOOKUP($I179,Zużycie!$A$2:$P$8,13,FALSE)=0," ",VLOOKUP($I179,Zużycie!$A$2:$P$2,100,FALSE))</f>
        <v>#N/A</v>
      </c>
      <c r="W179" s="99" t="e">
        <f>IF(VLOOKUP($I179,Zużycie!$A$2:$P$8,14,FALSE)=0," ",VLOOKUP($I179,Zużycie!$A$2:$P$8,14,FALSE))</f>
        <v>#N/A</v>
      </c>
      <c r="X179" s="99" t="e">
        <f>IF(VLOOKUP($I179,Zużycie!$A$2:$P$8,15,FALSE)=0," ",VLOOKUP($I179,Zużycie!$A$2:$P$8,15,FALSE))</f>
        <v>#N/A</v>
      </c>
      <c r="Y179" s="99" t="e">
        <f>IF(VLOOKUP($I179,Zużycie!$A$2:$P$8,16,FALSE)=0," ",VLOOKUP($I179,Zużycie!$A$2:$P$8,16,FALSE))</f>
        <v>#N/A</v>
      </c>
      <c r="Z179" s="99"/>
      <c r="AA179" s="99"/>
      <c r="AB179" s="99"/>
      <c r="AC179" s="99"/>
      <c r="AD179" s="96" t="s">
        <v>363</v>
      </c>
      <c r="AE179" s="96" t="s">
        <v>87</v>
      </c>
      <c r="AF179" s="96"/>
      <c r="AG179" s="100" t="e">
        <f t="shared" si="46"/>
        <v>#N/A</v>
      </c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</row>
    <row r="180" spans="1:46" ht="47.25" customHeight="1">
      <c r="A180" s="96">
        <v>25</v>
      </c>
      <c r="B180" s="96" t="s">
        <v>364</v>
      </c>
      <c r="C180" s="97"/>
      <c r="D180" s="97"/>
      <c r="E180" s="98"/>
      <c r="F180" s="96" t="s">
        <v>2</v>
      </c>
      <c r="G180" s="96" t="s">
        <v>48</v>
      </c>
      <c r="H180" s="96" t="s">
        <v>5</v>
      </c>
      <c r="I180" s="96" t="str">
        <f t="shared" ref="I180:I182" si="50">CONCATENATE(F180,G180,H180)</f>
        <v>KSLIM176/182</v>
      </c>
      <c r="J180" s="96" t="s">
        <v>122</v>
      </c>
      <c r="K180" s="96"/>
      <c r="L180" s="96" t="s">
        <v>46</v>
      </c>
      <c r="M180" s="96"/>
      <c r="N180" s="99" t="e">
        <f>IF(VLOOKUP($I180,Zużycie!$A$2:$P$8,5,FALSE)=0," ",VLOOKUP($I180,Zużycie!$A$2:$P$8,5,FALSE))</f>
        <v>#N/A</v>
      </c>
      <c r="O180" s="99" t="e">
        <f>IF(VLOOKUP($I180,Zużycie!$A$2:$P$8,6,FALSE)=0," ",VLOOKUP($I180,Zużycie!$A$2:$P$8,6,FALSE))</f>
        <v>#N/A</v>
      </c>
      <c r="P180" s="99" t="e">
        <f>IF(VLOOKUP($I180,Zużycie!$A$2:$P$8,7,FALSE)=0," ",VLOOKUP($I180,Zużycie!$A$2:$P$8,7,FALSE))</f>
        <v>#N/A</v>
      </c>
      <c r="Q180" s="99" t="e">
        <f>IF(VLOOKUP($I180,Zużycie!$A$2:$P$8,8,FALSE)=0," ",VLOOKUP($I180,Zużycie!$A$2:$P$8,8,FALSE))</f>
        <v>#N/A</v>
      </c>
      <c r="R180" s="99" t="e">
        <f>IF(VLOOKUP($I180,Zużycie!$A$2:$P$8,9,FALSE)=0," ",VLOOKUP($I180,Zużycie!$A$2:$P$8,9,FALSE))</f>
        <v>#N/A</v>
      </c>
      <c r="S180" s="99" t="e">
        <f>IF(VLOOKUP($I180,Zużycie!$A$2:$P$8,10,FALSE)=0," ",VLOOKUP($I180,Zużycie!$A$2:$P$8,10,FALSE))</f>
        <v>#N/A</v>
      </c>
      <c r="T180" s="99" t="e">
        <f>IF(VLOOKUP($I180,Zużycie!$A$2:$P$8,11,FALSE)=0," ",VLOOKUP($I180,Zużycie!$A$2:$P$8,11,FALSE))</f>
        <v>#N/A</v>
      </c>
      <c r="U180" s="99" t="e">
        <f>IF(VLOOKUP($I180,Zużycie!$A$2:$P$8,12,FALSE)=0," ",VLOOKUP($I180,Zużycie!$A$2:$P$8,12,FALSE))</f>
        <v>#N/A</v>
      </c>
      <c r="V180" s="99" t="e">
        <f>IF(VLOOKUP($I180,Zużycie!$A$2:$P$8,13,FALSE)=0," ",VLOOKUP($I180,Zużycie!$A$2:$P$2,100,FALSE))</f>
        <v>#N/A</v>
      </c>
      <c r="W180" s="99" t="e">
        <f>IF(VLOOKUP($I180,Zużycie!$A$2:$P$8,14,FALSE)=0," ",VLOOKUP($I180,Zużycie!$A$2:$P$8,14,FALSE))</f>
        <v>#N/A</v>
      </c>
      <c r="X180" s="99" t="e">
        <f>IF(VLOOKUP($I180,Zużycie!$A$2:$P$8,15,FALSE)=0," ",VLOOKUP($I180,Zużycie!$A$2:$P$8,15,FALSE))</f>
        <v>#N/A</v>
      </c>
      <c r="Y180" s="99" t="e">
        <f>IF(VLOOKUP($I180,Zużycie!$A$2:$P$8,16,FALSE)=0," ",VLOOKUP($I180,Zużycie!$A$2:$P$8,16,FALSE))</f>
        <v>#N/A</v>
      </c>
      <c r="Z180" s="99"/>
      <c r="AA180" s="99"/>
      <c r="AB180" s="99"/>
      <c r="AC180" s="99"/>
      <c r="AD180" s="96" t="s">
        <v>371</v>
      </c>
      <c r="AE180" s="101" t="s">
        <v>372</v>
      </c>
      <c r="AF180" s="96"/>
      <c r="AG180" s="100" t="e">
        <f t="shared" si="46"/>
        <v>#N/A</v>
      </c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</row>
    <row r="181" spans="1:46" ht="47.25" customHeight="1">
      <c r="A181" s="96">
        <v>25</v>
      </c>
      <c r="B181" s="96" t="s">
        <v>365</v>
      </c>
      <c r="C181" s="97"/>
      <c r="D181" s="97"/>
      <c r="E181" s="98"/>
      <c r="F181" s="96" t="s">
        <v>2</v>
      </c>
      <c r="G181" s="96" t="s">
        <v>48</v>
      </c>
      <c r="H181" s="96" t="s">
        <v>5</v>
      </c>
      <c r="I181" s="96" t="str">
        <f t="shared" si="50"/>
        <v>KSLIM176/182</v>
      </c>
      <c r="J181" s="96" t="s">
        <v>122</v>
      </c>
      <c r="K181" s="96"/>
      <c r="L181" s="96" t="s">
        <v>46</v>
      </c>
      <c r="M181" s="96"/>
      <c r="N181" s="99" t="e">
        <f>IF(VLOOKUP($I181,Zużycie!$A$2:$P$8,5,FALSE)=0," ",VLOOKUP($I181,Zużycie!$A$2:$P$8,5,FALSE))</f>
        <v>#N/A</v>
      </c>
      <c r="O181" s="99" t="e">
        <f>IF(VLOOKUP($I181,Zużycie!$A$2:$P$8,6,FALSE)=0," ",VLOOKUP($I181,Zużycie!$A$2:$P$8,6,FALSE))</f>
        <v>#N/A</v>
      </c>
      <c r="P181" s="99" t="e">
        <f>IF(VLOOKUP($I181,Zużycie!$A$2:$P$8,7,FALSE)=0," ",VLOOKUP($I181,Zużycie!$A$2:$P$8,7,FALSE))</f>
        <v>#N/A</v>
      </c>
      <c r="Q181" s="99" t="e">
        <f>IF(VLOOKUP($I181,Zużycie!$A$2:$P$8,8,FALSE)=0," ",VLOOKUP($I181,Zużycie!$A$2:$P$8,8,FALSE))</f>
        <v>#N/A</v>
      </c>
      <c r="R181" s="99" t="e">
        <f>IF(VLOOKUP($I181,Zużycie!$A$2:$P$8,9,FALSE)=0," ",VLOOKUP($I181,Zużycie!$A$2:$P$8,9,FALSE))</f>
        <v>#N/A</v>
      </c>
      <c r="S181" s="99" t="e">
        <f>IF(VLOOKUP($I181,Zużycie!$A$2:$P$8,10,FALSE)=0," ",VLOOKUP($I181,Zużycie!$A$2:$P$8,10,FALSE))</f>
        <v>#N/A</v>
      </c>
      <c r="T181" s="99" t="e">
        <f>IF(VLOOKUP($I181,Zużycie!$A$2:$P$8,11,FALSE)=0," ",VLOOKUP($I181,Zużycie!$A$2:$P$8,11,FALSE))</f>
        <v>#N/A</v>
      </c>
      <c r="U181" s="99" t="e">
        <f>IF(VLOOKUP($I181,Zużycie!$A$2:$P$8,12,FALSE)=0," ",VLOOKUP($I181,Zużycie!$A$2:$P$8,12,FALSE))</f>
        <v>#N/A</v>
      </c>
      <c r="V181" s="99" t="e">
        <f>IF(VLOOKUP($I181,Zużycie!$A$2:$P$8,13,FALSE)=0," ",VLOOKUP($I181,Zużycie!$A$2:$P$2,100,FALSE))</f>
        <v>#N/A</v>
      </c>
      <c r="W181" s="99" t="e">
        <f>IF(VLOOKUP($I181,Zużycie!$A$2:$P$8,14,FALSE)=0," ",VLOOKUP($I181,Zużycie!$A$2:$P$8,14,FALSE))</f>
        <v>#N/A</v>
      </c>
      <c r="X181" s="99" t="e">
        <f>IF(VLOOKUP($I181,Zużycie!$A$2:$P$8,15,FALSE)=0," ",VLOOKUP($I181,Zużycie!$A$2:$P$8,15,FALSE))</f>
        <v>#N/A</v>
      </c>
      <c r="Y181" s="99" t="e">
        <f>IF(VLOOKUP($I181,Zużycie!$A$2:$P$8,16,FALSE)=0," ",VLOOKUP($I181,Zużycie!$A$2:$P$8,16,FALSE))</f>
        <v>#N/A</v>
      </c>
      <c r="Z181" s="99"/>
      <c r="AA181" s="99"/>
      <c r="AB181" s="99"/>
      <c r="AC181" s="99"/>
      <c r="AD181" s="96" t="s">
        <v>373</v>
      </c>
      <c r="AE181" s="96" t="s">
        <v>87</v>
      </c>
      <c r="AF181" s="96"/>
      <c r="AG181" s="100" t="e">
        <f t="shared" si="46"/>
        <v>#N/A</v>
      </c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</row>
    <row r="182" spans="1:46" ht="47.25" customHeight="1">
      <c r="A182" s="96">
        <v>25</v>
      </c>
      <c r="B182" s="96" t="s">
        <v>366</v>
      </c>
      <c r="C182" s="97"/>
      <c r="D182" s="97"/>
      <c r="E182" s="98"/>
      <c r="F182" s="96" t="s">
        <v>2</v>
      </c>
      <c r="G182" s="96" t="s">
        <v>48</v>
      </c>
      <c r="H182" s="96" t="s">
        <v>5</v>
      </c>
      <c r="I182" s="96" t="str">
        <f t="shared" si="50"/>
        <v>KSLIM176/182</v>
      </c>
      <c r="J182" s="96" t="s">
        <v>122</v>
      </c>
      <c r="K182" s="96"/>
      <c r="L182" s="96" t="s">
        <v>46</v>
      </c>
      <c r="M182" s="96"/>
      <c r="N182" s="99" t="e">
        <f>IF(VLOOKUP($I182,Zużycie!$A$2:$P$8,5,FALSE)=0," ",VLOOKUP($I182,Zużycie!$A$2:$P$8,5,FALSE))</f>
        <v>#N/A</v>
      </c>
      <c r="O182" s="99" t="e">
        <f>IF(VLOOKUP($I182,Zużycie!$A$2:$P$8,6,FALSE)=0," ",VLOOKUP($I182,Zużycie!$A$2:$P$8,6,FALSE))</f>
        <v>#N/A</v>
      </c>
      <c r="P182" s="99" t="e">
        <f>IF(VLOOKUP($I182,Zużycie!$A$2:$P$8,7,FALSE)=0," ",VLOOKUP($I182,Zużycie!$A$2:$P$8,7,FALSE))</f>
        <v>#N/A</v>
      </c>
      <c r="Q182" s="99" t="e">
        <f>IF(VLOOKUP($I182,Zużycie!$A$2:$P$8,8,FALSE)=0," ",VLOOKUP($I182,Zużycie!$A$2:$P$8,8,FALSE))</f>
        <v>#N/A</v>
      </c>
      <c r="R182" s="99" t="e">
        <f>IF(VLOOKUP($I182,Zużycie!$A$2:$P$8,9,FALSE)=0," ",VLOOKUP($I182,Zużycie!$A$2:$P$8,9,FALSE))</f>
        <v>#N/A</v>
      </c>
      <c r="S182" s="99" t="e">
        <f>IF(VLOOKUP($I182,Zużycie!$A$2:$P$8,10,FALSE)=0," ",VLOOKUP($I182,Zużycie!$A$2:$P$8,10,FALSE))</f>
        <v>#N/A</v>
      </c>
      <c r="T182" s="99" t="e">
        <f>IF(VLOOKUP($I182,Zużycie!$A$2:$P$8,11,FALSE)=0," ",VLOOKUP($I182,Zużycie!$A$2:$P$8,11,FALSE))</f>
        <v>#N/A</v>
      </c>
      <c r="U182" s="99" t="e">
        <f>IF(VLOOKUP($I182,Zużycie!$A$2:$P$8,12,FALSE)=0," ",VLOOKUP($I182,Zużycie!$A$2:$P$8,12,FALSE))</f>
        <v>#N/A</v>
      </c>
      <c r="V182" s="99" t="e">
        <f>IF(VLOOKUP($I182,Zużycie!$A$2:$P$8,13,FALSE)=0," ",VLOOKUP($I182,Zużycie!$A$2:$P$2,100,FALSE))</f>
        <v>#N/A</v>
      </c>
      <c r="W182" s="99" t="e">
        <f>IF(VLOOKUP($I182,Zużycie!$A$2:$P$8,14,FALSE)=0," ",VLOOKUP($I182,Zużycie!$A$2:$P$8,14,FALSE))</f>
        <v>#N/A</v>
      </c>
      <c r="X182" s="99" t="e">
        <f>IF(VLOOKUP($I182,Zużycie!$A$2:$P$8,15,FALSE)=0," ",VLOOKUP($I182,Zużycie!$A$2:$P$8,15,FALSE))</f>
        <v>#N/A</v>
      </c>
      <c r="Y182" s="99" t="e">
        <f>IF(VLOOKUP($I182,Zużycie!$A$2:$P$8,16,FALSE)=0," ",VLOOKUP($I182,Zużycie!$A$2:$P$8,16,FALSE))</f>
        <v>#N/A</v>
      </c>
      <c r="Z182" s="99"/>
      <c r="AA182" s="99"/>
      <c r="AB182" s="99"/>
      <c r="AC182" s="99"/>
      <c r="AD182" s="96" t="s">
        <v>269</v>
      </c>
      <c r="AE182" s="96" t="s">
        <v>374</v>
      </c>
      <c r="AF182" s="96"/>
      <c r="AG182" s="100" t="e">
        <f t="shared" si="46"/>
        <v>#N/A</v>
      </c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</row>
    <row r="183" spans="1:46" ht="47.25" customHeight="1">
      <c r="A183" s="96">
        <v>25</v>
      </c>
      <c r="B183" s="96" t="s">
        <v>367</v>
      </c>
      <c r="C183" s="97"/>
      <c r="D183" s="97"/>
      <c r="E183" s="98"/>
      <c r="F183" s="96" t="s">
        <v>2</v>
      </c>
      <c r="G183" s="96" t="s">
        <v>48</v>
      </c>
      <c r="H183" s="96" t="s">
        <v>5</v>
      </c>
      <c r="I183" s="96" t="str">
        <f t="shared" si="42"/>
        <v>KSLIM176/182</v>
      </c>
      <c r="J183" s="96" t="s">
        <v>127</v>
      </c>
      <c r="K183" s="96">
        <v>4</v>
      </c>
      <c r="L183" s="96" t="s">
        <v>46</v>
      </c>
      <c r="M183" s="96"/>
      <c r="N183" s="99" t="e">
        <f>IF(VLOOKUP($I183,Zużycie!$A$2:$P$8,5,FALSE)=0," ",VLOOKUP($I183,Zużycie!$A$2:$P$8,5,FALSE))</f>
        <v>#N/A</v>
      </c>
      <c r="O183" s="99" t="e">
        <f>IF(VLOOKUP($I183,Zużycie!$A$2:$P$8,6,FALSE)=0," ",VLOOKUP($I183,Zużycie!$A$2:$P$8,6,FALSE))</f>
        <v>#N/A</v>
      </c>
      <c r="P183" s="99" t="e">
        <f>IF(VLOOKUP($I183,Zużycie!$A$2:$P$8,7,FALSE)=0," ",VLOOKUP($I183,Zużycie!$A$2:$P$8,7,FALSE))</f>
        <v>#N/A</v>
      </c>
      <c r="Q183" s="99" t="e">
        <f>IF(VLOOKUP($I183,Zużycie!$A$2:$P$8,8,FALSE)=0," ",VLOOKUP($I183,Zużycie!$A$2:$P$8,8,FALSE))</f>
        <v>#N/A</v>
      </c>
      <c r="R183" s="99" t="e">
        <f>IF(VLOOKUP($I183,Zużycie!$A$2:$P$8,9,FALSE)=0," ",VLOOKUP($I183,Zużycie!$A$2:$P$8,9,FALSE))</f>
        <v>#N/A</v>
      </c>
      <c r="S183" s="99" t="e">
        <f>IF(VLOOKUP($I183,Zużycie!$A$2:$P$8,10,FALSE)=0," ",VLOOKUP($I183,Zużycie!$A$2:$P$8,10,FALSE))</f>
        <v>#N/A</v>
      </c>
      <c r="T183" s="99" t="e">
        <f>IF(VLOOKUP($I183,Zużycie!$A$2:$P$8,11,FALSE)=0," ",VLOOKUP($I183,Zużycie!$A$2:$P$8,11,FALSE))</f>
        <v>#N/A</v>
      </c>
      <c r="U183" s="99" t="e">
        <f>IF(VLOOKUP($I183,Zużycie!$A$2:$P$8,12,FALSE)=0," ",VLOOKUP($I183,Zużycie!$A$2:$P$8,12,FALSE))</f>
        <v>#N/A</v>
      </c>
      <c r="V183" s="99" t="e">
        <f>IF(VLOOKUP($I183,Zużycie!$A$2:$P$8,13,FALSE)=0," ",VLOOKUP($I183,Zużycie!$A$2:$P$2,100,FALSE))</f>
        <v>#N/A</v>
      </c>
      <c r="W183" s="99" t="e">
        <f>IF(VLOOKUP($I183,Zużycie!$A$2:$P$8,14,FALSE)=0," ",VLOOKUP($I183,Zużycie!$A$2:$P$8,14,FALSE))</f>
        <v>#N/A</v>
      </c>
      <c r="X183" s="99" t="e">
        <f>IF(VLOOKUP($I183,Zużycie!$A$2:$P$8,15,FALSE)=0," ",VLOOKUP($I183,Zużycie!$A$2:$P$8,15,FALSE))</f>
        <v>#N/A</v>
      </c>
      <c r="Y183" s="99" t="e">
        <f>IF(VLOOKUP($I183,Zużycie!$A$2:$P$8,16,FALSE)=0," ",VLOOKUP($I183,Zużycie!$A$2:$P$8,16,FALSE))</f>
        <v>#N/A</v>
      </c>
      <c r="Z183" s="99"/>
      <c r="AA183" s="99"/>
      <c r="AB183" s="99"/>
      <c r="AC183" s="99"/>
      <c r="AD183" s="96" t="s">
        <v>121</v>
      </c>
      <c r="AE183" s="96" t="s">
        <v>72</v>
      </c>
      <c r="AF183" s="96"/>
      <c r="AG183" s="100" t="e">
        <f t="shared" si="46"/>
        <v>#N/A</v>
      </c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</row>
    <row r="184" spans="1:46" ht="47.25" customHeight="1">
      <c r="A184" s="96">
        <v>25</v>
      </c>
      <c r="B184" s="96" t="s">
        <v>368</v>
      </c>
      <c r="C184" s="97"/>
      <c r="D184" s="97"/>
      <c r="E184" s="98"/>
      <c r="F184" s="96" t="s">
        <v>2</v>
      </c>
      <c r="G184" s="96" t="s">
        <v>48</v>
      </c>
      <c r="H184" s="96" t="s">
        <v>5</v>
      </c>
      <c r="I184" s="96" t="str">
        <f t="shared" ref="I184:I186" si="51">CONCATENATE(F184,G184,H184)</f>
        <v>KSLIM176/182</v>
      </c>
      <c r="J184" s="96" t="s">
        <v>127</v>
      </c>
      <c r="K184" s="96">
        <v>4</v>
      </c>
      <c r="L184" s="96" t="s">
        <v>46</v>
      </c>
      <c r="M184" s="96"/>
      <c r="N184" s="99" t="e">
        <f>IF(VLOOKUP($I184,Zużycie!$A$2:$P$8,5,FALSE)=0," ",VLOOKUP($I184,Zużycie!$A$2:$P$8,5,FALSE))</f>
        <v>#N/A</v>
      </c>
      <c r="O184" s="99" t="e">
        <f>IF(VLOOKUP($I184,Zużycie!$A$2:$P$8,6,FALSE)=0," ",VLOOKUP($I184,Zużycie!$A$2:$P$8,6,FALSE))</f>
        <v>#N/A</v>
      </c>
      <c r="P184" s="99" t="e">
        <f>IF(VLOOKUP($I184,Zużycie!$A$2:$P$8,7,FALSE)=0," ",VLOOKUP($I184,Zużycie!$A$2:$P$8,7,FALSE))</f>
        <v>#N/A</v>
      </c>
      <c r="Q184" s="99" t="e">
        <f>IF(VLOOKUP($I184,Zużycie!$A$2:$P$8,8,FALSE)=0," ",VLOOKUP($I184,Zużycie!$A$2:$P$8,8,FALSE))</f>
        <v>#N/A</v>
      </c>
      <c r="R184" s="99" t="e">
        <f>IF(VLOOKUP($I184,Zużycie!$A$2:$P$8,9,FALSE)=0," ",VLOOKUP($I184,Zużycie!$A$2:$P$8,9,FALSE))</f>
        <v>#N/A</v>
      </c>
      <c r="S184" s="99" t="e">
        <f>IF(VLOOKUP($I184,Zużycie!$A$2:$P$8,10,FALSE)=0," ",VLOOKUP($I184,Zużycie!$A$2:$P$8,10,FALSE))</f>
        <v>#N/A</v>
      </c>
      <c r="T184" s="99" t="e">
        <f>IF(VLOOKUP($I184,Zużycie!$A$2:$P$8,11,FALSE)=0," ",VLOOKUP($I184,Zużycie!$A$2:$P$8,11,FALSE))</f>
        <v>#N/A</v>
      </c>
      <c r="U184" s="99" t="e">
        <f>IF(VLOOKUP($I184,Zużycie!$A$2:$P$8,12,FALSE)=0," ",VLOOKUP($I184,Zużycie!$A$2:$P$8,12,FALSE))</f>
        <v>#N/A</v>
      </c>
      <c r="V184" s="99" t="e">
        <f>IF(VLOOKUP($I184,Zużycie!$A$2:$P$8,13,FALSE)=0," ",VLOOKUP($I184,Zużycie!$A$2:$P$2,100,FALSE))</f>
        <v>#N/A</v>
      </c>
      <c r="W184" s="99" t="e">
        <f>IF(VLOOKUP($I184,Zużycie!$A$2:$P$8,14,FALSE)=0," ",VLOOKUP($I184,Zużycie!$A$2:$P$8,14,FALSE))</f>
        <v>#N/A</v>
      </c>
      <c r="X184" s="99" t="e">
        <f>IF(VLOOKUP($I184,Zużycie!$A$2:$P$8,15,FALSE)=0," ",VLOOKUP($I184,Zużycie!$A$2:$P$8,15,FALSE))</f>
        <v>#N/A</v>
      </c>
      <c r="Y184" s="99" t="e">
        <f>IF(VLOOKUP($I184,Zużycie!$A$2:$P$8,16,FALSE)=0," ",VLOOKUP($I184,Zużycie!$A$2:$P$8,16,FALSE))</f>
        <v>#N/A</v>
      </c>
      <c r="Z184" s="99"/>
      <c r="AA184" s="99"/>
      <c r="AB184" s="99"/>
      <c r="AC184" s="99"/>
      <c r="AD184" s="96" t="s">
        <v>121</v>
      </c>
      <c r="AE184" s="96" t="s">
        <v>150</v>
      </c>
      <c r="AF184" s="96"/>
      <c r="AG184" s="100" t="e">
        <f t="shared" si="46"/>
        <v>#N/A</v>
      </c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</row>
    <row r="185" spans="1:46" ht="47.25" customHeight="1">
      <c r="A185" s="96">
        <v>25</v>
      </c>
      <c r="B185" s="96" t="s">
        <v>369</v>
      </c>
      <c r="C185" s="97"/>
      <c r="D185" s="97"/>
      <c r="E185" s="98"/>
      <c r="F185" s="96" t="s">
        <v>2</v>
      </c>
      <c r="G185" s="96" t="s">
        <v>48</v>
      </c>
      <c r="H185" s="96" t="s">
        <v>5</v>
      </c>
      <c r="I185" s="96" t="str">
        <f t="shared" si="51"/>
        <v>KSLIM176/182</v>
      </c>
      <c r="J185" s="96" t="s">
        <v>127</v>
      </c>
      <c r="K185" s="96">
        <v>4</v>
      </c>
      <c r="L185" s="96" t="s">
        <v>46</v>
      </c>
      <c r="M185" s="96"/>
      <c r="N185" s="99" t="e">
        <f>IF(VLOOKUP($I185,Zużycie!$A$2:$P$8,5,FALSE)=0," ",VLOOKUP($I185,Zużycie!$A$2:$P$8,5,FALSE))</f>
        <v>#N/A</v>
      </c>
      <c r="O185" s="99" t="e">
        <f>IF(VLOOKUP($I185,Zużycie!$A$2:$P$8,6,FALSE)=0," ",VLOOKUP($I185,Zużycie!$A$2:$P$8,6,FALSE))</f>
        <v>#N/A</v>
      </c>
      <c r="P185" s="99" t="e">
        <f>IF(VLOOKUP($I185,Zużycie!$A$2:$P$8,7,FALSE)=0," ",VLOOKUP($I185,Zużycie!$A$2:$P$8,7,FALSE))</f>
        <v>#N/A</v>
      </c>
      <c r="Q185" s="99" t="e">
        <f>IF(VLOOKUP($I185,Zużycie!$A$2:$P$8,8,FALSE)=0," ",VLOOKUP($I185,Zużycie!$A$2:$P$8,8,FALSE))</f>
        <v>#N/A</v>
      </c>
      <c r="R185" s="99" t="e">
        <f>IF(VLOOKUP($I185,Zużycie!$A$2:$P$8,9,FALSE)=0," ",VLOOKUP($I185,Zużycie!$A$2:$P$8,9,FALSE))</f>
        <v>#N/A</v>
      </c>
      <c r="S185" s="99" t="e">
        <f>IF(VLOOKUP($I185,Zużycie!$A$2:$P$8,10,FALSE)=0," ",VLOOKUP($I185,Zużycie!$A$2:$P$8,10,FALSE))</f>
        <v>#N/A</v>
      </c>
      <c r="T185" s="99" t="e">
        <f>IF(VLOOKUP($I185,Zużycie!$A$2:$P$8,11,FALSE)=0," ",VLOOKUP($I185,Zużycie!$A$2:$P$8,11,FALSE))</f>
        <v>#N/A</v>
      </c>
      <c r="U185" s="99" t="e">
        <f>IF(VLOOKUP($I185,Zużycie!$A$2:$P$8,12,FALSE)=0," ",VLOOKUP($I185,Zużycie!$A$2:$P$8,12,FALSE))</f>
        <v>#N/A</v>
      </c>
      <c r="V185" s="99" t="e">
        <f>IF(VLOOKUP($I185,Zużycie!$A$2:$P$8,13,FALSE)=0," ",VLOOKUP($I185,Zużycie!$A$2:$P$2,100,FALSE))</f>
        <v>#N/A</v>
      </c>
      <c r="W185" s="99" t="e">
        <f>IF(VLOOKUP($I185,Zużycie!$A$2:$P$8,14,FALSE)=0," ",VLOOKUP($I185,Zużycie!$A$2:$P$8,14,FALSE))</f>
        <v>#N/A</v>
      </c>
      <c r="X185" s="99" t="e">
        <f>IF(VLOOKUP($I185,Zużycie!$A$2:$P$8,15,FALSE)=0," ",VLOOKUP($I185,Zużycie!$A$2:$P$8,15,FALSE))</f>
        <v>#N/A</v>
      </c>
      <c r="Y185" s="99" t="e">
        <f>IF(VLOOKUP($I185,Zużycie!$A$2:$P$8,16,FALSE)=0," ",VLOOKUP($I185,Zużycie!$A$2:$P$8,16,FALSE))</f>
        <v>#N/A</v>
      </c>
      <c r="Z185" s="99"/>
      <c r="AA185" s="99"/>
      <c r="AB185" s="99"/>
      <c r="AC185" s="99"/>
      <c r="AD185" s="96" t="s">
        <v>121</v>
      </c>
      <c r="AE185" s="96" t="s">
        <v>375</v>
      </c>
      <c r="AF185" s="102" t="s">
        <v>73</v>
      </c>
      <c r="AG185" s="100" t="e">
        <f t="shared" si="46"/>
        <v>#N/A</v>
      </c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</row>
    <row r="186" spans="1:46" ht="47.25" customHeight="1">
      <c r="A186" s="96">
        <v>25</v>
      </c>
      <c r="B186" s="96" t="s">
        <v>370</v>
      </c>
      <c r="C186" s="97"/>
      <c r="D186" s="97"/>
      <c r="E186" s="98"/>
      <c r="F186" s="96" t="s">
        <v>2</v>
      </c>
      <c r="G186" s="96" t="s">
        <v>48</v>
      </c>
      <c r="H186" s="96" t="s">
        <v>5</v>
      </c>
      <c r="I186" s="96" t="str">
        <f t="shared" si="51"/>
        <v>KSLIM176/182</v>
      </c>
      <c r="J186" s="96" t="s">
        <v>127</v>
      </c>
      <c r="K186" s="96">
        <v>4</v>
      </c>
      <c r="L186" s="96" t="s">
        <v>46</v>
      </c>
      <c r="M186" s="96"/>
      <c r="N186" s="99" t="e">
        <f>IF(VLOOKUP($I186,Zużycie!$A$2:$P$8,5,FALSE)=0," ",VLOOKUP($I186,Zużycie!$A$2:$P$8,5,FALSE))</f>
        <v>#N/A</v>
      </c>
      <c r="O186" s="99" t="e">
        <f>IF(VLOOKUP($I186,Zużycie!$A$2:$P$8,6,FALSE)=0," ",VLOOKUP($I186,Zużycie!$A$2:$P$8,6,FALSE))</f>
        <v>#N/A</v>
      </c>
      <c r="P186" s="99" t="e">
        <f>IF(VLOOKUP($I186,Zużycie!$A$2:$P$8,7,FALSE)=0," ",VLOOKUP($I186,Zużycie!$A$2:$P$8,7,FALSE))</f>
        <v>#N/A</v>
      </c>
      <c r="Q186" s="99" t="e">
        <f>IF(VLOOKUP($I186,Zużycie!$A$2:$P$8,8,FALSE)=0," ",VLOOKUP($I186,Zużycie!$A$2:$P$8,8,FALSE))</f>
        <v>#N/A</v>
      </c>
      <c r="R186" s="99" t="e">
        <f>IF(VLOOKUP($I186,Zużycie!$A$2:$P$8,9,FALSE)=0," ",VLOOKUP($I186,Zużycie!$A$2:$P$8,9,FALSE))</f>
        <v>#N/A</v>
      </c>
      <c r="S186" s="99" t="e">
        <f>IF(VLOOKUP($I186,Zużycie!$A$2:$P$8,10,FALSE)=0," ",VLOOKUP($I186,Zużycie!$A$2:$P$8,10,FALSE))</f>
        <v>#N/A</v>
      </c>
      <c r="T186" s="99" t="e">
        <f>IF(VLOOKUP($I186,Zużycie!$A$2:$P$8,11,FALSE)=0," ",VLOOKUP($I186,Zużycie!$A$2:$P$8,11,FALSE))</f>
        <v>#N/A</v>
      </c>
      <c r="U186" s="99" t="e">
        <f>IF(VLOOKUP($I186,Zużycie!$A$2:$P$8,12,FALSE)=0," ",VLOOKUP($I186,Zużycie!$A$2:$P$8,12,FALSE))</f>
        <v>#N/A</v>
      </c>
      <c r="V186" s="99" t="e">
        <f>IF(VLOOKUP($I186,Zużycie!$A$2:$P$8,13,FALSE)=0," ",VLOOKUP($I186,Zużycie!$A$2:$P$2,100,FALSE))</f>
        <v>#N/A</v>
      </c>
      <c r="W186" s="99" t="e">
        <f>IF(VLOOKUP($I186,Zużycie!$A$2:$P$8,14,FALSE)=0," ",VLOOKUP($I186,Zużycie!$A$2:$P$8,14,FALSE))</f>
        <v>#N/A</v>
      </c>
      <c r="X186" s="99" t="e">
        <f>IF(VLOOKUP($I186,Zużycie!$A$2:$P$8,15,FALSE)=0," ",VLOOKUP($I186,Zużycie!$A$2:$P$8,15,FALSE))</f>
        <v>#N/A</v>
      </c>
      <c r="Y186" s="99" t="e">
        <f>IF(VLOOKUP($I186,Zużycie!$A$2:$P$8,16,FALSE)=0," ",VLOOKUP($I186,Zużycie!$A$2:$P$8,16,FALSE))</f>
        <v>#N/A</v>
      </c>
      <c r="Z186" s="99"/>
      <c r="AA186" s="99"/>
      <c r="AB186" s="99"/>
      <c r="AC186" s="99"/>
      <c r="AD186" s="96" t="s">
        <v>94</v>
      </c>
      <c r="AE186" s="96" t="s">
        <v>72</v>
      </c>
      <c r="AF186" s="96"/>
      <c r="AG186" s="100" t="e">
        <f t="shared" si="46"/>
        <v>#N/A</v>
      </c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</row>
    <row r="187" spans="1:46" ht="47.25" customHeight="1">
      <c r="A187" s="96">
        <v>25</v>
      </c>
      <c r="B187" s="96" t="s">
        <v>376</v>
      </c>
      <c r="C187" s="97"/>
      <c r="D187" s="97"/>
      <c r="E187" s="98"/>
      <c r="F187" s="96" t="s">
        <v>2</v>
      </c>
      <c r="G187" s="96" t="s">
        <v>48</v>
      </c>
      <c r="H187" s="96" t="s">
        <v>5</v>
      </c>
      <c r="I187" s="96" t="str">
        <f t="shared" ref="I187:I190" si="52">CONCATENATE(F187,G187,H187)</f>
        <v>KSLIM176/182</v>
      </c>
      <c r="J187" s="96" t="s">
        <v>127</v>
      </c>
      <c r="K187" s="96">
        <v>4</v>
      </c>
      <c r="L187" s="96" t="s">
        <v>46</v>
      </c>
      <c r="M187" s="96"/>
      <c r="N187" s="99" t="e">
        <f>IF(VLOOKUP($I187,Zużycie!$A$2:$P$8,5,FALSE)=0," ",VLOOKUP($I187,Zużycie!$A$2:$P$8,5,FALSE))</f>
        <v>#N/A</v>
      </c>
      <c r="O187" s="99" t="e">
        <f>IF(VLOOKUP($I187,Zużycie!$A$2:$P$8,6,FALSE)=0," ",VLOOKUP($I187,Zużycie!$A$2:$P$8,6,FALSE))</f>
        <v>#N/A</v>
      </c>
      <c r="P187" s="99" t="e">
        <f>IF(VLOOKUP($I187,Zużycie!$A$2:$P$8,7,FALSE)=0," ",VLOOKUP($I187,Zużycie!$A$2:$P$8,7,FALSE))</f>
        <v>#N/A</v>
      </c>
      <c r="Q187" s="99" t="e">
        <f>IF(VLOOKUP($I187,Zużycie!$A$2:$P$8,8,FALSE)=0," ",VLOOKUP($I187,Zużycie!$A$2:$P$8,8,FALSE))</f>
        <v>#N/A</v>
      </c>
      <c r="R187" s="99" t="e">
        <f>IF(VLOOKUP($I187,Zużycie!$A$2:$P$8,9,FALSE)=0," ",VLOOKUP($I187,Zużycie!$A$2:$P$8,9,FALSE))</f>
        <v>#N/A</v>
      </c>
      <c r="S187" s="99" t="e">
        <f>IF(VLOOKUP($I187,Zużycie!$A$2:$P$8,10,FALSE)=0," ",VLOOKUP($I187,Zużycie!$A$2:$P$8,10,FALSE))</f>
        <v>#N/A</v>
      </c>
      <c r="T187" s="99" t="e">
        <f>IF(VLOOKUP($I187,Zużycie!$A$2:$P$8,11,FALSE)=0," ",VLOOKUP($I187,Zużycie!$A$2:$P$8,11,FALSE))</f>
        <v>#N/A</v>
      </c>
      <c r="U187" s="99" t="e">
        <f>IF(VLOOKUP($I187,Zużycie!$A$2:$P$8,12,FALSE)=0," ",VLOOKUP($I187,Zużycie!$A$2:$P$8,12,FALSE))</f>
        <v>#N/A</v>
      </c>
      <c r="V187" s="99" t="e">
        <f>IF(VLOOKUP($I187,Zużycie!$A$2:$P$8,13,FALSE)=0," ",VLOOKUP($I187,Zużycie!$A$2:$P$2,100,FALSE))</f>
        <v>#N/A</v>
      </c>
      <c r="W187" s="99" t="e">
        <f>IF(VLOOKUP($I187,Zużycie!$A$2:$P$8,14,FALSE)=0," ",VLOOKUP($I187,Zużycie!$A$2:$P$8,14,FALSE))</f>
        <v>#N/A</v>
      </c>
      <c r="X187" s="99" t="e">
        <f>IF(VLOOKUP($I187,Zużycie!$A$2:$P$8,15,FALSE)=0," ",VLOOKUP($I187,Zużycie!$A$2:$P$8,15,FALSE))</f>
        <v>#N/A</v>
      </c>
      <c r="Y187" s="99" t="e">
        <f>IF(VLOOKUP($I187,Zużycie!$A$2:$P$8,16,FALSE)=0," ",VLOOKUP($I187,Zużycie!$A$2:$P$8,16,FALSE))</f>
        <v>#N/A</v>
      </c>
      <c r="Z187" s="99"/>
      <c r="AA187" s="99"/>
      <c r="AB187" s="99"/>
      <c r="AC187" s="99"/>
      <c r="AD187" s="96" t="s">
        <v>85</v>
      </c>
      <c r="AE187" s="96" t="s">
        <v>76</v>
      </c>
      <c r="AF187" s="96"/>
      <c r="AG187" s="100" t="e">
        <f t="shared" si="46"/>
        <v>#N/A</v>
      </c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</row>
    <row r="188" spans="1:46" ht="47.25" customHeight="1">
      <c r="A188" s="96">
        <v>25</v>
      </c>
      <c r="B188" s="96" t="s">
        <v>377</v>
      </c>
      <c r="C188" s="97"/>
      <c r="D188" s="97"/>
      <c r="E188" s="98"/>
      <c r="F188" s="96" t="s">
        <v>2</v>
      </c>
      <c r="G188" s="96" t="s">
        <v>48</v>
      </c>
      <c r="H188" s="96" t="s">
        <v>5</v>
      </c>
      <c r="I188" s="96" t="str">
        <f t="shared" si="52"/>
        <v>KSLIM176/182</v>
      </c>
      <c r="J188" s="96" t="s">
        <v>127</v>
      </c>
      <c r="K188" s="96">
        <v>4</v>
      </c>
      <c r="L188" s="96" t="s">
        <v>46</v>
      </c>
      <c r="M188" s="96"/>
      <c r="N188" s="99" t="e">
        <f>IF(VLOOKUP($I188,Zużycie!$A$2:$P$8,5,FALSE)=0," ",VLOOKUP($I188,Zużycie!$A$2:$P$8,5,FALSE))</f>
        <v>#N/A</v>
      </c>
      <c r="O188" s="99" t="e">
        <f>IF(VLOOKUP($I188,Zużycie!$A$2:$P$8,6,FALSE)=0," ",VLOOKUP($I188,Zużycie!$A$2:$P$8,6,FALSE))</f>
        <v>#N/A</v>
      </c>
      <c r="P188" s="99" t="e">
        <f>IF(VLOOKUP($I188,Zużycie!$A$2:$P$8,7,FALSE)=0," ",VLOOKUP($I188,Zużycie!$A$2:$P$8,7,FALSE))</f>
        <v>#N/A</v>
      </c>
      <c r="Q188" s="99" t="e">
        <f>IF(VLOOKUP($I188,Zużycie!$A$2:$P$8,8,FALSE)=0," ",VLOOKUP($I188,Zużycie!$A$2:$P$8,8,FALSE))</f>
        <v>#N/A</v>
      </c>
      <c r="R188" s="99" t="e">
        <f>IF(VLOOKUP($I188,Zużycie!$A$2:$P$8,9,FALSE)=0," ",VLOOKUP($I188,Zużycie!$A$2:$P$8,9,FALSE))</f>
        <v>#N/A</v>
      </c>
      <c r="S188" s="99" t="e">
        <f>IF(VLOOKUP($I188,Zużycie!$A$2:$P$8,10,FALSE)=0," ",VLOOKUP($I188,Zużycie!$A$2:$P$8,10,FALSE))</f>
        <v>#N/A</v>
      </c>
      <c r="T188" s="99" t="e">
        <f>IF(VLOOKUP($I188,Zużycie!$A$2:$P$8,11,FALSE)=0," ",VLOOKUP($I188,Zużycie!$A$2:$P$8,11,FALSE))</f>
        <v>#N/A</v>
      </c>
      <c r="U188" s="99" t="e">
        <f>IF(VLOOKUP($I188,Zużycie!$A$2:$P$8,12,FALSE)=0," ",VLOOKUP($I188,Zużycie!$A$2:$P$8,12,FALSE))</f>
        <v>#N/A</v>
      </c>
      <c r="V188" s="99" t="e">
        <f>IF(VLOOKUP($I188,Zużycie!$A$2:$P$8,13,FALSE)=0," ",VLOOKUP($I188,Zużycie!$A$2:$P$2,100,FALSE))</f>
        <v>#N/A</v>
      </c>
      <c r="W188" s="99" t="e">
        <f>IF(VLOOKUP($I188,Zużycie!$A$2:$P$8,14,FALSE)=0," ",VLOOKUP($I188,Zużycie!$A$2:$P$8,14,FALSE))</f>
        <v>#N/A</v>
      </c>
      <c r="X188" s="99" t="e">
        <f>IF(VLOOKUP($I188,Zużycie!$A$2:$P$8,15,FALSE)=0," ",VLOOKUP($I188,Zużycie!$A$2:$P$8,15,FALSE))</f>
        <v>#N/A</v>
      </c>
      <c r="Y188" s="99" t="e">
        <f>IF(VLOOKUP($I188,Zużycie!$A$2:$P$8,16,FALSE)=0," ",VLOOKUP($I188,Zużycie!$A$2:$P$8,16,FALSE))</f>
        <v>#N/A</v>
      </c>
      <c r="Z188" s="99"/>
      <c r="AA188" s="99"/>
      <c r="AB188" s="99"/>
      <c r="AC188" s="99"/>
      <c r="AD188" s="96" t="s">
        <v>114</v>
      </c>
      <c r="AE188" s="96" t="s">
        <v>76</v>
      </c>
      <c r="AF188" s="96"/>
      <c r="AG188" s="100" t="e">
        <f t="shared" si="46"/>
        <v>#N/A</v>
      </c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</row>
    <row r="189" spans="1:46" ht="47.25" customHeight="1">
      <c r="A189" s="17">
        <v>20</v>
      </c>
      <c r="B189" s="17" t="s">
        <v>378</v>
      </c>
      <c r="C189" s="18"/>
      <c r="D189" s="18"/>
      <c r="E189" s="103"/>
      <c r="F189" s="17" t="s">
        <v>7</v>
      </c>
      <c r="G189" s="17" t="s">
        <v>61</v>
      </c>
      <c r="H189" s="17" t="s">
        <v>59</v>
      </c>
      <c r="I189" s="17" t="str">
        <f t="shared" si="52"/>
        <v>GKLASYKA182/188</v>
      </c>
      <c r="J189" s="17" t="s">
        <v>127</v>
      </c>
      <c r="K189" s="17">
        <v>4</v>
      </c>
      <c r="L189" s="17" t="s">
        <v>46</v>
      </c>
      <c r="M189" s="17"/>
      <c r="N189" s="19"/>
      <c r="O189" s="19"/>
      <c r="P189" s="19"/>
      <c r="Q189" s="19"/>
      <c r="R189" s="19"/>
      <c r="S189" s="19">
        <v>7</v>
      </c>
      <c r="T189" s="19">
        <v>7</v>
      </c>
      <c r="U189" s="19">
        <v>7</v>
      </c>
      <c r="V189" s="19">
        <v>7</v>
      </c>
      <c r="W189" s="19">
        <v>7</v>
      </c>
      <c r="X189" s="19"/>
      <c r="Y189" s="19"/>
      <c r="Z189" s="19"/>
      <c r="AA189" s="19"/>
      <c r="AB189" s="19"/>
      <c r="AC189" s="19"/>
      <c r="AD189" s="17" t="s">
        <v>121</v>
      </c>
      <c r="AE189" s="104" t="s">
        <v>379</v>
      </c>
      <c r="AF189" s="17"/>
      <c r="AG189" s="20">
        <f t="shared" si="46"/>
        <v>35</v>
      </c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</row>
    <row r="190" spans="1:46" ht="47.25" customHeight="1">
      <c r="A190" s="17">
        <v>29</v>
      </c>
      <c r="B190" s="17" t="s">
        <v>380</v>
      </c>
      <c r="C190" s="18"/>
      <c r="D190" s="18"/>
      <c r="E190" s="103"/>
      <c r="F190" s="17" t="s">
        <v>7</v>
      </c>
      <c r="G190" s="17" t="s">
        <v>61</v>
      </c>
      <c r="H190" s="17" t="s">
        <v>5</v>
      </c>
      <c r="I190" s="17" t="str">
        <f t="shared" si="52"/>
        <v>GKLASYKA176/182</v>
      </c>
      <c r="J190" s="17" t="s">
        <v>200</v>
      </c>
      <c r="K190" s="17"/>
      <c r="L190" s="17" t="s">
        <v>46</v>
      </c>
      <c r="M190" s="17"/>
      <c r="N190" s="19"/>
      <c r="O190" s="19"/>
      <c r="P190" s="19"/>
      <c r="Q190" s="19"/>
      <c r="R190" s="19">
        <v>5</v>
      </c>
      <c r="S190" s="19">
        <v>7</v>
      </c>
      <c r="T190" s="19">
        <v>7</v>
      </c>
      <c r="U190" s="19">
        <v>7</v>
      </c>
      <c r="V190" s="19"/>
      <c r="W190" s="19"/>
      <c r="X190" s="19"/>
      <c r="Y190" s="19"/>
      <c r="Z190" s="19"/>
      <c r="AA190" s="19"/>
      <c r="AB190" s="19"/>
      <c r="AC190" s="19"/>
      <c r="AD190" s="105" t="s">
        <v>389</v>
      </c>
      <c r="AE190" s="17"/>
      <c r="AF190" s="17"/>
      <c r="AG190" s="20">
        <f t="shared" si="46"/>
        <v>26</v>
      </c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</row>
    <row r="191" spans="1:46" ht="47.25" customHeight="1">
      <c r="A191" s="17">
        <v>29</v>
      </c>
      <c r="B191" s="17" t="s">
        <v>381</v>
      </c>
      <c r="C191" s="18"/>
      <c r="D191" s="18"/>
      <c r="E191" s="103"/>
      <c r="F191" s="17" t="s">
        <v>7</v>
      </c>
      <c r="G191" s="17" t="s">
        <v>61</v>
      </c>
      <c r="H191" s="17" t="s">
        <v>59</v>
      </c>
      <c r="I191" s="17" t="str">
        <f t="shared" si="42"/>
        <v>GKLASYKA182/188</v>
      </c>
      <c r="J191" s="17" t="s">
        <v>200</v>
      </c>
      <c r="K191" s="17"/>
      <c r="L191" s="17" t="s">
        <v>46</v>
      </c>
      <c r="M191" s="17"/>
      <c r="N191" s="19"/>
      <c r="O191" s="19"/>
      <c r="P191" s="19"/>
      <c r="Q191" s="19"/>
      <c r="R191" s="19">
        <v>2</v>
      </c>
      <c r="S191" s="19">
        <v>7</v>
      </c>
      <c r="T191" s="19">
        <v>7</v>
      </c>
      <c r="U191" s="19">
        <v>7</v>
      </c>
      <c r="V191" s="19">
        <v>7</v>
      </c>
      <c r="W191" s="19">
        <v>7</v>
      </c>
      <c r="X191" s="19"/>
      <c r="Y191" s="19"/>
      <c r="Z191" s="19"/>
      <c r="AA191" s="19"/>
      <c r="AB191" s="19"/>
      <c r="AC191" s="19"/>
      <c r="AD191" s="17">
        <v>1274</v>
      </c>
      <c r="AE191" s="17"/>
      <c r="AF191" s="17"/>
      <c r="AG191" s="20">
        <f t="shared" si="46"/>
        <v>37</v>
      </c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</row>
    <row r="192" spans="1:46" ht="47.25" customHeight="1">
      <c r="A192" s="17">
        <v>29</v>
      </c>
      <c r="B192" s="17" t="s">
        <v>382</v>
      </c>
      <c r="C192" s="18"/>
      <c r="D192" s="18"/>
      <c r="E192" s="103"/>
      <c r="F192" s="17" t="s">
        <v>7</v>
      </c>
      <c r="G192" s="17" t="s">
        <v>48</v>
      </c>
      <c r="H192" s="17" t="s">
        <v>4</v>
      </c>
      <c r="I192" s="17" t="str">
        <f t="shared" si="42"/>
        <v>GSLIM170/176</v>
      </c>
      <c r="J192" s="17" t="s">
        <v>122</v>
      </c>
      <c r="K192" s="17"/>
      <c r="L192" s="17" t="s">
        <v>46</v>
      </c>
      <c r="M192" s="17"/>
      <c r="N192" s="19">
        <v>2</v>
      </c>
      <c r="O192" s="19">
        <v>5</v>
      </c>
      <c r="P192" s="19">
        <v>7</v>
      </c>
      <c r="Q192" s="19">
        <v>7</v>
      </c>
      <c r="R192" s="19">
        <v>7</v>
      </c>
      <c r="S192" s="19">
        <v>10</v>
      </c>
      <c r="T192" s="19">
        <v>10</v>
      </c>
      <c r="U192" s="19">
        <v>5</v>
      </c>
      <c r="V192" s="19"/>
      <c r="W192" s="19"/>
      <c r="X192" s="19"/>
      <c r="Y192" s="19"/>
      <c r="Z192" s="19"/>
      <c r="AA192" s="19"/>
      <c r="AB192" s="19"/>
      <c r="AC192" s="19"/>
      <c r="AD192" s="17" t="s">
        <v>76</v>
      </c>
      <c r="AE192" s="104" t="s">
        <v>227</v>
      </c>
      <c r="AF192" s="17"/>
      <c r="AG192" s="20">
        <f t="shared" si="46"/>
        <v>53</v>
      </c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</row>
    <row r="193" spans="1:46" ht="47.25" customHeight="1">
      <c r="A193" s="17">
        <v>29</v>
      </c>
      <c r="B193" s="17" t="s">
        <v>383</v>
      </c>
      <c r="C193" s="18"/>
      <c r="D193" s="18"/>
      <c r="E193" s="103"/>
      <c r="F193" s="17" t="s">
        <v>7</v>
      </c>
      <c r="G193" s="17" t="s">
        <v>48</v>
      </c>
      <c r="H193" s="17" t="s">
        <v>5</v>
      </c>
      <c r="I193" s="17" t="str">
        <f t="shared" ref="I193" si="53">CONCATENATE(F193,G193,H193)</f>
        <v>GSLIM176/182</v>
      </c>
      <c r="J193" s="17" t="s">
        <v>122</v>
      </c>
      <c r="K193" s="17"/>
      <c r="L193" s="17" t="s">
        <v>46</v>
      </c>
      <c r="M193" s="17"/>
      <c r="N193" s="19">
        <v>2</v>
      </c>
      <c r="O193" s="19">
        <v>5</v>
      </c>
      <c r="P193" s="19">
        <v>7</v>
      </c>
      <c r="Q193" s="19">
        <v>7</v>
      </c>
      <c r="R193" s="19">
        <v>7</v>
      </c>
      <c r="S193" s="19">
        <v>10</v>
      </c>
      <c r="T193" s="19">
        <v>10</v>
      </c>
      <c r="U193" s="19">
        <v>5</v>
      </c>
      <c r="V193" s="19"/>
      <c r="W193" s="19"/>
      <c r="X193" s="19"/>
      <c r="Y193" s="19"/>
      <c r="Z193" s="19"/>
      <c r="AA193" s="19"/>
      <c r="AB193" s="19"/>
      <c r="AC193" s="19"/>
      <c r="AD193" s="17" t="s">
        <v>76</v>
      </c>
      <c r="AE193" s="104" t="s">
        <v>227</v>
      </c>
      <c r="AF193" s="17"/>
      <c r="AG193" s="20">
        <f t="shared" si="46"/>
        <v>53</v>
      </c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</row>
    <row r="194" spans="1:46" ht="47.25" customHeight="1">
      <c r="A194" s="17">
        <v>29</v>
      </c>
      <c r="B194" s="17" t="s">
        <v>384</v>
      </c>
      <c r="C194" s="18"/>
      <c r="D194" s="18"/>
      <c r="E194" s="103"/>
      <c r="F194" s="17" t="s">
        <v>7</v>
      </c>
      <c r="G194" s="17" t="s">
        <v>61</v>
      </c>
      <c r="H194" s="17" t="s">
        <v>4</v>
      </c>
      <c r="I194" s="17" t="str">
        <f t="shared" si="42"/>
        <v>GKLASYKA170/176</v>
      </c>
      <c r="J194" s="17" t="s">
        <v>344</v>
      </c>
      <c r="K194" s="17"/>
      <c r="L194" s="17" t="s">
        <v>46</v>
      </c>
      <c r="M194" s="17"/>
      <c r="N194" s="19"/>
      <c r="O194" s="19"/>
      <c r="P194" s="19"/>
      <c r="Q194" s="19"/>
      <c r="R194" s="19">
        <v>4</v>
      </c>
      <c r="S194" s="19">
        <v>7</v>
      </c>
      <c r="T194" s="19">
        <v>7</v>
      </c>
      <c r="U194" s="19">
        <v>7</v>
      </c>
      <c r="V194" s="19">
        <v>7</v>
      </c>
      <c r="W194" s="19"/>
      <c r="X194" s="19"/>
      <c r="Y194" s="19"/>
      <c r="Z194" s="19"/>
      <c r="AA194" s="19"/>
      <c r="AB194" s="19"/>
      <c r="AC194" s="19"/>
      <c r="AD194" s="17">
        <v>2</v>
      </c>
      <c r="AE194" s="17" t="s">
        <v>390</v>
      </c>
      <c r="AF194" s="104" t="s">
        <v>73</v>
      </c>
      <c r="AG194" s="20">
        <f t="shared" si="46"/>
        <v>32</v>
      </c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</row>
    <row r="195" spans="1:46" ht="47.25" customHeight="1">
      <c r="A195" s="17">
        <v>29</v>
      </c>
      <c r="B195" s="17" t="s">
        <v>385</v>
      </c>
      <c r="C195" s="18"/>
      <c r="D195" s="18"/>
      <c r="E195" s="103"/>
      <c r="F195" s="17" t="s">
        <v>7</v>
      </c>
      <c r="G195" s="17" t="s">
        <v>61</v>
      </c>
      <c r="H195" s="17" t="s">
        <v>5</v>
      </c>
      <c r="I195" s="17" t="str">
        <f t="shared" ref="I195:I258" si="54">CONCATENATE(F195,G195,H195)</f>
        <v>GKLASYKA176/182</v>
      </c>
      <c r="J195" s="17" t="s">
        <v>127</v>
      </c>
      <c r="K195" s="17">
        <v>4</v>
      </c>
      <c r="L195" s="17" t="s">
        <v>46</v>
      </c>
      <c r="M195" s="17"/>
      <c r="N195" s="19"/>
      <c r="O195" s="19"/>
      <c r="P195" s="19"/>
      <c r="Q195" s="19"/>
      <c r="R195" s="19">
        <v>4</v>
      </c>
      <c r="S195" s="19">
        <v>10</v>
      </c>
      <c r="T195" s="19">
        <v>10</v>
      </c>
      <c r="U195" s="19">
        <v>10</v>
      </c>
      <c r="V195" s="19">
        <v>4</v>
      </c>
      <c r="W195" s="19">
        <v>4</v>
      </c>
      <c r="X195" s="19"/>
      <c r="Y195" s="19"/>
      <c r="Z195" s="19"/>
      <c r="AA195" s="19"/>
      <c r="AB195" s="19"/>
      <c r="AC195" s="19"/>
      <c r="AD195" s="17">
        <v>3</v>
      </c>
      <c r="AE195" s="17" t="s">
        <v>72</v>
      </c>
      <c r="AF195" s="104" t="s">
        <v>73</v>
      </c>
      <c r="AG195" s="20">
        <f t="shared" si="46"/>
        <v>42</v>
      </c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</row>
    <row r="196" spans="1:46" ht="47.25" customHeight="1">
      <c r="A196" s="17">
        <v>29</v>
      </c>
      <c r="B196" s="17" t="s">
        <v>386</v>
      </c>
      <c r="C196" s="18"/>
      <c r="D196" s="18"/>
      <c r="E196" s="103"/>
      <c r="F196" s="17" t="s">
        <v>7</v>
      </c>
      <c r="G196" s="17" t="s">
        <v>61</v>
      </c>
      <c r="H196" s="17" t="s">
        <v>5</v>
      </c>
      <c r="I196" s="17" t="str">
        <f t="shared" si="54"/>
        <v>GKLASYKA176/182</v>
      </c>
      <c r="J196" s="17" t="s">
        <v>200</v>
      </c>
      <c r="K196" s="17"/>
      <c r="L196" s="17" t="s">
        <v>46</v>
      </c>
      <c r="M196" s="17"/>
      <c r="N196" s="19"/>
      <c r="O196" s="19"/>
      <c r="P196" s="19"/>
      <c r="Q196" s="19">
        <v>7</v>
      </c>
      <c r="R196" s="19">
        <v>7</v>
      </c>
      <c r="S196" s="19">
        <v>15</v>
      </c>
      <c r="T196" s="19">
        <v>15</v>
      </c>
      <c r="U196" s="19">
        <v>10</v>
      </c>
      <c r="V196" s="19">
        <v>5</v>
      </c>
      <c r="W196" s="19">
        <v>5</v>
      </c>
      <c r="X196" s="19"/>
      <c r="Y196" s="19"/>
      <c r="Z196" s="19"/>
      <c r="AA196" s="19"/>
      <c r="AB196" s="19"/>
      <c r="AC196" s="19"/>
      <c r="AD196" s="17" t="s">
        <v>391</v>
      </c>
      <c r="AE196" s="17"/>
      <c r="AF196" s="17"/>
      <c r="AG196" s="20">
        <f t="shared" si="46"/>
        <v>64</v>
      </c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</row>
    <row r="197" spans="1:46" ht="47.25" customHeight="1">
      <c r="A197" s="17">
        <v>29</v>
      </c>
      <c r="B197" s="17" t="s">
        <v>387</v>
      </c>
      <c r="C197" s="18"/>
      <c r="D197" s="18"/>
      <c r="E197" s="103"/>
      <c r="F197" s="17" t="s">
        <v>7</v>
      </c>
      <c r="G197" s="17" t="s">
        <v>61</v>
      </c>
      <c r="H197" s="17" t="s">
        <v>5</v>
      </c>
      <c r="I197" s="17" t="str">
        <f t="shared" ref="I197" si="55">CONCATENATE(F197,G197,H197)</f>
        <v>GKLASYKA176/182</v>
      </c>
      <c r="J197" s="17" t="s">
        <v>200</v>
      </c>
      <c r="K197" s="17"/>
      <c r="L197" s="17" t="s">
        <v>46</v>
      </c>
      <c r="M197" s="17"/>
      <c r="N197" s="19"/>
      <c r="O197" s="19"/>
      <c r="P197" s="19"/>
      <c r="Q197" s="19">
        <v>7</v>
      </c>
      <c r="R197" s="19">
        <v>7</v>
      </c>
      <c r="S197" s="19">
        <v>15</v>
      </c>
      <c r="T197" s="19">
        <v>15</v>
      </c>
      <c r="U197" s="19">
        <v>10</v>
      </c>
      <c r="V197" s="19">
        <v>5</v>
      </c>
      <c r="W197" s="19">
        <v>5</v>
      </c>
      <c r="X197" s="19"/>
      <c r="Y197" s="19"/>
      <c r="Z197" s="19"/>
      <c r="AA197" s="19"/>
      <c r="AB197" s="19"/>
      <c r="AC197" s="19"/>
      <c r="AD197" s="17" t="s">
        <v>392</v>
      </c>
      <c r="AE197" s="17"/>
      <c r="AF197" s="17"/>
      <c r="AG197" s="20">
        <f t="shared" si="46"/>
        <v>64</v>
      </c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</row>
    <row r="198" spans="1:46" ht="47.25" customHeight="1">
      <c r="A198" s="17">
        <v>29</v>
      </c>
      <c r="B198" s="17" t="s">
        <v>388</v>
      </c>
      <c r="C198" s="18"/>
      <c r="D198" s="18"/>
      <c r="E198" s="103"/>
      <c r="F198" s="17" t="s">
        <v>7</v>
      </c>
      <c r="G198" s="17" t="s">
        <v>61</v>
      </c>
      <c r="H198" s="17" t="s">
        <v>5</v>
      </c>
      <c r="I198" s="17" t="str">
        <f t="shared" si="54"/>
        <v>GKLASYKA176/182</v>
      </c>
      <c r="J198" s="17" t="s">
        <v>122</v>
      </c>
      <c r="K198" s="17"/>
      <c r="L198" s="17" t="s">
        <v>46</v>
      </c>
      <c r="M198" s="17"/>
      <c r="N198" s="19"/>
      <c r="O198" s="19"/>
      <c r="P198" s="19"/>
      <c r="Q198" s="19">
        <v>2</v>
      </c>
      <c r="R198" s="19">
        <v>5</v>
      </c>
      <c r="S198" s="19">
        <v>10</v>
      </c>
      <c r="T198" s="19">
        <v>10</v>
      </c>
      <c r="U198" s="19">
        <v>5</v>
      </c>
      <c r="V198" s="19"/>
      <c r="W198" s="19"/>
      <c r="X198" s="19"/>
      <c r="Y198" s="19"/>
      <c r="Z198" s="19"/>
      <c r="AA198" s="19"/>
      <c r="AB198" s="19"/>
      <c r="AC198" s="19"/>
      <c r="AD198" s="17" t="s">
        <v>76</v>
      </c>
      <c r="AE198" s="106" t="s">
        <v>393</v>
      </c>
      <c r="AF198" s="17"/>
      <c r="AG198" s="20">
        <f t="shared" si="46"/>
        <v>32</v>
      </c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</row>
    <row r="199" spans="1:46" ht="47.25" customHeight="1">
      <c r="A199" s="14"/>
      <c r="B199" s="5"/>
      <c r="C199" s="6"/>
      <c r="D199" s="6"/>
      <c r="E199" s="7"/>
      <c r="F199" s="5"/>
      <c r="G199" s="5"/>
      <c r="H199" s="5"/>
      <c r="I199" s="5" t="str">
        <f t="shared" si="54"/>
        <v/>
      </c>
      <c r="J199" s="5"/>
      <c r="K199" s="5"/>
      <c r="L199" s="5"/>
      <c r="M199" s="5"/>
      <c r="N199" s="10" t="e">
        <f>IF(VLOOKUP($I199,Zużycie!$A$2:$P$8,5,FALSE)=0," ",VLOOKUP($I199,Zużycie!$A$2:$P$8,5,FALSE))</f>
        <v>#N/A</v>
      </c>
      <c r="O199" s="10" t="e">
        <f>IF(VLOOKUP($I199,Zużycie!$A$2:$P$8,6,FALSE)=0," ",VLOOKUP($I199,Zużycie!$A$2:$P$8,6,FALSE))</f>
        <v>#N/A</v>
      </c>
      <c r="P199" s="10" t="e">
        <f>IF(VLOOKUP($I199,Zużycie!$A$2:$P$8,7,FALSE)=0," ",VLOOKUP($I199,Zużycie!$A$2:$P$8,7,FALSE))</f>
        <v>#N/A</v>
      </c>
      <c r="Q199" s="10" t="e">
        <f>IF(VLOOKUP($I199,Zużycie!$A$2:$P$8,8,FALSE)=0," ",VLOOKUP($I199,Zużycie!$A$2:$P$8,8,FALSE))</f>
        <v>#N/A</v>
      </c>
      <c r="R199" s="10" t="e">
        <f>IF(VLOOKUP($I199,Zużycie!$A$2:$P$8,9,FALSE)=0," ",VLOOKUP($I199,Zużycie!$A$2:$P$8,9,FALSE))</f>
        <v>#N/A</v>
      </c>
      <c r="S199" s="10" t="e">
        <f>IF(VLOOKUP($I199,Zużycie!$A$2:$P$8,10,FALSE)=0," ",VLOOKUP($I199,Zużycie!$A$2:$P$8,10,FALSE))</f>
        <v>#N/A</v>
      </c>
      <c r="T199" s="10" t="e">
        <f>IF(VLOOKUP($I199,Zużycie!$A$2:$P$8,11,FALSE)=0," ",VLOOKUP($I199,Zużycie!$A$2:$P$8,11,FALSE))</f>
        <v>#N/A</v>
      </c>
      <c r="U199" s="10" t="e">
        <f>IF(VLOOKUP($I199,Zużycie!$A$2:$P$8,12,FALSE)=0," ",VLOOKUP($I199,Zużycie!$A$2:$P$8,12,FALSE))</f>
        <v>#N/A</v>
      </c>
      <c r="V199" s="10" t="e">
        <f>IF(VLOOKUP($I199,Zużycie!$A$2:$P$8,13,FALSE)=0," ",VLOOKUP($I199,Zużycie!$A$2:$P$2,100,FALSE))</f>
        <v>#N/A</v>
      </c>
      <c r="W199" s="10" t="e">
        <f>IF(VLOOKUP($I199,Zużycie!$A$2:$P$8,14,FALSE)=0," ",VLOOKUP($I199,Zużycie!$A$2:$P$8,14,FALSE))</f>
        <v>#N/A</v>
      </c>
      <c r="X199" s="10" t="e">
        <f>IF(VLOOKUP($I199,Zużycie!$A$2:$P$8,15,FALSE)=0," ",VLOOKUP($I199,Zużycie!$A$2:$P$8,15,FALSE))</f>
        <v>#N/A</v>
      </c>
      <c r="Y199" s="10" t="e">
        <f>IF(VLOOKUP($I199,Zużycie!$A$2:$P$8,16,FALSE)=0," ",VLOOKUP($I199,Zużycie!$A$2:$P$8,16,FALSE))</f>
        <v>#N/A</v>
      </c>
      <c r="Z199" s="10"/>
      <c r="AA199" s="10"/>
      <c r="AB199" s="10"/>
      <c r="AC199" s="10"/>
      <c r="AD199" s="5"/>
      <c r="AE199" s="5"/>
      <c r="AF199" s="5"/>
      <c r="AG199" s="93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</row>
    <row r="200" spans="1:46" ht="47.25" customHeight="1">
      <c r="A200" s="14"/>
      <c r="B200" s="5"/>
      <c r="C200" s="6"/>
      <c r="D200" s="6"/>
      <c r="E200" s="7"/>
      <c r="F200" s="5"/>
      <c r="G200" s="5"/>
      <c r="H200" s="5"/>
      <c r="I200" s="5" t="str">
        <f t="shared" si="54"/>
        <v/>
      </c>
      <c r="J200" s="5"/>
      <c r="K200" s="5"/>
      <c r="L200" s="5"/>
      <c r="M200" s="5"/>
      <c r="N200" s="10" t="e">
        <f>IF(VLOOKUP($I200,Zużycie!$A$2:$P$8,5,FALSE)=0," ",VLOOKUP($I200,Zużycie!$A$2:$P$8,5,FALSE))</f>
        <v>#N/A</v>
      </c>
      <c r="O200" s="10" t="e">
        <f>IF(VLOOKUP($I200,Zużycie!$A$2:$P$8,6,FALSE)=0," ",VLOOKUP($I200,Zużycie!$A$2:$P$8,6,FALSE))</f>
        <v>#N/A</v>
      </c>
      <c r="P200" s="10" t="e">
        <f>IF(VLOOKUP($I200,Zużycie!$A$2:$P$8,7,FALSE)=0," ",VLOOKUP($I200,Zużycie!$A$2:$P$8,7,FALSE))</f>
        <v>#N/A</v>
      </c>
      <c r="Q200" s="10" t="e">
        <f>IF(VLOOKUP($I200,Zużycie!$A$2:$P$8,8,FALSE)=0," ",VLOOKUP($I200,Zużycie!$A$2:$P$8,8,FALSE))</f>
        <v>#N/A</v>
      </c>
      <c r="R200" s="10" t="e">
        <f>IF(VLOOKUP($I200,Zużycie!$A$2:$P$8,9,FALSE)=0," ",VLOOKUP($I200,Zużycie!$A$2:$P$8,9,FALSE))</f>
        <v>#N/A</v>
      </c>
      <c r="S200" s="10" t="e">
        <f>IF(VLOOKUP($I200,Zużycie!$A$2:$P$8,10,FALSE)=0," ",VLOOKUP($I200,Zużycie!$A$2:$P$8,10,FALSE))</f>
        <v>#N/A</v>
      </c>
      <c r="T200" s="10" t="e">
        <f>IF(VLOOKUP($I200,Zużycie!$A$2:$P$8,11,FALSE)=0," ",VLOOKUP($I200,Zużycie!$A$2:$P$8,11,FALSE))</f>
        <v>#N/A</v>
      </c>
      <c r="U200" s="10" t="e">
        <f>IF(VLOOKUP($I200,Zużycie!$A$2:$P$8,12,FALSE)=0," ",VLOOKUP($I200,Zużycie!$A$2:$P$8,12,FALSE))</f>
        <v>#N/A</v>
      </c>
      <c r="V200" s="10" t="e">
        <f>IF(VLOOKUP($I200,Zużycie!$A$2:$P$8,13,FALSE)=0," ",VLOOKUP($I200,Zużycie!$A$2:$P$2,100,FALSE))</f>
        <v>#N/A</v>
      </c>
      <c r="W200" s="10" t="e">
        <f>IF(VLOOKUP($I200,Zużycie!$A$2:$P$8,14,FALSE)=0," ",VLOOKUP($I200,Zużycie!$A$2:$P$8,14,FALSE))</f>
        <v>#N/A</v>
      </c>
      <c r="X200" s="10" t="e">
        <f>IF(VLOOKUP($I200,Zużycie!$A$2:$P$8,15,FALSE)=0," ",VLOOKUP($I200,Zużycie!$A$2:$P$8,15,FALSE))</f>
        <v>#N/A</v>
      </c>
      <c r="Y200" s="10" t="e">
        <f>IF(VLOOKUP($I200,Zużycie!$A$2:$P$8,16,FALSE)=0," ",VLOOKUP($I200,Zużycie!$A$2:$P$8,16,FALSE))</f>
        <v>#N/A</v>
      </c>
      <c r="Z200" s="10"/>
      <c r="AA200" s="10"/>
      <c r="AB200" s="10"/>
      <c r="AC200" s="10"/>
      <c r="AD200" s="5"/>
      <c r="AE200" s="5"/>
      <c r="AF200" s="5"/>
      <c r="AG200" s="93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</row>
    <row r="201" spans="1:46" ht="47.25" customHeight="1">
      <c r="A201" s="14"/>
      <c r="B201" s="5"/>
      <c r="C201" s="6"/>
      <c r="D201" s="6"/>
      <c r="E201" s="7"/>
      <c r="F201" s="5"/>
      <c r="G201" s="5"/>
      <c r="H201" s="5"/>
      <c r="I201" s="5" t="str">
        <f t="shared" si="54"/>
        <v/>
      </c>
      <c r="J201" s="5"/>
      <c r="K201" s="5"/>
      <c r="L201" s="5"/>
      <c r="M201" s="5"/>
      <c r="N201" s="10" t="e">
        <f>IF(VLOOKUP($I201,Zużycie!$A$2:$P$8,5,FALSE)=0," ",VLOOKUP($I201,Zużycie!$A$2:$P$8,5,FALSE))</f>
        <v>#N/A</v>
      </c>
      <c r="O201" s="10" t="e">
        <f>IF(VLOOKUP($I201,Zużycie!$A$2:$P$8,6,FALSE)=0," ",VLOOKUP($I201,Zużycie!$A$2:$P$8,6,FALSE))</f>
        <v>#N/A</v>
      </c>
      <c r="P201" s="10" t="e">
        <f>IF(VLOOKUP($I201,Zużycie!$A$2:$P$8,7,FALSE)=0," ",VLOOKUP($I201,Zużycie!$A$2:$P$8,7,FALSE))</f>
        <v>#N/A</v>
      </c>
      <c r="Q201" s="10" t="e">
        <f>IF(VLOOKUP($I201,Zużycie!$A$2:$P$8,8,FALSE)=0," ",VLOOKUP($I201,Zużycie!$A$2:$P$8,8,FALSE))</f>
        <v>#N/A</v>
      </c>
      <c r="R201" s="10" t="e">
        <f>IF(VLOOKUP($I201,Zużycie!$A$2:$P$8,9,FALSE)=0," ",VLOOKUP($I201,Zużycie!$A$2:$P$8,9,FALSE))</f>
        <v>#N/A</v>
      </c>
      <c r="S201" s="10" t="e">
        <f>IF(VLOOKUP($I201,Zużycie!$A$2:$P$8,10,FALSE)=0," ",VLOOKUP($I201,Zużycie!$A$2:$P$8,10,FALSE))</f>
        <v>#N/A</v>
      </c>
      <c r="T201" s="10" t="e">
        <f>IF(VLOOKUP($I201,Zużycie!$A$2:$P$8,11,FALSE)=0," ",VLOOKUP($I201,Zużycie!$A$2:$P$8,11,FALSE))</f>
        <v>#N/A</v>
      </c>
      <c r="U201" s="10" t="e">
        <f>IF(VLOOKUP($I201,Zużycie!$A$2:$P$8,12,FALSE)=0," ",VLOOKUP($I201,Zużycie!$A$2:$P$8,12,FALSE))</f>
        <v>#N/A</v>
      </c>
      <c r="V201" s="10" t="e">
        <f>IF(VLOOKUP($I201,Zużycie!$A$2:$P$8,13,FALSE)=0," ",VLOOKUP($I201,Zużycie!$A$2:$P$2,100,FALSE))</f>
        <v>#N/A</v>
      </c>
      <c r="W201" s="10" t="e">
        <f>IF(VLOOKUP($I201,Zużycie!$A$2:$P$8,14,FALSE)=0," ",VLOOKUP($I201,Zużycie!$A$2:$P$8,14,FALSE))</f>
        <v>#N/A</v>
      </c>
      <c r="X201" s="10" t="e">
        <f>IF(VLOOKUP($I201,Zużycie!$A$2:$P$8,15,FALSE)=0," ",VLOOKUP($I201,Zużycie!$A$2:$P$8,15,FALSE))</f>
        <v>#N/A</v>
      </c>
      <c r="Y201" s="10" t="e">
        <f>IF(VLOOKUP($I201,Zużycie!$A$2:$P$8,16,FALSE)=0," ",VLOOKUP($I201,Zużycie!$A$2:$P$8,16,FALSE))</f>
        <v>#N/A</v>
      </c>
      <c r="Z201" s="10"/>
      <c r="AA201" s="10"/>
      <c r="AB201" s="10"/>
      <c r="AC201" s="10"/>
      <c r="AD201" s="5"/>
      <c r="AE201" s="5"/>
      <c r="AF201" s="5"/>
      <c r="AG201" s="93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</row>
    <row r="202" spans="1:46" ht="47.25" customHeight="1">
      <c r="A202" s="14"/>
      <c r="B202" s="5"/>
      <c r="C202" s="6"/>
      <c r="D202" s="6"/>
      <c r="E202" s="7"/>
      <c r="F202" s="5"/>
      <c r="G202" s="5"/>
      <c r="H202" s="5"/>
      <c r="I202" s="5" t="str">
        <f t="shared" si="54"/>
        <v/>
      </c>
      <c r="J202" s="5"/>
      <c r="K202" s="5"/>
      <c r="L202" s="5"/>
      <c r="M202" s="5"/>
      <c r="N202" s="10" t="e">
        <f>IF(VLOOKUP($I202,Zużycie!$A$2:$P$8,5,FALSE)=0," ",VLOOKUP($I202,Zużycie!$A$2:$P$8,5,FALSE))</f>
        <v>#N/A</v>
      </c>
      <c r="O202" s="10" t="e">
        <f>IF(VLOOKUP($I202,Zużycie!$A$2:$P$8,6,FALSE)=0," ",VLOOKUP($I202,Zużycie!$A$2:$P$8,6,FALSE))</f>
        <v>#N/A</v>
      </c>
      <c r="P202" s="10" t="e">
        <f>IF(VLOOKUP($I202,Zużycie!$A$2:$P$8,7,FALSE)=0," ",VLOOKUP($I202,Zużycie!$A$2:$P$8,7,FALSE))</f>
        <v>#N/A</v>
      </c>
      <c r="Q202" s="10" t="e">
        <f>IF(VLOOKUP($I202,Zużycie!$A$2:$P$8,8,FALSE)=0," ",VLOOKUP($I202,Zużycie!$A$2:$P$8,8,FALSE))</f>
        <v>#N/A</v>
      </c>
      <c r="R202" s="10" t="e">
        <f>IF(VLOOKUP($I202,Zużycie!$A$2:$P$8,9,FALSE)=0," ",VLOOKUP($I202,Zużycie!$A$2:$P$8,9,FALSE))</f>
        <v>#N/A</v>
      </c>
      <c r="S202" s="10" t="e">
        <f>IF(VLOOKUP($I202,Zużycie!$A$2:$P$8,10,FALSE)=0," ",VLOOKUP($I202,Zużycie!$A$2:$P$8,10,FALSE))</f>
        <v>#N/A</v>
      </c>
      <c r="T202" s="10" t="e">
        <f>IF(VLOOKUP($I202,Zużycie!$A$2:$P$8,11,FALSE)=0," ",VLOOKUP($I202,Zużycie!$A$2:$P$8,11,FALSE))</f>
        <v>#N/A</v>
      </c>
      <c r="U202" s="10" t="e">
        <f>IF(VLOOKUP($I202,Zużycie!$A$2:$P$8,12,FALSE)=0," ",VLOOKUP($I202,Zużycie!$A$2:$P$8,12,FALSE))</f>
        <v>#N/A</v>
      </c>
      <c r="V202" s="10" t="e">
        <f>IF(VLOOKUP($I202,Zużycie!$A$2:$P$8,13,FALSE)=0," ",VLOOKUP($I202,Zużycie!$A$2:$P$2,100,FALSE))</f>
        <v>#N/A</v>
      </c>
      <c r="W202" s="10" t="e">
        <f>IF(VLOOKUP($I202,Zużycie!$A$2:$P$8,14,FALSE)=0," ",VLOOKUP($I202,Zużycie!$A$2:$P$8,14,FALSE))</f>
        <v>#N/A</v>
      </c>
      <c r="X202" s="10" t="e">
        <f>IF(VLOOKUP($I202,Zużycie!$A$2:$P$8,15,FALSE)=0," ",VLOOKUP($I202,Zużycie!$A$2:$P$8,15,FALSE))</f>
        <v>#N/A</v>
      </c>
      <c r="Y202" s="10" t="e">
        <f>IF(VLOOKUP($I202,Zużycie!$A$2:$P$8,16,FALSE)=0," ",VLOOKUP($I202,Zużycie!$A$2:$P$8,16,FALSE))</f>
        <v>#N/A</v>
      </c>
      <c r="Z202" s="10"/>
      <c r="AA202" s="10"/>
      <c r="AB202" s="10"/>
      <c r="AC202" s="10"/>
      <c r="AD202" s="5"/>
      <c r="AE202" s="5"/>
      <c r="AF202" s="5"/>
      <c r="AG202" s="93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</row>
    <row r="203" spans="1:46" ht="47.25" customHeight="1">
      <c r="A203" s="14"/>
      <c r="B203" s="5"/>
      <c r="C203" s="6"/>
      <c r="D203" s="6"/>
      <c r="E203" s="7"/>
      <c r="F203" s="5"/>
      <c r="G203" s="5"/>
      <c r="H203" s="5"/>
      <c r="I203" s="5" t="str">
        <f t="shared" si="54"/>
        <v/>
      </c>
      <c r="J203" s="5"/>
      <c r="K203" s="5"/>
      <c r="L203" s="5"/>
      <c r="M203" s="5"/>
      <c r="N203" s="10" t="e">
        <f>IF(VLOOKUP($I203,Zużycie!$A$2:$P$8,5,FALSE)=0," ",VLOOKUP($I203,Zużycie!$A$2:$P$8,5,FALSE))</f>
        <v>#N/A</v>
      </c>
      <c r="O203" s="10" t="e">
        <f>IF(VLOOKUP($I203,Zużycie!$A$2:$P$8,6,FALSE)=0," ",VLOOKUP($I203,Zużycie!$A$2:$P$8,6,FALSE))</f>
        <v>#N/A</v>
      </c>
      <c r="P203" s="10" t="e">
        <f>IF(VLOOKUP($I203,Zużycie!$A$2:$P$8,7,FALSE)=0," ",VLOOKUP($I203,Zużycie!$A$2:$P$8,7,FALSE))</f>
        <v>#N/A</v>
      </c>
      <c r="Q203" s="10" t="e">
        <f>IF(VLOOKUP($I203,Zużycie!$A$2:$P$8,8,FALSE)=0," ",VLOOKUP($I203,Zużycie!$A$2:$P$8,8,FALSE))</f>
        <v>#N/A</v>
      </c>
      <c r="R203" s="10" t="e">
        <f>IF(VLOOKUP($I203,Zużycie!$A$2:$P$8,9,FALSE)=0," ",VLOOKUP($I203,Zużycie!$A$2:$P$8,9,FALSE))</f>
        <v>#N/A</v>
      </c>
      <c r="S203" s="10" t="e">
        <f>IF(VLOOKUP($I203,Zużycie!$A$2:$P$8,10,FALSE)=0," ",VLOOKUP($I203,Zużycie!$A$2:$P$8,10,FALSE))</f>
        <v>#N/A</v>
      </c>
      <c r="T203" s="10" t="e">
        <f>IF(VLOOKUP($I203,Zużycie!$A$2:$P$8,11,FALSE)=0," ",VLOOKUP($I203,Zużycie!$A$2:$P$8,11,FALSE))</f>
        <v>#N/A</v>
      </c>
      <c r="U203" s="10" t="e">
        <f>IF(VLOOKUP($I203,Zużycie!$A$2:$P$8,12,FALSE)=0," ",VLOOKUP($I203,Zużycie!$A$2:$P$8,12,FALSE))</f>
        <v>#N/A</v>
      </c>
      <c r="V203" s="10" t="e">
        <f>IF(VLOOKUP($I203,Zużycie!$A$2:$P$8,13,FALSE)=0," ",VLOOKUP($I203,Zużycie!$A$2:$P$2,100,FALSE))</f>
        <v>#N/A</v>
      </c>
      <c r="W203" s="10" t="e">
        <f>IF(VLOOKUP($I203,Zużycie!$A$2:$P$8,14,FALSE)=0," ",VLOOKUP($I203,Zużycie!$A$2:$P$8,14,FALSE))</f>
        <v>#N/A</v>
      </c>
      <c r="X203" s="10" t="e">
        <f>IF(VLOOKUP($I203,Zużycie!$A$2:$P$8,15,FALSE)=0," ",VLOOKUP($I203,Zużycie!$A$2:$P$8,15,FALSE))</f>
        <v>#N/A</v>
      </c>
      <c r="Y203" s="10" t="e">
        <f>IF(VLOOKUP($I203,Zużycie!$A$2:$P$8,16,FALSE)=0," ",VLOOKUP($I203,Zużycie!$A$2:$P$8,16,FALSE))</f>
        <v>#N/A</v>
      </c>
      <c r="Z203" s="10"/>
      <c r="AA203" s="10"/>
      <c r="AB203" s="10"/>
      <c r="AC203" s="10"/>
      <c r="AD203" s="5"/>
      <c r="AE203" s="5"/>
      <c r="AF203" s="5"/>
      <c r="AG203" s="93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</row>
    <row r="204" spans="1:46" ht="47.25" customHeight="1">
      <c r="A204" s="14"/>
      <c r="B204" s="5"/>
      <c r="C204" s="6"/>
      <c r="D204" s="6"/>
      <c r="E204" s="7"/>
      <c r="F204" s="5"/>
      <c r="G204" s="5"/>
      <c r="H204" s="5"/>
      <c r="I204" s="5" t="str">
        <f t="shared" si="54"/>
        <v/>
      </c>
      <c r="J204" s="5"/>
      <c r="K204" s="5"/>
      <c r="L204" s="5"/>
      <c r="M204" s="5"/>
      <c r="N204" s="10" t="e">
        <f>IF(VLOOKUP($I204,Zużycie!$A$2:$P$8,5,FALSE)=0," ",VLOOKUP($I204,Zużycie!$A$2:$P$8,5,FALSE))</f>
        <v>#N/A</v>
      </c>
      <c r="O204" s="10" t="e">
        <f>IF(VLOOKUP($I204,Zużycie!$A$2:$P$8,6,FALSE)=0," ",VLOOKUP($I204,Zużycie!$A$2:$P$8,6,FALSE))</f>
        <v>#N/A</v>
      </c>
      <c r="P204" s="10" t="e">
        <f>IF(VLOOKUP($I204,Zużycie!$A$2:$P$8,7,FALSE)=0," ",VLOOKUP($I204,Zużycie!$A$2:$P$8,7,FALSE))</f>
        <v>#N/A</v>
      </c>
      <c r="Q204" s="10" t="e">
        <f>IF(VLOOKUP($I204,Zużycie!$A$2:$P$8,8,FALSE)=0," ",VLOOKUP($I204,Zużycie!$A$2:$P$8,8,FALSE))</f>
        <v>#N/A</v>
      </c>
      <c r="R204" s="10" t="e">
        <f>IF(VLOOKUP($I204,Zużycie!$A$2:$P$8,9,FALSE)=0," ",VLOOKUP($I204,Zużycie!$A$2:$P$8,9,FALSE))</f>
        <v>#N/A</v>
      </c>
      <c r="S204" s="10" t="e">
        <f>IF(VLOOKUP($I204,Zużycie!$A$2:$P$8,10,FALSE)=0," ",VLOOKUP($I204,Zużycie!$A$2:$P$8,10,FALSE))</f>
        <v>#N/A</v>
      </c>
      <c r="T204" s="10" t="e">
        <f>IF(VLOOKUP($I204,Zużycie!$A$2:$P$8,11,FALSE)=0," ",VLOOKUP($I204,Zużycie!$A$2:$P$8,11,FALSE))</f>
        <v>#N/A</v>
      </c>
      <c r="U204" s="10" t="e">
        <f>IF(VLOOKUP($I204,Zużycie!$A$2:$P$8,12,FALSE)=0," ",VLOOKUP($I204,Zużycie!$A$2:$P$8,12,FALSE))</f>
        <v>#N/A</v>
      </c>
      <c r="V204" s="10" t="e">
        <f>IF(VLOOKUP($I204,Zużycie!$A$2:$P$8,13,FALSE)=0," ",VLOOKUP($I204,Zużycie!$A$2:$P$2,100,FALSE))</f>
        <v>#N/A</v>
      </c>
      <c r="W204" s="10" t="e">
        <f>IF(VLOOKUP($I204,Zużycie!$A$2:$P$8,14,FALSE)=0," ",VLOOKUP($I204,Zużycie!$A$2:$P$8,14,FALSE))</f>
        <v>#N/A</v>
      </c>
      <c r="X204" s="10" t="e">
        <f>IF(VLOOKUP($I204,Zużycie!$A$2:$P$8,15,FALSE)=0," ",VLOOKUP($I204,Zużycie!$A$2:$P$8,15,FALSE))</f>
        <v>#N/A</v>
      </c>
      <c r="Y204" s="10" t="e">
        <f>IF(VLOOKUP($I204,Zużycie!$A$2:$P$8,16,FALSE)=0," ",VLOOKUP($I204,Zużycie!$A$2:$P$8,16,FALSE))</f>
        <v>#N/A</v>
      </c>
      <c r="Z204" s="10"/>
      <c r="AA204" s="10"/>
      <c r="AB204" s="10"/>
      <c r="AC204" s="10"/>
      <c r="AD204" s="5"/>
      <c r="AE204" s="5"/>
      <c r="AF204" s="5"/>
      <c r="AG204" s="93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</row>
    <row r="205" spans="1:46" ht="47.25" customHeight="1">
      <c r="A205" s="14"/>
      <c r="B205" s="5"/>
      <c r="C205" s="6"/>
      <c r="D205" s="6"/>
      <c r="E205" s="7"/>
      <c r="F205" s="5"/>
      <c r="G205" s="5"/>
      <c r="H205" s="5"/>
      <c r="I205" s="5" t="str">
        <f t="shared" si="54"/>
        <v/>
      </c>
      <c r="J205" s="5"/>
      <c r="K205" s="5"/>
      <c r="L205" s="5"/>
      <c r="M205" s="5"/>
      <c r="N205" s="10" t="e">
        <f>IF(VLOOKUP($I205,Zużycie!$A$2:$P$8,5,FALSE)=0," ",VLOOKUP($I205,Zużycie!$A$2:$P$8,5,FALSE))</f>
        <v>#N/A</v>
      </c>
      <c r="O205" s="10" t="e">
        <f>IF(VLOOKUP($I205,Zużycie!$A$2:$P$8,6,FALSE)=0," ",VLOOKUP($I205,Zużycie!$A$2:$P$8,6,FALSE))</f>
        <v>#N/A</v>
      </c>
      <c r="P205" s="10" t="e">
        <f>IF(VLOOKUP($I205,Zużycie!$A$2:$P$8,7,FALSE)=0," ",VLOOKUP($I205,Zużycie!$A$2:$P$8,7,FALSE))</f>
        <v>#N/A</v>
      </c>
      <c r="Q205" s="10" t="e">
        <f>IF(VLOOKUP($I205,Zużycie!$A$2:$P$8,8,FALSE)=0," ",VLOOKUP($I205,Zużycie!$A$2:$P$8,8,FALSE))</f>
        <v>#N/A</v>
      </c>
      <c r="R205" s="10" t="e">
        <f>IF(VLOOKUP($I205,Zużycie!$A$2:$P$8,9,FALSE)=0," ",VLOOKUP($I205,Zużycie!$A$2:$P$8,9,FALSE))</f>
        <v>#N/A</v>
      </c>
      <c r="S205" s="10" t="e">
        <f>IF(VLOOKUP($I205,Zużycie!$A$2:$P$8,10,FALSE)=0," ",VLOOKUP($I205,Zużycie!$A$2:$P$8,10,FALSE))</f>
        <v>#N/A</v>
      </c>
      <c r="T205" s="10" t="e">
        <f>IF(VLOOKUP($I205,Zużycie!$A$2:$P$8,11,FALSE)=0," ",VLOOKUP($I205,Zużycie!$A$2:$P$8,11,FALSE))</f>
        <v>#N/A</v>
      </c>
      <c r="U205" s="10" t="e">
        <f>IF(VLOOKUP($I205,Zużycie!$A$2:$P$8,12,FALSE)=0," ",VLOOKUP($I205,Zużycie!$A$2:$P$8,12,FALSE))</f>
        <v>#N/A</v>
      </c>
      <c r="V205" s="10" t="e">
        <f>IF(VLOOKUP($I205,Zużycie!$A$2:$P$8,13,FALSE)=0," ",VLOOKUP($I205,Zużycie!$A$2:$P$2,100,FALSE))</f>
        <v>#N/A</v>
      </c>
      <c r="W205" s="10" t="e">
        <f>IF(VLOOKUP($I205,Zużycie!$A$2:$P$8,14,FALSE)=0," ",VLOOKUP($I205,Zużycie!$A$2:$P$8,14,FALSE))</f>
        <v>#N/A</v>
      </c>
      <c r="X205" s="10" t="e">
        <f>IF(VLOOKUP($I205,Zużycie!$A$2:$P$8,15,FALSE)=0," ",VLOOKUP($I205,Zużycie!$A$2:$P$8,15,FALSE))</f>
        <v>#N/A</v>
      </c>
      <c r="Y205" s="10" t="e">
        <f>IF(VLOOKUP($I205,Zużycie!$A$2:$P$8,16,FALSE)=0," ",VLOOKUP($I205,Zużycie!$A$2:$P$8,16,FALSE))</f>
        <v>#N/A</v>
      </c>
      <c r="Z205" s="10"/>
      <c r="AA205" s="10"/>
      <c r="AB205" s="10"/>
      <c r="AC205" s="10"/>
      <c r="AD205" s="5"/>
      <c r="AE205" s="5"/>
      <c r="AF205" s="5"/>
      <c r="AG205" s="93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</row>
    <row r="206" spans="1:46" ht="47.25" customHeight="1">
      <c r="A206" s="14"/>
      <c r="B206" s="5"/>
      <c r="C206" s="6"/>
      <c r="D206" s="6"/>
      <c r="E206" s="7"/>
      <c r="F206" s="5"/>
      <c r="G206" s="5"/>
      <c r="H206" s="5"/>
      <c r="I206" s="5" t="str">
        <f t="shared" si="54"/>
        <v/>
      </c>
      <c r="J206" s="5"/>
      <c r="K206" s="5"/>
      <c r="L206" s="5"/>
      <c r="M206" s="5"/>
      <c r="N206" s="10" t="e">
        <f>IF(VLOOKUP($I206,Zużycie!$A$2:$P$8,5,FALSE)=0," ",VLOOKUP($I206,Zużycie!$A$2:$P$8,5,FALSE))</f>
        <v>#N/A</v>
      </c>
      <c r="O206" s="10" t="e">
        <f>IF(VLOOKUP($I206,Zużycie!$A$2:$P$8,6,FALSE)=0," ",VLOOKUP($I206,Zużycie!$A$2:$P$8,6,FALSE))</f>
        <v>#N/A</v>
      </c>
      <c r="P206" s="10" t="e">
        <f>IF(VLOOKUP($I206,Zużycie!$A$2:$P$8,7,FALSE)=0," ",VLOOKUP($I206,Zużycie!$A$2:$P$8,7,FALSE))</f>
        <v>#N/A</v>
      </c>
      <c r="Q206" s="10" t="e">
        <f>IF(VLOOKUP($I206,Zużycie!$A$2:$P$8,8,FALSE)=0," ",VLOOKUP($I206,Zużycie!$A$2:$P$8,8,FALSE))</f>
        <v>#N/A</v>
      </c>
      <c r="R206" s="10" t="e">
        <f>IF(VLOOKUP($I206,Zużycie!$A$2:$P$8,9,FALSE)=0," ",VLOOKUP($I206,Zużycie!$A$2:$P$8,9,FALSE))</f>
        <v>#N/A</v>
      </c>
      <c r="S206" s="10" t="e">
        <f>IF(VLOOKUP($I206,Zużycie!$A$2:$P$8,10,FALSE)=0," ",VLOOKUP($I206,Zużycie!$A$2:$P$8,10,FALSE))</f>
        <v>#N/A</v>
      </c>
      <c r="T206" s="10" t="e">
        <f>IF(VLOOKUP($I206,Zużycie!$A$2:$P$8,11,FALSE)=0," ",VLOOKUP($I206,Zużycie!$A$2:$P$8,11,FALSE))</f>
        <v>#N/A</v>
      </c>
      <c r="U206" s="10" t="e">
        <f>IF(VLOOKUP($I206,Zużycie!$A$2:$P$8,12,FALSE)=0," ",VLOOKUP($I206,Zużycie!$A$2:$P$8,12,FALSE))</f>
        <v>#N/A</v>
      </c>
      <c r="V206" s="10" t="e">
        <f>IF(VLOOKUP($I206,Zużycie!$A$2:$P$8,13,FALSE)=0," ",VLOOKUP($I206,Zużycie!$A$2:$P$2,100,FALSE))</f>
        <v>#N/A</v>
      </c>
      <c r="W206" s="10" t="e">
        <f>IF(VLOOKUP($I206,Zużycie!$A$2:$P$8,14,FALSE)=0," ",VLOOKUP($I206,Zużycie!$A$2:$P$8,14,FALSE))</f>
        <v>#N/A</v>
      </c>
      <c r="X206" s="10" t="e">
        <f>IF(VLOOKUP($I206,Zużycie!$A$2:$P$8,15,FALSE)=0," ",VLOOKUP($I206,Zużycie!$A$2:$P$8,15,FALSE))</f>
        <v>#N/A</v>
      </c>
      <c r="Y206" s="10" t="e">
        <f>IF(VLOOKUP($I206,Zużycie!$A$2:$P$8,16,FALSE)=0," ",VLOOKUP($I206,Zużycie!$A$2:$P$8,16,FALSE))</f>
        <v>#N/A</v>
      </c>
      <c r="Z206" s="10"/>
      <c r="AA206" s="10"/>
      <c r="AB206" s="10"/>
      <c r="AC206" s="10"/>
      <c r="AD206" s="5"/>
      <c r="AE206" s="5"/>
      <c r="AF206" s="5"/>
      <c r="AG206" s="93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</row>
    <row r="207" spans="1:46" ht="47.25" customHeight="1">
      <c r="A207" s="14"/>
      <c r="B207" s="5"/>
      <c r="C207" s="6"/>
      <c r="D207" s="6"/>
      <c r="E207" s="7"/>
      <c r="F207" s="5"/>
      <c r="G207" s="5"/>
      <c r="H207" s="5"/>
      <c r="I207" s="5" t="str">
        <f t="shared" si="54"/>
        <v/>
      </c>
      <c r="J207" s="5"/>
      <c r="K207" s="5"/>
      <c r="L207" s="5"/>
      <c r="M207" s="5"/>
      <c r="N207" s="10" t="e">
        <f>IF(VLOOKUP($I207,Zużycie!$A$2:$P$8,5,FALSE)=0," ",VLOOKUP($I207,Zużycie!$A$2:$P$8,5,FALSE))</f>
        <v>#N/A</v>
      </c>
      <c r="O207" s="10" t="e">
        <f>IF(VLOOKUP($I207,Zużycie!$A$2:$P$8,6,FALSE)=0," ",VLOOKUP($I207,Zużycie!$A$2:$P$8,6,FALSE))</f>
        <v>#N/A</v>
      </c>
      <c r="P207" s="10" t="e">
        <f>IF(VLOOKUP($I207,Zużycie!$A$2:$P$8,7,FALSE)=0," ",VLOOKUP($I207,Zużycie!$A$2:$P$8,7,FALSE))</f>
        <v>#N/A</v>
      </c>
      <c r="Q207" s="10" t="e">
        <f>IF(VLOOKUP($I207,Zużycie!$A$2:$P$8,8,FALSE)=0," ",VLOOKUP($I207,Zużycie!$A$2:$P$8,8,FALSE))</f>
        <v>#N/A</v>
      </c>
      <c r="R207" s="10" t="e">
        <f>IF(VLOOKUP($I207,Zużycie!$A$2:$P$8,9,FALSE)=0," ",VLOOKUP($I207,Zużycie!$A$2:$P$8,9,FALSE))</f>
        <v>#N/A</v>
      </c>
      <c r="S207" s="10" t="e">
        <f>IF(VLOOKUP($I207,Zużycie!$A$2:$P$8,10,FALSE)=0," ",VLOOKUP($I207,Zużycie!$A$2:$P$8,10,FALSE))</f>
        <v>#N/A</v>
      </c>
      <c r="T207" s="10" t="e">
        <f>IF(VLOOKUP($I207,Zużycie!$A$2:$P$8,11,FALSE)=0," ",VLOOKUP($I207,Zużycie!$A$2:$P$8,11,FALSE))</f>
        <v>#N/A</v>
      </c>
      <c r="U207" s="10" t="e">
        <f>IF(VLOOKUP($I207,Zużycie!$A$2:$P$8,12,FALSE)=0," ",VLOOKUP($I207,Zużycie!$A$2:$P$8,12,FALSE))</f>
        <v>#N/A</v>
      </c>
      <c r="V207" s="10" t="e">
        <f>IF(VLOOKUP($I207,Zużycie!$A$2:$P$8,13,FALSE)=0," ",VLOOKUP($I207,Zużycie!$A$2:$P$2,100,FALSE))</f>
        <v>#N/A</v>
      </c>
      <c r="W207" s="10" t="e">
        <f>IF(VLOOKUP($I207,Zużycie!$A$2:$P$8,14,FALSE)=0," ",VLOOKUP($I207,Zużycie!$A$2:$P$8,14,FALSE))</f>
        <v>#N/A</v>
      </c>
      <c r="X207" s="10" t="e">
        <f>IF(VLOOKUP($I207,Zużycie!$A$2:$P$8,15,FALSE)=0," ",VLOOKUP($I207,Zużycie!$A$2:$P$8,15,FALSE))</f>
        <v>#N/A</v>
      </c>
      <c r="Y207" s="10" t="e">
        <f>IF(VLOOKUP($I207,Zużycie!$A$2:$P$8,16,FALSE)=0," ",VLOOKUP($I207,Zużycie!$A$2:$P$8,16,FALSE))</f>
        <v>#N/A</v>
      </c>
      <c r="Z207" s="10"/>
      <c r="AA207" s="10"/>
      <c r="AB207" s="10"/>
      <c r="AC207" s="10"/>
      <c r="AD207" s="5"/>
      <c r="AE207" s="5"/>
      <c r="AF207" s="5"/>
      <c r="AG207" s="93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</row>
    <row r="208" spans="1:46" ht="47.25" customHeight="1">
      <c r="A208" s="14"/>
      <c r="B208" s="5"/>
      <c r="C208" s="6"/>
      <c r="D208" s="6"/>
      <c r="E208" s="7"/>
      <c r="F208" s="5"/>
      <c r="G208" s="5"/>
      <c r="H208" s="5"/>
      <c r="I208" s="5" t="str">
        <f t="shared" si="54"/>
        <v/>
      </c>
      <c r="J208" s="5"/>
      <c r="K208" s="5"/>
      <c r="L208" s="5"/>
      <c r="M208" s="5"/>
      <c r="N208" s="10" t="e">
        <f>IF(VLOOKUP($I208,Zużycie!$A$2:$P$8,5,FALSE)=0," ",VLOOKUP($I208,Zużycie!$A$2:$P$8,5,FALSE))</f>
        <v>#N/A</v>
      </c>
      <c r="O208" s="10" t="e">
        <f>IF(VLOOKUP($I208,Zużycie!$A$2:$P$8,6,FALSE)=0," ",VLOOKUP($I208,Zużycie!$A$2:$P$8,6,FALSE))</f>
        <v>#N/A</v>
      </c>
      <c r="P208" s="10" t="e">
        <f>IF(VLOOKUP($I208,Zużycie!$A$2:$P$8,7,FALSE)=0," ",VLOOKUP($I208,Zużycie!$A$2:$P$8,7,FALSE))</f>
        <v>#N/A</v>
      </c>
      <c r="Q208" s="10" t="e">
        <f>IF(VLOOKUP($I208,Zużycie!$A$2:$P$8,8,FALSE)=0," ",VLOOKUP($I208,Zużycie!$A$2:$P$8,8,FALSE))</f>
        <v>#N/A</v>
      </c>
      <c r="R208" s="10" t="e">
        <f>IF(VLOOKUP($I208,Zużycie!$A$2:$P$8,9,FALSE)=0," ",VLOOKUP($I208,Zużycie!$A$2:$P$8,9,FALSE))</f>
        <v>#N/A</v>
      </c>
      <c r="S208" s="10" t="e">
        <f>IF(VLOOKUP($I208,Zużycie!$A$2:$P$8,10,FALSE)=0," ",VLOOKUP($I208,Zużycie!$A$2:$P$8,10,FALSE))</f>
        <v>#N/A</v>
      </c>
      <c r="T208" s="10" t="e">
        <f>IF(VLOOKUP($I208,Zużycie!$A$2:$P$8,11,FALSE)=0," ",VLOOKUP($I208,Zużycie!$A$2:$P$8,11,FALSE))</f>
        <v>#N/A</v>
      </c>
      <c r="U208" s="10" t="e">
        <f>IF(VLOOKUP($I208,Zużycie!$A$2:$P$8,12,FALSE)=0," ",VLOOKUP($I208,Zużycie!$A$2:$P$8,12,FALSE))</f>
        <v>#N/A</v>
      </c>
      <c r="V208" s="10" t="e">
        <f>IF(VLOOKUP($I208,Zużycie!$A$2:$P$8,13,FALSE)=0," ",VLOOKUP($I208,Zużycie!$A$2:$P$2,100,FALSE))</f>
        <v>#N/A</v>
      </c>
      <c r="W208" s="10" t="e">
        <f>IF(VLOOKUP($I208,Zużycie!$A$2:$P$8,14,FALSE)=0," ",VLOOKUP($I208,Zużycie!$A$2:$P$8,14,FALSE))</f>
        <v>#N/A</v>
      </c>
      <c r="X208" s="10" t="e">
        <f>IF(VLOOKUP($I208,Zużycie!$A$2:$P$8,15,FALSE)=0," ",VLOOKUP($I208,Zużycie!$A$2:$P$8,15,FALSE))</f>
        <v>#N/A</v>
      </c>
      <c r="Y208" s="10" t="e">
        <f>IF(VLOOKUP($I208,Zużycie!$A$2:$P$8,16,FALSE)=0," ",VLOOKUP($I208,Zużycie!$A$2:$P$8,16,FALSE))</f>
        <v>#N/A</v>
      </c>
      <c r="Z208" s="10"/>
      <c r="AA208" s="10"/>
      <c r="AB208" s="10"/>
      <c r="AC208" s="10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</row>
    <row r="209" spans="1:46" ht="47.25" customHeight="1">
      <c r="A209" s="14"/>
      <c r="B209" s="5"/>
      <c r="C209" s="6"/>
      <c r="D209" s="6"/>
      <c r="E209" s="7"/>
      <c r="F209" s="5"/>
      <c r="G209" s="5"/>
      <c r="H209" s="5"/>
      <c r="I209" s="5" t="str">
        <f t="shared" si="54"/>
        <v/>
      </c>
      <c r="J209" s="5"/>
      <c r="K209" s="5"/>
      <c r="L209" s="5"/>
      <c r="M209" s="5"/>
      <c r="N209" s="10" t="e">
        <f>IF(VLOOKUP($I209,Zużycie!$A$2:$P$8,5,FALSE)=0," ",VLOOKUP($I209,Zużycie!$A$2:$P$8,5,FALSE))</f>
        <v>#N/A</v>
      </c>
      <c r="O209" s="10" t="e">
        <f>IF(VLOOKUP($I209,Zużycie!$A$2:$P$8,6,FALSE)=0," ",VLOOKUP($I209,Zużycie!$A$2:$P$8,6,FALSE))</f>
        <v>#N/A</v>
      </c>
      <c r="P209" s="10" t="e">
        <f>IF(VLOOKUP($I209,Zużycie!$A$2:$P$8,7,FALSE)=0," ",VLOOKUP($I209,Zużycie!$A$2:$P$8,7,FALSE))</f>
        <v>#N/A</v>
      </c>
      <c r="Q209" s="10" t="e">
        <f>IF(VLOOKUP($I209,Zużycie!$A$2:$P$8,8,FALSE)=0," ",VLOOKUP($I209,Zużycie!$A$2:$P$8,8,FALSE))</f>
        <v>#N/A</v>
      </c>
      <c r="R209" s="10" t="e">
        <f>IF(VLOOKUP($I209,Zużycie!$A$2:$P$8,9,FALSE)=0," ",VLOOKUP($I209,Zużycie!$A$2:$P$8,9,FALSE))</f>
        <v>#N/A</v>
      </c>
      <c r="S209" s="10" t="e">
        <f>IF(VLOOKUP($I209,Zużycie!$A$2:$P$8,10,FALSE)=0," ",VLOOKUP($I209,Zużycie!$A$2:$P$8,10,FALSE))</f>
        <v>#N/A</v>
      </c>
      <c r="T209" s="10" t="e">
        <f>IF(VLOOKUP($I209,Zużycie!$A$2:$P$8,11,FALSE)=0," ",VLOOKUP($I209,Zużycie!$A$2:$P$8,11,FALSE))</f>
        <v>#N/A</v>
      </c>
      <c r="U209" s="10" t="e">
        <f>IF(VLOOKUP($I209,Zużycie!$A$2:$P$8,12,FALSE)=0," ",VLOOKUP($I209,Zużycie!$A$2:$P$8,12,FALSE))</f>
        <v>#N/A</v>
      </c>
      <c r="V209" s="10" t="e">
        <f>IF(VLOOKUP($I209,Zużycie!$A$2:$P$8,13,FALSE)=0," ",VLOOKUP($I209,Zużycie!$A$2:$P$2,100,FALSE))</f>
        <v>#N/A</v>
      </c>
      <c r="W209" s="10" t="e">
        <f>IF(VLOOKUP($I209,Zużycie!$A$2:$P$8,14,FALSE)=0," ",VLOOKUP($I209,Zużycie!$A$2:$P$8,14,FALSE))</f>
        <v>#N/A</v>
      </c>
      <c r="X209" s="10" t="e">
        <f>IF(VLOOKUP($I209,Zużycie!$A$2:$P$8,15,FALSE)=0," ",VLOOKUP($I209,Zużycie!$A$2:$P$8,15,FALSE))</f>
        <v>#N/A</v>
      </c>
      <c r="Y209" s="10" t="e">
        <f>IF(VLOOKUP($I209,Zużycie!$A$2:$P$8,16,FALSE)=0," ",VLOOKUP($I209,Zużycie!$A$2:$P$8,16,FALSE))</f>
        <v>#N/A</v>
      </c>
      <c r="Z209" s="10"/>
      <c r="AA209" s="10"/>
      <c r="AB209" s="10"/>
      <c r="AC209" s="10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</row>
    <row r="210" spans="1:46" ht="47.25" customHeight="1">
      <c r="A210" s="14"/>
      <c r="B210" s="5"/>
      <c r="C210" s="6"/>
      <c r="D210" s="6"/>
      <c r="E210" s="7"/>
      <c r="F210" s="5"/>
      <c r="G210" s="5"/>
      <c r="H210" s="5"/>
      <c r="I210" s="5" t="str">
        <f t="shared" si="54"/>
        <v/>
      </c>
      <c r="J210" s="5"/>
      <c r="K210" s="5"/>
      <c r="L210" s="5"/>
      <c r="M210" s="5"/>
      <c r="N210" s="10" t="e">
        <f>IF(VLOOKUP($I210,Zużycie!$A$2:$P$8,5,FALSE)=0," ",VLOOKUP($I210,Zużycie!$A$2:$P$8,5,FALSE))</f>
        <v>#N/A</v>
      </c>
      <c r="O210" s="10" t="e">
        <f>IF(VLOOKUP($I210,Zużycie!$A$2:$P$8,6,FALSE)=0," ",VLOOKUP($I210,Zużycie!$A$2:$P$8,6,FALSE))</f>
        <v>#N/A</v>
      </c>
      <c r="P210" s="10" t="e">
        <f>IF(VLOOKUP($I210,Zużycie!$A$2:$P$8,7,FALSE)=0," ",VLOOKUP($I210,Zużycie!$A$2:$P$8,7,FALSE))</f>
        <v>#N/A</v>
      </c>
      <c r="Q210" s="10" t="e">
        <f>IF(VLOOKUP($I210,Zużycie!$A$2:$P$8,8,FALSE)=0," ",VLOOKUP($I210,Zużycie!$A$2:$P$8,8,FALSE))</f>
        <v>#N/A</v>
      </c>
      <c r="R210" s="10" t="e">
        <f>IF(VLOOKUP($I210,Zużycie!$A$2:$P$8,9,FALSE)=0," ",VLOOKUP($I210,Zużycie!$A$2:$P$8,9,FALSE))</f>
        <v>#N/A</v>
      </c>
      <c r="S210" s="10" t="e">
        <f>IF(VLOOKUP($I210,Zużycie!$A$2:$P$8,10,FALSE)=0," ",VLOOKUP($I210,Zużycie!$A$2:$P$8,10,FALSE))</f>
        <v>#N/A</v>
      </c>
      <c r="T210" s="10" t="e">
        <f>IF(VLOOKUP($I210,Zużycie!$A$2:$P$8,11,FALSE)=0," ",VLOOKUP($I210,Zużycie!$A$2:$P$8,11,FALSE))</f>
        <v>#N/A</v>
      </c>
      <c r="U210" s="10" t="e">
        <f>IF(VLOOKUP($I210,Zużycie!$A$2:$P$8,12,FALSE)=0," ",VLOOKUP($I210,Zużycie!$A$2:$P$8,12,FALSE))</f>
        <v>#N/A</v>
      </c>
      <c r="V210" s="10" t="e">
        <f>IF(VLOOKUP($I210,Zużycie!$A$2:$P$8,13,FALSE)=0," ",VLOOKUP($I210,Zużycie!$A$2:$P$2,100,FALSE))</f>
        <v>#N/A</v>
      </c>
      <c r="W210" s="10" t="e">
        <f>IF(VLOOKUP($I210,Zużycie!$A$2:$P$8,14,FALSE)=0," ",VLOOKUP($I210,Zużycie!$A$2:$P$8,14,FALSE))</f>
        <v>#N/A</v>
      </c>
      <c r="X210" s="10" t="e">
        <f>IF(VLOOKUP($I210,Zużycie!$A$2:$P$8,15,FALSE)=0," ",VLOOKUP($I210,Zużycie!$A$2:$P$8,15,FALSE))</f>
        <v>#N/A</v>
      </c>
      <c r="Y210" s="10" t="e">
        <f>IF(VLOOKUP($I210,Zużycie!$A$2:$P$8,16,FALSE)=0," ",VLOOKUP($I210,Zużycie!$A$2:$P$8,16,FALSE))</f>
        <v>#N/A</v>
      </c>
      <c r="Z210" s="10"/>
      <c r="AA210" s="10"/>
      <c r="AB210" s="10"/>
      <c r="AC210" s="10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</row>
    <row r="211" spans="1:46" ht="47.25" customHeight="1">
      <c r="A211" s="14"/>
      <c r="B211" s="5"/>
      <c r="C211" s="6"/>
      <c r="D211" s="6"/>
      <c r="E211" s="7"/>
      <c r="F211" s="5"/>
      <c r="G211" s="5"/>
      <c r="H211" s="5"/>
      <c r="I211" s="5" t="str">
        <f t="shared" si="54"/>
        <v/>
      </c>
      <c r="J211" s="5"/>
      <c r="K211" s="5"/>
      <c r="L211" s="5"/>
      <c r="M211" s="5"/>
      <c r="N211" s="10" t="e">
        <f>IF(VLOOKUP($I211,Zużycie!$A$2:$P$8,5,FALSE)=0," ",VLOOKUP($I211,Zużycie!$A$2:$P$8,5,FALSE))</f>
        <v>#N/A</v>
      </c>
      <c r="O211" s="10" t="e">
        <f>IF(VLOOKUP($I211,Zużycie!$A$2:$P$8,6,FALSE)=0," ",VLOOKUP($I211,Zużycie!$A$2:$P$8,6,FALSE))</f>
        <v>#N/A</v>
      </c>
      <c r="P211" s="10" t="e">
        <f>IF(VLOOKUP($I211,Zużycie!$A$2:$P$8,7,FALSE)=0," ",VLOOKUP($I211,Zużycie!$A$2:$P$8,7,FALSE))</f>
        <v>#N/A</v>
      </c>
      <c r="Q211" s="10" t="e">
        <f>IF(VLOOKUP($I211,Zużycie!$A$2:$P$8,8,FALSE)=0," ",VLOOKUP($I211,Zużycie!$A$2:$P$8,8,FALSE))</f>
        <v>#N/A</v>
      </c>
      <c r="R211" s="10" t="e">
        <f>IF(VLOOKUP($I211,Zużycie!$A$2:$P$8,9,FALSE)=0," ",VLOOKUP($I211,Zużycie!$A$2:$P$8,9,FALSE))</f>
        <v>#N/A</v>
      </c>
      <c r="S211" s="10" t="e">
        <f>IF(VLOOKUP($I211,Zużycie!$A$2:$P$8,10,FALSE)=0," ",VLOOKUP($I211,Zużycie!$A$2:$P$8,10,FALSE))</f>
        <v>#N/A</v>
      </c>
      <c r="T211" s="10" t="e">
        <f>IF(VLOOKUP($I211,Zużycie!$A$2:$P$8,11,FALSE)=0," ",VLOOKUP($I211,Zużycie!$A$2:$P$8,11,FALSE))</f>
        <v>#N/A</v>
      </c>
      <c r="U211" s="10" t="e">
        <f>IF(VLOOKUP($I211,Zużycie!$A$2:$P$8,12,FALSE)=0," ",VLOOKUP($I211,Zużycie!$A$2:$P$8,12,FALSE))</f>
        <v>#N/A</v>
      </c>
      <c r="V211" s="10" t="e">
        <f>IF(VLOOKUP($I211,Zużycie!$A$2:$P$8,13,FALSE)=0," ",VLOOKUP($I211,Zużycie!$A$2:$P$2,100,FALSE))</f>
        <v>#N/A</v>
      </c>
      <c r="W211" s="10" t="e">
        <f>IF(VLOOKUP($I211,Zużycie!$A$2:$P$8,14,FALSE)=0," ",VLOOKUP($I211,Zużycie!$A$2:$P$8,14,FALSE))</f>
        <v>#N/A</v>
      </c>
      <c r="X211" s="10" t="e">
        <f>IF(VLOOKUP($I211,Zużycie!$A$2:$P$8,15,FALSE)=0," ",VLOOKUP($I211,Zużycie!$A$2:$P$8,15,FALSE))</f>
        <v>#N/A</v>
      </c>
      <c r="Y211" s="10" t="e">
        <f>IF(VLOOKUP($I211,Zużycie!$A$2:$P$8,16,FALSE)=0," ",VLOOKUP($I211,Zużycie!$A$2:$P$8,16,FALSE))</f>
        <v>#N/A</v>
      </c>
      <c r="Z211" s="10"/>
      <c r="AA211" s="10"/>
      <c r="AB211" s="10"/>
      <c r="AC211" s="10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</row>
    <row r="212" spans="1:46" ht="47.25" customHeight="1">
      <c r="A212" s="14"/>
      <c r="B212" s="5"/>
      <c r="C212" s="6"/>
      <c r="D212" s="6"/>
      <c r="E212" s="7"/>
      <c r="F212" s="5"/>
      <c r="G212" s="5"/>
      <c r="H212" s="5"/>
      <c r="I212" s="5" t="str">
        <f t="shared" si="54"/>
        <v/>
      </c>
      <c r="J212" s="5"/>
      <c r="K212" s="5"/>
      <c r="L212" s="5"/>
      <c r="M212" s="5"/>
      <c r="N212" s="10" t="e">
        <f>IF(VLOOKUP($I212,Zużycie!$A$2:$P$8,5,FALSE)=0," ",VLOOKUP($I212,Zużycie!$A$2:$P$8,5,FALSE))</f>
        <v>#N/A</v>
      </c>
      <c r="O212" s="10" t="e">
        <f>IF(VLOOKUP($I212,Zużycie!$A$2:$P$8,6,FALSE)=0," ",VLOOKUP($I212,Zużycie!$A$2:$P$8,6,FALSE))</f>
        <v>#N/A</v>
      </c>
      <c r="P212" s="10" t="e">
        <f>IF(VLOOKUP($I212,Zużycie!$A$2:$P$8,7,FALSE)=0," ",VLOOKUP($I212,Zużycie!$A$2:$P$8,7,FALSE))</f>
        <v>#N/A</v>
      </c>
      <c r="Q212" s="10" t="e">
        <f>IF(VLOOKUP($I212,Zużycie!$A$2:$P$8,8,FALSE)=0," ",VLOOKUP($I212,Zużycie!$A$2:$P$8,8,FALSE))</f>
        <v>#N/A</v>
      </c>
      <c r="R212" s="10" t="e">
        <f>IF(VLOOKUP($I212,Zużycie!$A$2:$P$8,9,FALSE)=0," ",VLOOKUP($I212,Zużycie!$A$2:$P$8,9,FALSE))</f>
        <v>#N/A</v>
      </c>
      <c r="S212" s="10" t="e">
        <f>IF(VLOOKUP($I212,Zużycie!$A$2:$P$8,10,FALSE)=0," ",VLOOKUP($I212,Zużycie!$A$2:$P$8,10,FALSE))</f>
        <v>#N/A</v>
      </c>
      <c r="T212" s="10" t="e">
        <f>IF(VLOOKUP($I212,Zużycie!$A$2:$P$8,11,FALSE)=0," ",VLOOKUP($I212,Zużycie!$A$2:$P$8,11,FALSE))</f>
        <v>#N/A</v>
      </c>
      <c r="U212" s="10" t="e">
        <f>IF(VLOOKUP($I212,Zużycie!$A$2:$P$8,12,FALSE)=0," ",VLOOKUP($I212,Zużycie!$A$2:$P$8,12,FALSE))</f>
        <v>#N/A</v>
      </c>
      <c r="V212" s="10" t="e">
        <f>IF(VLOOKUP($I212,Zużycie!$A$2:$P$8,13,FALSE)=0," ",VLOOKUP($I212,Zużycie!$A$2:$P$2,100,FALSE))</f>
        <v>#N/A</v>
      </c>
      <c r="W212" s="10" t="e">
        <f>IF(VLOOKUP($I212,Zużycie!$A$2:$P$8,14,FALSE)=0," ",VLOOKUP($I212,Zużycie!$A$2:$P$8,14,FALSE))</f>
        <v>#N/A</v>
      </c>
      <c r="X212" s="10" t="e">
        <f>IF(VLOOKUP($I212,Zużycie!$A$2:$P$8,15,FALSE)=0," ",VLOOKUP($I212,Zużycie!$A$2:$P$8,15,FALSE))</f>
        <v>#N/A</v>
      </c>
      <c r="Y212" s="10" t="e">
        <f>IF(VLOOKUP($I212,Zużycie!$A$2:$P$8,16,FALSE)=0," ",VLOOKUP($I212,Zużycie!$A$2:$P$8,16,FALSE))</f>
        <v>#N/A</v>
      </c>
      <c r="Z212" s="10"/>
      <c r="AA212" s="10"/>
      <c r="AB212" s="10"/>
      <c r="AC212" s="10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</row>
    <row r="213" spans="1:46" ht="47.25" customHeight="1">
      <c r="A213" s="14"/>
      <c r="B213" s="5"/>
      <c r="C213" s="6"/>
      <c r="D213" s="6"/>
      <c r="E213" s="7"/>
      <c r="F213" s="5"/>
      <c r="G213" s="5"/>
      <c r="H213" s="5"/>
      <c r="I213" s="5" t="str">
        <f t="shared" si="54"/>
        <v/>
      </c>
      <c r="J213" s="5"/>
      <c r="K213" s="5"/>
      <c r="L213" s="5"/>
      <c r="M213" s="5"/>
      <c r="N213" s="10" t="e">
        <f>IF(VLOOKUP($I213,Zużycie!$A$2:$P$8,5,FALSE)=0," ",VLOOKUP($I213,Zużycie!$A$2:$P$8,5,FALSE))</f>
        <v>#N/A</v>
      </c>
      <c r="O213" s="10" t="e">
        <f>IF(VLOOKUP($I213,Zużycie!$A$2:$P$8,6,FALSE)=0," ",VLOOKUP($I213,Zużycie!$A$2:$P$8,6,FALSE))</f>
        <v>#N/A</v>
      </c>
      <c r="P213" s="10" t="e">
        <f>IF(VLOOKUP($I213,Zużycie!$A$2:$P$8,7,FALSE)=0," ",VLOOKUP($I213,Zużycie!$A$2:$P$8,7,FALSE))</f>
        <v>#N/A</v>
      </c>
      <c r="Q213" s="10" t="e">
        <f>IF(VLOOKUP($I213,Zużycie!$A$2:$P$8,8,FALSE)=0," ",VLOOKUP($I213,Zużycie!$A$2:$P$8,8,FALSE))</f>
        <v>#N/A</v>
      </c>
      <c r="R213" s="10" t="e">
        <f>IF(VLOOKUP($I213,Zużycie!$A$2:$P$8,9,FALSE)=0," ",VLOOKUP($I213,Zużycie!$A$2:$P$8,9,FALSE))</f>
        <v>#N/A</v>
      </c>
      <c r="S213" s="10" t="e">
        <f>IF(VLOOKUP($I213,Zużycie!$A$2:$P$8,10,FALSE)=0," ",VLOOKUP($I213,Zużycie!$A$2:$P$8,10,FALSE))</f>
        <v>#N/A</v>
      </c>
      <c r="T213" s="10" t="e">
        <f>IF(VLOOKUP($I213,Zużycie!$A$2:$P$8,11,FALSE)=0," ",VLOOKUP($I213,Zużycie!$A$2:$P$8,11,FALSE))</f>
        <v>#N/A</v>
      </c>
      <c r="U213" s="10" t="e">
        <f>IF(VLOOKUP($I213,Zużycie!$A$2:$P$8,12,FALSE)=0," ",VLOOKUP($I213,Zużycie!$A$2:$P$8,12,FALSE))</f>
        <v>#N/A</v>
      </c>
      <c r="V213" s="10" t="e">
        <f>IF(VLOOKUP($I213,Zużycie!$A$2:$P$8,13,FALSE)=0," ",VLOOKUP($I213,Zużycie!$A$2:$P$2,100,FALSE))</f>
        <v>#N/A</v>
      </c>
      <c r="W213" s="10" t="e">
        <f>IF(VLOOKUP($I213,Zużycie!$A$2:$P$8,14,FALSE)=0," ",VLOOKUP($I213,Zużycie!$A$2:$P$8,14,FALSE))</f>
        <v>#N/A</v>
      </c>
      <c r="X213" s="10" t="e">
        <f>IF(VLOOKUP($I213,Zużycie!$A$2:$P$8,15,FALSE)=0," ",VLOOKUP($I213,Zużycie!$A$2:$P$8,15,FALSE))</f>
        <v>#N/A</v>
      </c>
      <c r="Y213" s="10" t="e">
        <f>IF(VLOOKUP($I213,Zużycie!$A$2:$P$8,16,FALSE)=0," ",VLOOKUP($I213,Zużycie!$A$2:$P$8,16,FALSE))</f>
        <v>#N/A</v>
      </c>
      <c r="Z213" s="10"/>
      <c r="AA213" s="10"/>
      <c r="AB213" s="10"/>
      <c r="AC213" s="10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</row>
    <row r="214" spans="1:46" ht="47.25" customHeight="1">
      <c r="A214" s="14"/>
      <c r="B214" s="5"/>
      <c r="C214" s="6"/>
      <c r="D214" s="6"/>
      <c r="E214" s="7"/>
      <c r="F214" s="5"/>
      <c r="G214" s="5"/>
      <c r="H214" s="5"/>
      <c r="I214" s="5" t="str">
        <f t="shared" si="54"/>
        <v/>
      </c>
      <c r="J214" s="5"/>
      <c r="K214" s="5"/>
      <c r="L214" s="5"/>
      <c r="M214" s="5"/>
      <c r="N214" s="10" t="e">
        <f>IF(VLOOKUP($I214,Zużycie!$A$2:$P$8,5,FALSE)=0," ",VLOOKUP($I214,Zużycie!$A$2:$P$8,5,FALSE))</f>
        <v>#N/A</v>
      </c>
      <c r="O214" s="10" t="e">
        <f>IF(VLOOKUP($I214,Zużycie!$A$2:$P$8,6,FALSE)=0," ",VLOOKUP($I214,Zużycie!$A$2:$P$8,6,FALSE))</f>
        <v>#N/A</v>
      </c>
      <c r="P214" s="10" t="e">
        <f>IF(VLOOKUP($I214,Zużycie!$A$2:$P$8,7,FALSE)=0," ",VLOOKUP($I214,Zużycie!$A$2:$P$8,7,FALSE))</f>
        <v>#N/A</v>
      </c>
      <c r="Q214" s="10" t="e">
        <f>IF(VLOOKUP($I214,Zużycie!$A$2:$P$8,8,FALSE)=0," ",VLOOKUP($I214,Zużycie!$A$2:$P$8,8,FALSE))</f>
        <v>#N/A</v>
      </c>
      <c r="R214" s="10" t="e">
        <f>IF(VLOOKUP($I214,Zużycie!$A$2:$P$8,9,FALSE)=0," ",VLOOKUP($I214,Zużycie!$A$2:$P$8,9,FALSE))</f>
        <v>#N/A</v>
      </c>
      <c r="S214" s="10" t="e">
        <f>IF(VLOOKUP($I214,Zużycie!$A$2:$P$8,10,FALSE)=0," ",VLOOKUP($I214,Zużycie!$A$2:$P$8,10,FALSE))</f>
        <v>#N/A</v>
      </c>
      <c r="T214" s="10" t="e">
        <f>IF(VLOOKUP($I214,Zużycie!$A$2:$P$8,11,FALSE)=0," ",VLOOKUP($I214,Zużycie!$A$2:$P$8,11,FALSE))</f>
        <v>#N/A</v>
      </c>
      <c r="U214" s="10" t="e">
        <f>IF(VLOOKUP($I214,Zużycie!$A$2:$P$8,12,FALSE)=0," ",VLOOKUP($I214,Zużycie!$A$2:$P$8,12,FALSE))</f>
        <v>#N/A</v>
      </c>
      <c r="V214" s="10" t="e">
        <f>IF(VLOOKUP($I214,Zużycie!$A$2:$P$8,13,FALSE)=0," ",VLOOKUP($I214,Zużycie!$A$2:$P$2,100,FALSE))</f>
        <v>#N/A</v>
      </c>
      <c r="W214" s="10" t="e">
        <f>IF(VLOOKUP($I214,Zużycie!$A$2:$P$8,14,FALSE)=0," ",VLOOKUP($I214,Zużycie!$A$2:$P$8,14,FALSE))</f>
        <v>#N/A</v>
      </c>
      <c r="X214" s="10" t="e">
        <f>IF(VLOOKUP($I214,Zużycie!$A$2:$P$8,15,FALSE)=0," ",VLOOKUP($I214,Zużycie!$A$2:$P$8,15,FALSE))</f>
        <v>#N/A</v>
      </c>
      <c r="Y214" s="10" t="e">
        <f>IF(VLOOKUP($I214,Zużycie!$A$2:$P$8,16,FALSE)=0," ",VLOOKUP($I214,Zużycie!$A$2:$P$8,16,FALSE))</f>
        <v>#N/A</v>
      </c>
      <c r="Z214" s="10"/>
      <c r="AA214" s="10"/>
      <c r="AB214" s="10"/>
      <c r="AC214" s="10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</row>
    <row r="215" spans="1:46" ht="47.25" customHeight="1">
      <c r="A215" s="14"/>
      <c r="B215" s="5"/>
      <c r="C215" s="6"/>
      <c r="D215" s="6"/>
      <c r="E215" s="7"/>
      <c r="F215" s="5"/>
      <c r="G215" s="5"/>
      <c r="H215" s="5"/>
      <c r="I215" s="5" t="str">
        <f t="shared" si="54"/>
        <v/>
      </c>
      <c r="J215" s="5"/>
      <c r="K215" s="5"/>
      <c r="L215" s="5"/>
      <c r="M215" s="5"/>
      <c r="N215" s="10" t="e">
        <f>IF(VLOOKUP($I215,Zużycie!$A$2:$P$8,5,FALSE)=0," ",VLOOKUP($I215,Zużycie!$A$2:$P$8,5,FALSE))</f>
        <v>#N/A</v>
      </c>
      <c r="O215" s="10" t="e">
        <f>IF(VLOOKUP($I215,Zużycie!$A$2:$P$8,6,FALSE)=0," ",VLOOKUP($I215,Zużycie!$A$2:$P$8,6,FALSE))</f>
        <v>#N/A</v>
      </c>
      <c r="P215" s="10" t="e">
        <f>IF(VLOOKUP($I215,Zużycie!$A$2:$P$8,7,FALSE)=0," ",VLOOKUP($I215,Zużycie!$A$2:$P$8,7,FALSE))</f>
        <v>#N/A</v>
      </c>
      <c r="Q215" s="10" t="e">
        <f>IF(VLOOKUP($I215,Zużycie!$A$2:$P$8,8,FALSE)=0," ",VLOOKUP($I215,Zużycie!$A$2:$P$8,8,FALSE))</f>
        <v>#N/A</v>
      </c>
      <c r="R215" s="10" t="e">
        <f>IF(VLOOKUP($I215,Zużycie!$A$2:$P$8,9,FALSE)=0," ",VLOOKUP($I215,Zużycie!$A$2:$P$8,9,FALSE))</f>
        <v>#N/A</v>
      </c>
      <c r="S215" s="10" t="e">
        <f>IF(VLOOKUP($I215,Zużycie!$A$2:$P$8,10,FALSE)=0," ",VLOOKUP($I215,Zużycie!$A$2:$P$8,10,FALSE))</f>
        <v>#N/A</v>
      </c>
      <c r="T215" s="10" t="e">
        <f>IF(VLOOKUP($I215,Zużycie!$A$2:$P$8,11,FALSE)=0," ",VLOOKUP($I215,Zużycie!$A$2:$P$8,11,FALSE))</f>
        <v>#N/A</v>
      </c>
      <c r="U215" s="10" t="e">
        <f>IF(VLOOKUP($I215,Zużycie!$A$2:$P$8,12,FALSE)=0," ",VLOOKUP($I215,Zużycie!$A$2:$P$8,12,FALSE))</f>
        <v>#N/A</v>
      </c>
      <c r="V215" s="10" t="e">
        <f>IF(VLOOKUP($I215,Zużycie!$A$2:$P$8,13,FALSE)=0," ",VLOOKUP($I215,Zużycie!$A$2:$P$2,100,FALSE))</f>
        <v>#N/A</v>
      </c>
      <c r="W215" s="10" t="e">
        <f>IF(VLOOKUP($I215,Zużycie!$A$2:$P$8,14,FALSE)=0," ",VLOOKUP($I215,Zużycie!$A$2:$P$8,14,FALSE))</f>
        <v>#N/A</v>
      </c>
      <c r="X215" s="10" t="e">
        <f>IF(VLOOKUP($I215,Zużycie!$A$2:$P$8,15,FALSE)=0," ",VLOOKUP($I215,Zużycie!$A$2:$P$8,15,FALSE))</f>
        <v>#N/A</v>
      </c>
      <c r="Y215" s="10" t="e">
        <f>IF(VLOOKUP($I215,Zużycie!$A$2:$P$8,16,FALSE)=0," ",VLOOKUP($I215,Zużycie!$A$2:$P$8,16,FALSE))</f>
        <v>#N/A</v>
      </c>
      <c r="Z215" s="10"/>
      <c r="AA215" s="10"/>
      <c r="AB215" s="10"/>
      <c r="AC215" s="10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</row>
    <row r="216" spans="1:46" ht="47.25" customHeight="1">
      <c r="A216" s="14"/>
      <c r="B216" s="5"/>
      <c r="C216" s="6"/>
      <c r="D216" s="6"/>
      <c r="E216" s="7"/>
      <c r="F216" s="5"/>
      <c r="G216" s="5"/>
      <c r="H216" s="5"/>
      <c r="I216" s="5" t="str">
        <f t="shared" si="54"/>
        <v/>
      </c>
      <c r="J216" s="5"/>
      <c r="K216" s="5"/>
      <c r="L216" s="5"/>
      <c r="M216" s="5"/>
      <c r="N216" s="10" t="e">
        <f>IF(VLOOKUP($I216,Zużycie!$A$2:$P$8,5,FALSE)=0," ",VLOOKUP($I216,Zużycie!$A$2:$P$8,5,FALSE))</f>
        <v>#N/A</v>
      </c>
      <c r="O216" s="10" t="e">
        <f>IF(VLOOKUP($I216,Zużycie!$A$2:$P$8,6,FALSE)=0," ",VLOOKUP($I216,Zużycie!$A$2:$P$8,6,FALSE))</f>
        <v>#N/A</v>
      </c>
      <c r="P216" s="10" t="e">
        <f>IF(VLOOKUP($I216,Zużycie!$A$2:$P$8,7,FALSE)=0," ",VLOOKUP($I216,Zużycie!$A$2:$P$8,7,FALSE))</f>
        <v>#N/A</v>
      </c>
      <c r="Q216" s="10" t="e">
        <f>IF(VLOOKUP($I216,Zużycie!$A$2:$P$8,8,FALSE)=0," ",VLOOKUP($I216,Zużycie!$A$2:$P$8,8,FALSE))</f>
        <v>#N/A</v>
      </c>
      <c r="R216" s="10" t="e">
        <f>IF(VLOOKUP($I216,Zużycie!$A$2:$P$8,9,FALSE)=0," ",VLOOKUP($I216,Zużycie!$A$2:$P$8,9,FALSE))</f>
        <v>#N/A</v>
      </c>
      <c r="S216" s="10" t="e">
        <f>IF(VLOOKUP($I216,Zużycie!$A$2:$P$8,10,FALSE)=0," ",VLOOKUP($I216,Zużycie!$A$2:$P$8,10,FALSE))</f>
        <v>#N/A</v>
      </c>
      <c r="T216" s="10" t="e">
        <f>IF(VLOOKUP($I216,Zużycie!$A$2:$P$8,11,FALSE)=0," ",VLOOKUP($I216,Zużycie!$A$2:$P$8,11,FALSE))</f>
        <v>#N/A</v>
      </c>
      <c r="U216" s="10" t="e">
        <f>IF(VLOOKUP($I216,Zużycie!$A$2:$P$8,12,FALSE)=0," ",VLOOKUP($I216,Zużycie!$A$2:$P$8,12,FALSE))</f>
        <v>#N/A</v>
      </c>
      <c r="V216" s="10" t="e">
        <f>IF(VLOOKUP($I216,Zużycie!$A$2:$P$8,13,FALSE)=0," ",VLOOKUP($I216,Zużycie!$A$2:$P$2,100,FALSE))</f>
        <v>#N/A</v>
      </c>
      <c r="W216" s="10" t="e">
        <f>IF(VLOOKUP($I216,Zużycie!$A$2:$P$8,14,FALSE)=0," ",VLOOKUP($I216,Zużycie!$A$2:$P$8,14,FALSE))</f>
        <v>#N/A</v>
      </c>
      <c r="X216" s="10" t="e">
        <f>IF(VLOOKUP($I216,Zużycie!$A$2:$P$8,15,FALSE)=0," ",VLOOKUP($I216,Zużycie!$A$2:$P$8,15,FALSE))</f>
        <v>#N/A</v>
      </c>
      <c r="Y216" s="10" t="e">
        <f>IF(VLOOKUP($I216,Zużycie!$A$2:$P$8,16,FALSE)=0," ",VLOOKUP($I216,Zużycie!$A$2:$P$8,16,FALSE))</f>
        <v>#N/A</v>
      </c>
      <c r="Z216" s="10"/>
      <c r="AA216" s="10"/>
      <c r="AB216" s="10"/>
      <c r="AC216" s="10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</row>
    <row r="217" spans="1:46" ht="47.25" customHeight="1">
      <c r="A217" s="14"/>
      <c r="B217" s="5"/>
      <c r="C217" s="6"/>
      <c r="D217" s="6"/>
      <c r="E217" s="7"/>
      <c r="F217" s="5"/>
      <c r="G217" s="5"/>
      <c r="H217" s="5"/>
      <c r="I217" s="5" t="str">
        <f t="shared" si="54"/>
        <v/>
      </c>
      <c r="J217" s="5"/>
      <c r="K217" s="5"/>
      <c r="L217" s="5"/>
      <c r="M217" s="5"/>
      <c r="N217" s="10" t="e">
        <f>IF(VLOOKUP($I217,Zużycie!$A$2:$P$8,5,FALSE)=0," ",VLOOKUP($I217,Zużycie!$A$2:$P$8,5,FALSE))</f>
        <v>#N/A</v>
      </c>
      <c r="O217" s="10" t="e">
        <f>IF(VLOOKUP($I217,Zużycie!$A$2:$P$8,6,FALSE)=0," ",VLOOKUP($I217,Zużycie!$A$2:$P$8,6,FALSE))</f>
        <v>#N/A</v>
      </c>
      <c r="P217" s="10" t="e">
        <f>IF(VLOOKUP($I217,Zużycie!$A$2:$P$8,7,FALSE)=0," ",VLOOKUP($I217,Zużycie!$A$2:$P$8,7,FALSE))</f>
        <v>#N/A</v>
      </c>
      <c r="Q217" s="10" t="e">
        <f>IF(VLOOKUP($I217,Zużycie!$A$2:$P$8,8,FALSE)=0," ",VLOOKUP($I217,Zużycie!$A$2:$P$8,8,FALSE))</f>
        <v>#N/A</v>
      </c>
      <c r="R217" s="10" t="e">
        <f>IF(VLOOKUP($I217,Zużycie!$A$2:$P$8,9,FALSE)=0," ",VLOOKUP($I217,Zużycie!$A$2:$P$8,9,FALSE))</f>
        <v>#N/A</v>
      </c>
      <c r="S217" s="10" t="e">
        <f>IF(VLOOKUP($I217,Zużycie!$A$2:$P$8,10,FALSE)=0," ",VLOOKUP($I217,Zużycie!$A$2:$P$8,10,FALSE))</f>
        <v>#N/A</v>
      </c>
      <c r="T217" s="10" t="e">
        <f>IF(VLOOKUP($I217,Zużycie!$A$2:$P$8,11,FALSE)=0," ",VLOOKUP($I217,Zużycie!$A$2:$P$8,11,FALSE))</f>
        <v>#N/A</v>
      </c>
      <c r="U217" s="10" t="e">
        <f>IF(VLOOKUP($I217,Zużycie!$A$2:$P$8,12,FALSE)=0," ",VLOOKUP($I217,Zużycie!$A$2:$P$8,12,FALSE))</f>
        <v>#N/A</v>
      </c>
      <c r="V217" s="10" t="e">
        <f>IF(VLOOKUP($I217,Zużycie!$A$2:$P$8,13,FALSE)=0," ",VLOOKUP($I217,Zużycie!$A$2:$P$2,100,FALSE))</f>
        <v>#N/A</v>
      </c>
      <c r="W217" s="10" t="e">
        <f>IF(VLOOKUP($I217,Zużycie!$A$2:$P$8,14,FALSE)=0," ",VLOOKUP($I217,Zużycie!$A$2:$P$8,14,FALSE))</f>
        <v>#N/A</v>
      </c>
      <c r="X217" s="10" t="e">
        <f>IF(VLOOKUP($I217,Zużycie!$A$2:$P$8,15,FALSE)=0," ",VLOOKUP($I217,Zużycie!$A$2:$P$8,15,FALSE))</f>
        <v>#N/A</v>
      </c>
      <c r="Y217" s="10" t="e">
        <f>IF(VLOOKUP($I217,Zużycie!$A$2:$P$8,16,FALSE)=0," ",VLOOKUP($I217,Zużycie!$A$2:$P$8,16,FALSE))</f>
        <v>#N/A</v>
      </c>
      <c r="Z217" s="10"/>
      <c r="AA217" s="10"/>
      <c r="AB217" s="10"/>
      <c r="AC217" s="10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</row>
    <row r="218" spans="1:46" ht="47.25" customHeight="1">
      <c r="A218" s="14"/>
      <c r="B218" s="5"/>
      <c r="C218" s="6"/>
      <c r="D218" s="6"/>
      <c r="E218" s="7"/>
      <c r="F218" s="5"/>
      <c r="G218" s="5"/>
      <c r="H218" s="5"/>
      <c r="I218" s="5" t="str">
        <f t="shared" si="54"/>
        <v/>
      </c>
      <c r="J218" s="5"/>
      <c r="K218" s="5"/>
      <c r="L218" s="5"/>
      <c r="M218" s="5"/>
      <c r="N218" s="10" t="e">
        <f>IF(VLOOKUP($I218,Zużycie!$A$2:$P$8,5,FALSE)=0," ",VLOOKUP($I218,Zużycie!$A$2:$P$8,5,FALSE))</f>
        <v>#N/A</v>
      </c>
      <c r="O218" s="10" t="e">
        <f>IF(VLOOKUP($I218,Zużycie!$A$2:$P$8,6,FALSE)=0," ",VLOOKUP($I218,Zużycie!$A$2:$P$8,6,FALSE))</f>
        <v>#N/A</v>
      </c>
      <c r="P218" s="10" t="e">
        <f>IF(VLOOKUP($I218,Zużycie!$A$2:$P$8,7,FALSE)=0," ",VLOOKUP($I218,Zużycie!$A$2:$P$8,7,FALSE))</f>
        <v>#N/A</v>
      </c>
      <c r="Q218" s="10" t="e">
        <f>IF(VLOOKUP($I218,Zużycie!$A$2:$P$8,8,FALSE)=0," ",VLOOKUP($I218,Zużycie!$A$2:$P$8,8,FALSE))</f>
        <v>#N/A</v>
      </c>
      <c r="R218" s="10" t="e">
        <f>IF(VLOOKUP($I218,Zużycie!$A$2:$P$8,9,FALSE)=0," ",VLOOKUP($I218,Zużycie!$A$2:$P$8,9,FALSE))</f>
        <v>#N/A</v>
      </c>
      <c r="S218" s="10" t="e">
        <f>IF(VLOOKUP($I218,Zużycie!$A$2:$P$8,10,FALSE)=0," ",VLOOKUP($I218,Zużycie!$A$2:$P$8,10,FALSE))</f>
        <v>#N/A</v>
      </c>
      <c r="T218" s="10" t="e">
        <f>IF(VLOOKUP($I218,Zużycie!$A$2:$P$8,11,FALSE)=0," ",VLOOKUP($I218,Zużycie!$A$2:$P$8,11,FALSE))</f>
        <v>#N/A</v>
      </c>
      <c r="U218" s="10" t="e">
        <f>IF(VLOOKUP($I218,Zużycie!$A$2:$P$8,12,FALSE)=0," ",VLOOKUP($I218,Zużycie!$A$2:$P$8,12,FALSE))</f>
        <v>#N/A</v>
      </c>
      <c r="V218" s="10" t="e">
        <f>IF(VLOOKUP($I218,Zużycie!$A$2:$P$8,13,FALSE)=0," ",VLOOKUP($I218,Zużycie!$A$2:$P$2,100,FALSE))</f>
        <v>#N/A</v>
      </c>
      <c r="W218" s="10" t="e">
        <f>IF(VLOOKUP($I218,Zużycie!$A$2:$P$8,14,FALSE)=0," ",VLOOKUP($I218,Zużycie!$A$2:$P$8,14,FALSE))</f>
        <v>#N/A</v>
      </c>
      <c r="X218" s="10" t="e">
        <f>IF(VLOOKUP($I218,Zużycie!$A$2:$P$8,15,FALSE)=0," ",VLOOKUP($I218,Zużycie!$A$2:$P$8,15,FALSE))</f>
        <v>#N/A</v>
      </c>
      <c r="Y218" s="10" t="e">
        <f>IF(VLOOKUP($I218,Zużycie!$A$2:$P$8,16,FALSE)=0," ",VLOOKUP($I218,Zużycie!$A$2:$P$8,16,FALSE))</f>
        <v>#N/A</v>
      </c>
      <c r="Z218" s="10"/>
      <c r="AA218" s="10"/>
      <c r="AB218" s="10"/>
      <c r="AC218" s="10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</row>
    <row r="219" spans="1:46" ht="47.25" customHeight="1">
      <c r="A219" s="14"/>
      <c r="B219" s="5"/>
      <c r="C219" s="6"/>
      <c r="D219" s="6"/>
      <c r="E219" s="7"/>
      <c r="F219" s="5"/>
      <c r="G219" s="5"/>
      <c r="H219" s="5"/>
      <c r="I219" s="5" t="str">
        <f t="shared" si="54"/>
        <v/>
      </c>
      <c r="J219" s="5"/>
      <c r="K219" s="5"/>
      <c r="L219" s="5"/>
      <c r="M219" s="5"/>
      <c r="N219" s="10" t="e">
        <f>IF(VLOOKUP($I219,Zużycie!$A$2:$P$8,5,FALSE)=0," ",VLOOKUP($I219,Zużycie!$A$2:$P$8,5,FALSE))</f>
        <v>#N/A</v>
      </c>
      <c r="O219" s="10" t="e">
        <f>IF(VLOOKUP($I219,Zużycie!$A$2:$P$8,6,FALSE)=0," ",VLOOKUP($I219,Zużycie!$A$2:$P$8,6,FALSE))</f>
        <v>#N/A</v>
      </c>
      <c r="P219" s="10" t="e">
        <f>IF(VLOOKUP($I219,Zużycie!$A$2:$P$8,7,FALSE)=0," ",VLOOKUP($I219,Zużycie!$A$2:$P$8,7,FALSE))</f>
        <v>#N/A</v>
      </c>
      <c r="Q219" s="10" t="e">
        <f>IF(VLOOKUP($I219,Zużycie!$A$2:$P$8,8,FALSE)=0," ",VLOOKUP($I219,Zużycie!$A$2:$P$8,8,FALSE))</f>
        <v>#N/A</v>
      </c>
      <c r="R219" s="10" t="e">
        <f>IF(VLOOKUP($I219,Zużycie!$A$2:$P$8,9,FALSE)=0," ",VLOOKUP($I219,Zużycie!$A$2:$P$8,9,FALSE))</f>
        <v>#N/A</v>
      </c>
      <c r="S219" s="10" t="e">
        <f>IF(VLOOKUP($I219,Zużycie!$A$2:$P$8,10,FALSE)=0," ",VLOOKUP($I219,Zużycie!$A$2:$P$8,10,FALSE))</f>
        <v>#N/A</v>
      </c>
      <c r="T219" s="10" t="e">
        <f>IF(VLOOKUP($I219,Zużycie!$A$2:$P$8,11,FALSE)=0," ",VLOOKUP($I219,Zużycie!$A$2:$P$8,11,FALSE))</f>
        <v>#N/A</v>
      </c>
      <c r="U219" s="10" t="e">
        <f>IF(VLOOKUP($I219,Zużycie!$A$2:$P$8,12,FALSE)=0," ",VLOOKUP($I219,Zużycie!$A$2:$P$8,12,FALSE))</f>
        <v>#N/A</v>
      </c>
      <c r="V219" s="10" t="e">
        <f>IF(VLOOKUP($I219,Zużycie!$A$2:$P$8,13,FALSE)=0," ",VLOOKUP($I219,Zużycie!$A$2:$P$2,100,FALSE))</f>
        <v>#N/A</v>
      </c>
      <c r="W219" s="10" t="e">
        <f>IF(VLOOKUP($I219,Zużycie!$A$2:$P$8,14,FALSE)=0," ",VLOOKUP($I219,Zużycie!$A$2:$P$8,14,FALSE))</f>
        <v>#N/A</v>
      </c>
      <c r="X219" s="10" t="e">
        <f>IF(VLOOKUP($I219,Zużycie!$A$2:$P$8,15,FALSE)=0," ",VLOOKUP($I219,Zużycie!$A$2:$P$8,15,FALSE))</f>
        <v>#N/A</v>
      </c>
      <c r="Y219" s="10" t="e">
        <f>IF(VLOOKUP($I219,Zużycie!$A$2:$P$8,16,FALSE)=0," ",VLOOKUP($I219,Zużycie!$A$2:$P$8,16,FALSE))</f>
        <v>#N/A</v>
      </c>
      <c r="Z219" s="10"/>
      <c r="AA219" s="10"/>
      <c r="AB219" s="10"/>
      <c r="AC219" s="10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</row>
    <row r="220" spans="1:46" ht="47.25" customHeight="1">
      <c r="A220" s="14"/>
      <c r="B220" s="5"/>
      <c r="C220" s="6"/>
      <c r="D220" s="6"/>
      <c r="E220" s="7"/>
      <c r="F220" s="5"/>
      <c r="G220" s="5"/>
      <c r="H220" s="5"/>
      <c r="I220" s="5" t="str">
        <f t="shared" si="54"/>
        <v/>
      </c>
      <c r="J220" s="5"/>
      <c r="K220" s="5"/>
      <c r="L220" s="5"/>
      <c r="M220" s="5"/>
      <c r="N220" s="10" t="e">
        <f>IF(VLOOKUP($I220,Zużycie!$A$2:$P$8,5,FALSE)=0," ",VLOOKUP($I220,Zużycie!$A$2:$P$8,5,FALSE))</f>
        <v>#N/A</v>
      </c>
      <c r="O220" s="10" t="e">
        <f>IF(VLOOKUP($I220,Zużycie!$A$2:$P$8,6,FALSE)=0," ",VLOOKUP($I220,Zużycie!$A$2:$P$8,6,FALSE))</f>
        <v>#N/A</v>
      </c>
      <c r="P220" s="10" t="e">
        <f>IF(VLOOKUP($I220,Zużycie!$A$2:$P$8,7,FALSE)=0," ",VLOOKUP($I220,Zużycie!$A$2:$P$8,7,FALSE))</f>
        <v>#N/A</v>
      </c>
      <c r="Q220" s="10" t="e">
        <f>IF(VLOOKUP($I220,Zużycie!$A$2:$P$8,8,FALSE)=0," ",VLOOKUP($I220,Zużycie!$A$2:$P$8,8,FALSE))</f>
        <v>#N/A</v>
      </c>
      <c r="R220" s="10" t="e">
        <f>IF(VLOOKUP($I220,Zużycie!$A$2:$P$8,9,FALSE)=0," ",VLOOKUP($I220,Zużycie!$A$2:$P$8,9,FALSE))</f>
        <v>#N/A</v>
      </c>
      <c r="S220" s="10" t="e">
        <f>IF(VLOOKUP($I220,Zużycie!$A$2:$P$8,10,FALSE)=0," ",VLOOKUP($I220,Zużycie!$A$2:$P$8,10,FALSE))</f>
        <v>#N/A</v>
      </c>
      <c r="T220" s="10" t="e">
        <f>IF(VLOOKUP($I220,Zużycie!$A$2:$P$8,11,FALSE)=0," ",VLOOKUP($I220,Zużycie!$A$2:$P$8,11,FALSE))</f>
        <v>#N/A</v>
      </c>
      <c r="U220" s="10" t="e">
        <f>IF(VLOOKUP($I220,Zużycie!$A$2:$P$8,12,FALSE)=0," ",VLOOKUP($I220,Zużycie!$A$2:$P$8,12,FALSE))</f>
        <v>#N/A</v>
      </c>
      <c r="V220" s="10" t="e">
        <f>IF(VLOOKUP($I220,Zużycie!$A$2:$P$8,13,FALSE)=0," ",VLOOKUP($I220,Zużycie!$A$2:$P$2,100,FALSE))</f>
        <v>#N/A</v>
      </c>
      <c r="W220" s="10" t="e">
        <f>IF(VLOOKUP($I220,Zużycie!$A$2:$P$8,14,FALSE)=0," ",VLOOKUP($I220,Zużycie!$A$2:$P$8,14,FALSE))</f>
        <v>#N/A</v>
      </c>
      <c r="X220" s="10" t="e">
        <f>IF(VLOOKUP($I220,Zużycie!$A$2:$P$8,15,FALSE)=0," ",VLOOKUP($I220,Zużycie!$A$2:$P$8,15,FALSE))</f>
        <v>#N/A</v>
      </c>
      <c r="Y220" s="10" t="e">
        <f>IF(VLOOKUP($I220,Zużycie!$A$2:$P$8,16,FALSE)=0," ",VLOOKUP($I220,Zużycie!$A$2:$P$8,16,FALSE))</f>
        <v>#N/A</v>
      </c>
      <c r="Z220" s="10"/>
      <c r="AA220" s="10"/>
      <c r="AB220" s="10"/>
      <c r="AC220" s="10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</row>
    <row r="221" spans="1:46" ht="47.25" customHeight="1">
      <c r="A221" s="14"/>
      <c r="B221" s="5"/>
      <c r="C221" s="6"/>
      <c r="D221" s="6"/>
      <c r="E221" s="7"/>
      <c r="F221" s="5"/>
      <c r="G221" s="5"/>
      <c r="H221" s="5"/>
      <c r="I221" s="5" t="str">
        <f t="shared" si="54"/>
        <v/>
      </c>
      <c r="J221" s="5"/>
      <c r="K221" s="5"/>
      <c r="L221" s="5"/>
      <c r="M221" s="5"/>
      <c r="N221" s="10" t="e">
        <f>IF(VLOOKUP($I221,Zużycie!$A$2:$P$8,5,FALSE)=0," ",VLOOKUP($I221,Zużycie!$A$2:$P$8,5,FALSE))</f>
        <v>#N/A</v>
      </c>
      <c r="O221" s="10" t="e">
        <f>IF(VLOOKUP($I221,Zużycie!$A$2:$P$8,6,FALSE)=0," ",VLOOKUP($I221,Zużycie!$A$2:$P$8,6,FALSE))</f>
        <v>#N/A</v>
      </c>
      <c r="P221" s="10" t="e">
        <f>IF(VLOOKUP($I221,Zużycie!$A$2:$P$8,7,FALSE)=0," ",VLOOKUP($I221,Zużycie!$A$2:$P$8,7,FALSE))</f>
        <v>#N/A</v>
      </c>
      <c r="Q221" s="10" t="e">
        <f>IF(VLOOKUP($I221,Zużycie!$A$2:$P$8,8,FALSE)=0," ",VLOOKUP($I221,Zużycie!$A$2:$P$8,8,FALSE))</f>
        <v>#N/A</v>
      </c>
      <c r="R221" s="10" t="e">
        <f>IF(VLOOKUP($I221,Zużycie!$A$2:$P$8,9,FALSE)=0," ",VLOOKUP($I221,Zużycie!$A$2:$P$8,9,FALSE))</f>
        <v>#N/A</v>
      </c>
      <c r="S221" s="10" t="e">
        <f>IF(VLOOKUP($I221,Zużycie!$A$2:$P$8,10,FALSE)=0," ",VLOOKUP($I221,Zużycie!$A$2:$P$8,10,FALSE))</f>
        <v>#N/A</v>
      </c>
      <c r="T221" s="10" t="e">
        <f>IF(VLOOKUP($I221,Zużycie!$A$2:$P$8,11,FALSE)=0," ",VLOOKUP($I221,Zużycie!$A$2:$P$8,11,FALSE))</f>
        <v>#N/A</v>
      </c>
      <c r="U221" s="10" t="e">
        <f>IF(VLOOKUP($I221,Zużycie!$A$2:$P$8,12,FALSE)=0," ",VLOOKUP($I221,Zużycie!$A$2:$P$8,12,FALSE))</f>
        <v>#N/A</v>
      </c>
      <c r="V221" s="10" t="e">
        <f>IF(VLOOKUP($I221,Zużycie!$A$2:$P$8,13,FALSE)=0," ",VLOOKUP($I221,Zużycie!$A$2:$P$2,100,FALSE))</f>
        <v>#N/A</v>
      </c>
      <c r="W221" s="10" t="e">
        <f>IF(VLOOKUP($I221,Zużycie!$A$2:$P$8,14,FALSE)=0," ",VLOOKUP($I221,Zużycie!$A$2:$P$8,14,FALSE))</f>
        <v>#N/A</v>
      </c>
      <c r="X221" s="10" t="e">
        <f>IF(VLOOKUP($I221,Zużycie!$A$2:$P$8,15,FALSE)=0," ",VLOOKUP($I221,Zużycie!$A$2:$P$8,15,FALSE))</f>
        <v>#N/A</v>
      </c>
      <c r="Y221" s="10" t="e">
        <f>IF(VLOOKUP($I221,Zużycie!$A$2:$P$8,16,FALSE)=0," ",VLOOKUP($I221,Zużycie!$A$2:$P$8,16,FALSE))</f>
        <v>#N/A</v>
      </c>
      <c r="Z221" s="10"/>
      <c r="AA221" s="10"/>
      <c r="AB221" s="10"/>
      <c r="AC221" s="10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</row>
    <row r="222" spans="1:46" ht="47.25" customHeight="1">
      <c r="A222" s="14"/>
      <c r="B222" s="5"/>
      <c r="C222" s="6"/>
      <c r="D222" s="6"/>
      <c r="E222" s="7"/>
      <c r="F222" s="5"/>
      <c r="G222" s="5"/>
      <c r="H222" s="5"/>
      <c r="I222" s="5" t="str">
        <f t="shared" si="54"/>
        <v/>
      </c>
      <c r="J222" s="5"/>
      <c r="K222" s="5"/>
      <c r="L222" s="5"/>
      <c r="M222" s="5"/>
      <c r="N222" s="10" t="e">
        <f>IF(VLOOKUP($I222,Zużycie!$A$2:$P$8,5,FALSE)=0," ",VLOOKUP($I222,Zużycie!$A$2:$P$8,5,FALSE))</f>
        <v>#N/A</v>
      </c>
      <c r="O222" s="10" t="e">
        <f>IF(VLOOKUP($I222,Zużycie!$A$2:$P$8,6,FALSE)=0," ",VLOOKUP($I222,Zużycie!$A$2:$P$8,6,FALSE))</f>
        <v>#N/A</v>
      </c>
      <c r="P222" s="10" t="e">
        <f>IF(VLOOKUP($I222,Zużycie!$A$2:$P$8,7,FALSE)=0," ",VLOOKUP($I222,Zużycie!$A$2:$P$8,7,FALSE))</f>
        <v>#N/A</v>
      </c>
      <c r="Q222" s="10" t="e">
        <f>IF(VLOOKUP($I222,Zużycie!$A$2:$P$8,8,FALSE)=0," ",VLOOKUP($I222,Zużycie!$A$2:$P$8,8,FALSE))</f>
        <v>#N/A</v>
      </c>
      <c r="R222" s="10" t="e">
        <f>IF(VLOOKUP($I222,Zużycie!$A$2:$P$8,9,FALSE)=0," ",VLOOKUP($I222,Zużycie!$A$2:$P$8,9,FALSE))</f>
        <v>#N/A</v>
      </c>
      <c r="S222" s="10" t="e">
        <f>IF(VLOOKUP($I222,Zużycie!$A$2:$P$8,10,FALSE)=0," ",VLOOKUP($I222,Zużycie!$A$2:$P$8,10,FALSE))</f>
        <v>#N/A</v>
      </c>
      <c r="T222" s="10" t="e">
        <f>IF(VLOOKUP($I222,Zużycie!$A$2:$P$8,11,FALSE)=0," ",VLOOKUP($I222,Zużycie!$A$2:$P$8,11,FALSE))</f>
        <v>#N/A</v>
      </c>
      <c r="U222" s="10" t="e">
        <f>IF(VLOOKUP($I222,Zużycie!$A$2:$P$8,12,FALSE)=0," ",VLOOKUP($I222,Zużycie!$A$2:$P$8,12,FALSE))</f>
        <v>#N/A</v>
      </c>
      <c r="V222" s="10" t="e">
        <f>IF(VLOOKUP($I222,Zużycie!$A$2:$P$8,13,FALSE)=0," ",VLOOKUP($I222,Zużycie!$A$2:$P$2,100,FALSE))</f>
        <v>#N/A</v>
      </c>
      <c r="W222" s="10" t="e">
        <f>IF(VLOOKUP($I222,Zużycie!$A$2:$P$8,14,FALSE)=0," ",VLOOKUP($I222,Zużycie!$A$2:$P$8,14,FALSE))</f>
        <v>#N/A</v>
      </c>
      <c r="X222" s="10" t="e">
        <f>IF(VLOOKUP($I222,Zużycie!$A$2:$P$8,15,FALSE)=0," ",VLOOKUP($I222,Zużycie!$A$2:$P$8,15,FALSE))</f>
        <v>#N/A</v>
      </c>
      <c r="Y222" s="10" t="e">
        <f>IF(VLOOKUP($I222,Zużycie!$A$2:$P$8,16,FALSE)=0," ",VLOOKUP($I222,Zużycie!$A$2:$P$8,16,FALSE))</f>
        <v>#N/A</v>
      </c>
      <c r="Z222" s="10"/>
      <c r="AA222" s="10"/>
      <c r="AB222" s="10"/>
      <c r="AC222" s="10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</row>
    <row r="223" spans="1:46" ht="47.25" customHeight="1">
      <c r="A223" s="14"/>
      <c r="B223" s="5"/>
      <c r="C223" s="6"/>
      <c r="D223" s="6"/>
      <c r="E223" s="7"/>
      <c r="F223" s="5"/>
      <c r="G223" s="5"/>
      <c r="H223" s="5"/>
      <c r="I223" s="5" t="str">
        <f t="shared" si="54"/>
        <v/>
      </c>
      <c r="J223" s="5"/>
      <c r="K223" s="5"/>
      <c r="L223" s="5"/>
      <c r="M223" s="5"/>
      <c r="N223" s="10" t="e">
        <f>IF(VLOOKUP($I223,Zużycie!$A$2:$P$8,5,FALSE)=0," ",VLOOKUP($I223,Zużycie!$A$2:$P$8,5,FALSE))</f>
        <v>#N/A</v>
      </c>
      <c r="O223" s="10" t="e">
        <f>IF(VLOOKUP($I223,Zużycie!$A$2:$P$8,6,FALSE)=0," ",VLOOKUP($I223,Zużycie!$A$2:$P$8,6,FALSE))</f>
        <v>#N/A</v>
      </c>
      <c r="P223" s="10" t="e">
        <f>IF(VLOOKUP($I223,Zużycie!$A$2:$P$8,7,FALSE)=0," ",VLOOKUP($I223,Zużycie!$A$2:$P$8,7,FALSE))</f>
        <v>#N/A</v>
      </c>
      <c r="Q223" s="10" t="e">
        <f>IF(VLOOKUP($I223,Zużycie!$A$2:$P$8,8,FALSE)=0," ",VLOOKUP($I223,Zużycie!$A$2:$P$8,8,FALSE))</f>
        <v>#N/A</v>
      </c>
      <c r="R223" s="10" t="e">
        <f>IF(VLOOKUP($I223,Zużycie!$A$2:$P$8,9,FALSE)=0," ",VLOOKUP($I223,Zużycie!$A$2:$P$8,9,FALSE))</f>
        <v>#N/A</v>
      </c>
      <c r="S223" s="10" t="e">
        <f>IF(VLOOKUP($I223,Zużycie!$A$2:$P$8,10,FALSE)=0," ",VLOOKUP($I223,Zużycie!$A$2:$P$8,10,FALSE))</f>
        <v>#N/A</v>
      </c>
      <c r="T223" s="10" t="e">
        <f>IF(VLOOKUP($I223,Zużycie!$A$2:$P$8,11,FALSE)=0," ",VLOOKUP($I223,Zużycie!$A$2:$P$8,11,FALSE))</f>
        <v>#N/A</v>
      </c>
      <c r="U223" s="10" t="e">
        <f>IF(VLOOKUP($I223,Zużycie!$A$2:$P$8,12,FALSE)=0," ",VLOOKUP($I223,Zużycie!$A$2:$P$8,12,FALSE))</f>
        <v>#N/A</v>
      </c>
      <c r="V223" s="10" t="e">
        <f>IF(VLOOKUP($I223,Zużycie!$A$2:$P$8,13,FALSE)=0," ",VLOOKUP($I223,Zużycie!$A$2:$P$2,100,FALSE))</f>
        <v>#N/A</v>
      </c>
      <c r="W223" s="10" t="e">
        <f>IF(VLOOKUP($I223,Zużycie!$A$2:$P$8,14,FALSE)=0," ",VLOOKUP($I223,Zużycie!$A$2:$P$8,14,FALSE))</f>
        <v>#N/A</v>
      </c>
      <c r="X223" s="10" t="e">
        <f>IF(VLOOKUP($I223,Zużycie!$A$2:$P$8,15,FALSE)=0," ",VLOOKUP($I223,Zużycie!$A$2:$P$8,15,FALSE))</f>
        <v>#N/A</v>
      </c>
      <c r="Y223" s="10" t="e">
        <f>IF(VLOOKUP($I223,Zużycie!$A$2:$P$8,16,FALSE)=0," ",VLOOKUP($I223,Zużycie!$A$2:$P$8,16,FALSE))</f>
        <v>#N/A</v>
      </c>
      <c r="Z223" s="10"/>
      <c r="AA223" s="10"/>
      <c r="AB223" s="10"/>
      <c r="AC223" s="10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</row>
    <row r="224" spans="1:46" ht="47.25" customHeight="1">
      <c r="A224" s="14"/>
      <c r="B224" s="5"/>
      <c r="C224" s="6"/>
      <c r="D224" s="6"/>
      <c r="E224" s="7"/>
      <c r="F224" s="5"/>
      <c r="G224" s="5"/>
      <c r="H224" s="5"/>
      <c r="I224" s="5" t="str">
        <f t="shared" si="54"/>
        <v/>
      </c>
      <c r="J224" s="5"/>
      <c r="K224" s="5"/>
      <c r="L224" s="5"/>
      <c r="M224" s="5"/>
      <c r="N224" s="10" t="e">
        <f>IF(VLOOKUP($I224,Zużycie!$A$2:$P$8,5,FALSE)=0," ",VLOOKUP($I224,Zużycie!$A$2:$P$8,5,FALSE))</f>
        <v>#N/A</v>
      </c>
      <c r="O224" s="10" t="e">
        <f>IF(VLOOKUP($I224,Zużycie!$A$2:$P$8,6,FALSE)=0," ",VLOOKUP($I224,Zużycie!$A$2:$P$8,6,FALSE))</f>
        <v>#N/A</v>
      </c>
      <c r="P224" s="10" t="e">
        <f>IF(VLOOKUP($I224,Zużycie!$A$2:$P$8,7,FALSE)=0," ",VLOOKUP($I224,Zużycie!$A$2:$P$8,7,FALSE))</f>
        <v>#N/A</v>
      </c>
      <c r="Q224" s="10" t="e">
        <f>IF(VLOOKUP($I224,Zużycie!$A$2:$P$8,8,FALSE)=0," ",VLOOKUP($I224,Zużycie!$A$2:$P$8,8,FALSE))</f>
        <v>#N/A</v>
      </c>
      <c r="R224" s="10" t="e">
        <f>IF(VLOOKUP($I224,Zużycie!$A$2:$P$8,9,FALSE)=0," ",VLOOKUP($I224,Zużycie!$A$2:$P$8,9,FALSE))</f>
        <v>#N/A</v>
      </c>
      <c r="S224" s="10" t="e">
        <f>IF(VLOOKUP($I224,Zużycie!$A$2:$P$8,10,FALSE)=0," ",VLOOKUP($I224,Zużycie!$A$2:$P$8,10,FALSE))</f>
        <v>#N/A</v>
      </c>
      <c r="T224" s="10" t="e">
        <f>IF(VLOOKUP($I224,Zużycie!$A$2:$P$8,11,FALSE)=0," ",VLOOKUP($I224,Zużycie!$A$2:$P$8,11,FALSE))</f>
        <v>#N/A</v>
      </c>
      <c r="U224" s="10" t="e">
        <f>IF(VLOOKUP($I224,Zużycie!$A$2:$P$8,12,FALSE)=0," ",VLOOKUP($I224,Zużycie!$A$2:$P$8,12,FALSE))</f>
        <v>#N/A</v>
      </c>
      <c r="V224" s="10" t="e">
        <f>IF(VLOOKUP($I224,Zużycie!$A$2:$P$8,13,FALSE)=0," ",VLOOKUP($I224,Zużycie!$A$2:$P$2,100,FALSE))</f>
        <v>#N/A</v>
      </c>
      <c r="W224" s="10" t="e">
        <f>IF(VLOOKUP($I224,Zużycie!$A$2:$P$8,14,FALSE)=0," ",VLOOKUP($I224,Zużycie!$A$2:$P$8,14,FALSE))</f>
        <v>#N/A</v>
      </c>
      <c r="X224" s="10" t="e">
        <f>IF(VLOOKUP($I224,Zużycie!$A$2:$P$8,15,FALSE)=0," ",VLOOKUP($I224,Zużycie!$A$2:$P$8,15,FALSE))</f>
        <v>#N/A</v>
      </c>
      <c r="Y224" s="10" t="e">
        <f>IF(VLOOKUP($I224,Zużycie!$A$2:$P$8,16,FALSE)=0," ",VLOOKUP($I224,Zużycie!$A$2:$P$8,16,FALSE))</f>
        <v>#N/A</v>
      </c>
      <c r="Z224" s="10"/>
      <c r="AA224" s="10"/>
      <c r="AB224" s="10"/>
      <c r="AC224" s="10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</row>
    <row r="225" spans="1:46" ht="47.25" customHeight="1">
      <c r="A225" s="14"/>
      <c r="B225" s="5"/>
      <c r="C225" s="6"/>
      <c r="D225" s="6"/>
      <c r="E225" s="7"/>
      <c r="F225" s="5"/>
      <c r="G225" s="5"/>
      <c r="H225" s="5"/>
      <c r="I225" s="5" t="str">
        <f t="shared" si="54"/>
        <v/>
      </c>
      <c r="J225" s="5"/>
      <c r="K225" s="5"/>
      <c r="L225" s="5"/>
      <c r="M225" s="5"/>
      <c r="N225" s="10" t="e">
        <f>IF(VLOOKUP($I225,Zużycie!$A$2:$P$8,5,FALSE)=0," ",VLOOKUP($I225,Zużycie!$A$2:$P$8,5,FALSE))</f>
        <v>#N/A</v>
      </c>
      <c r="O225" s="10" t="e">
        <f>IF(VLOOKUP($I225,Zużycie!$A$2:$P$8,6,FALSE)=0," ",VLOOKUP($I225,Zużycie!$A$2:$P$8,6,FALSE))</f>
        <v>#N/A</v>
      </c>
      <c r="P225" s="10" t="e">
        <f>IF(VLOOKUP($I225,Zużycie!$A$2:$P$8,7,FALSE)=0," ",VLOOKUP($I225,Zużycie!$A$2:$P$8,7,FALSE))</f>
        <v>#N/A</v>
      </c>
      <c r="Q225" s="10" t="e">
        <f>IF(VLOOKUP($I225,Zużycie!$A$2:$P$8,8,FALSE)=0," ",VLOOKUP($I225,Zużycie!$A$2:$P$8,8,FALSE))</f>
        <v>#N/A</v>
      </c>
      <c r="R225" s="10" t="e">
        <f>IF(VLOOKUP($I225,Zużycie!$A$2:$P$8,9,FALSE)=0," ",VLOOKUP($I225,Zużycie!$A$2:$P$8,9,FALSE))</f>
        <v>#N/A</v>
      </c>
      <c r="S225" s="10" t="e">
        <f>IF(VLOOKUP($I225,Zużycie!$A$2:$P$8,10,FALSE)=0," ",VLOOKUP($I225,Zużycie!$A$2:$P$8,10,FALSE))</f>
        <v>#N/A</v>
      </c>
      <c r="T225" s="10" t="e">
        <f>IF(VLOOKUP($I225,Zużycie!$A$2:$P$8,11,FALSE)=0," ",VLOOKUP($I225,Zużycie!$A$2:$P$8,11,FALSE))</f>
        <v>#N/A</v>
      </c>
      <c r="U225" s="10" t="e">
        <f>IF(VLOOKUP($I225,Zużycie!$A$2:$P$8,12,FALSE)=0," ",VLOOKUP($I225,Zużycie!$A$2:$P$8,12,FALSE))</f>
        <v>#N/A</v>
      </c>
      <c r="V225" s="10" t="e">
        <f>IF(VLOOKUP($I225,Zużycie!$A$2:$P$8,13,FALSE)=0," ",VLOOKUP($I225,Zużycie!$A$2:$P$2,100,FALSE))</f>
        <v>#N/A</v>
      </c>
      <c r="W225" s="10" t="e">
        <f>IF(VLOOKUP($I225,Zużycie!$A$2:$P$8,14,FALSE)=0," ",VLOOKUP($I225,Zużycie!$A$2:$P$8,14,FALSE))</f>
        <v>#N/A</v>
      </c>
      <c r="X225" s="10" t="e">
        <f>IF(VLOOKUP($I225,Zużycie!$A$2:$P$8,15,FALSE)=0," ",VLOOKUP($I225,Zużycie!$A$2:$P$8,15,FALSE))</f>
        <v>#N/A</v>
      </c>
      <c r="Y225" s="10" t="e">
        <f>IF(VLOOKUP($I225,Zużycie!$A$2:$P$8,16,FALSE)=0," ",VLOOKUP($I225,Zużycie!$A$2:$P$8,16,FALSE))</f>
        <v>#N/A</v>
      </c>
      <c r="Z225" s="10"/>
      <c r="AA225" s="10"/>
      <c r="AB225" s="10"/>
      <c r="AC225" s="10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</row>
    <row r="226" spans="1:46" ht="47.25" customHeight="1">
      <c r="A226" s="14"/>
      <c r="B226" s="5"/>
      <c r="C226" s="6"/>
      <c r="D226" s="6"/>
      <c r="E226" s="7"/>
      <c r="F226" s="5"/>
      <c r="G226" s="5"/>
      <c r="H226" s="5"/>
      <c r="I226" s="5" t="str">
        <f t="shared" si="54"/>
        <v/>
      </c>
      <c r="J226" s="5"/>
      <c r="K226" s="5"/>
      <c r="L226" s="5"/>
      <c r="M226" s="5"/>
      <c r="N226" s="10" t="e">
        <f>IF(VLOOKUP($I226,Zużycie!$A$2:$P$8,5,FALSE)=0," ",VLOOKUP($I226,Zużycie!$A$2:$P$8,5,FALSE))</f>
        <v>#N/A</v>
      </c>
      <c r="O226" s="10" t="e">
        <f>IF(VLOOKUP($I226,Zużycie!$A$2:$P$8,6,FALSE)=0," ",VLOOKUP($I226,Zużycie!$A$2:$P$8,6,FALSE))</f>
        <v>#N/A</v>
      </c>
      <c r="P226" s="10" t="e">
        <f>IF(VLOOKUP($I226,Zużycie!$A$2:$P$8,7,FALSE)=0," ",VLOOKUP($I226,Zużycie!$A$2:$P$8,7,FALSE))</f>
        <v>#N/A</v>
      </c>
      <c r="Q226" s="10" t="e">
        <f>IF(VLOOKUP($I226,Zużycie!$A$2:$P$8,8,FALSE)=0," ",VLOOKUP($I226,Zużycie!$A$2:$P$8,8,FALSE))</f>
        <v>#N/A</v>
      </c>
      <c r="R226" s="10" t="e">
        <f>IF(VLOOKUP($I226,Zużycie!$A$2:$P$8,9,FALSE)=0," ",VLOOKUP($I226,Zużycie!$A$2:$P$8,9,FALSE))</f>
        <v>#N/A</v>
      </c>
      <c r="S226" s="10" t="e">
        <f>IF(VLOOKUP($I226,Zużycie!$A$2:$P$8,10,FALSE)=0," ",VLOOKUP($I226,Zużycie!$A$2:$P$8,10,FALSE))</f>
        <v>#N/A</v>
      </c>
      <c r="T226" s="10" t="e">
        <f>IF(VLOOKUP($I226,Zużycie!$A$2:$P$8,11,FALSE)=0," ",VLOOKUP($I226,Zużycie!$A$2:$P$8,11,FALSE))</f>
        <v>#N/A</v>
      </c>
      <c r="U226" s="10" t="e">
        <f>IF(VLOOKUP($I226,Zużycie!$A$2:$P$8,12,FALSE)=0," ",VLOOKUP($I226,Zużycie!$A$2:$P$8,12,FALSE))</f>
        <v>#N/A</v>
      </c>
      <c r="V226" s="10" t="e">
        <f>IF(VLOOKUP($I226,Zużycie!$A$2:$P$8,13,FALSE)=0," ",VLOOKUP($I226,Zużycie!$A$2:$P$2,100,FALSE))</f>
        <v>#N/A</v>
      </c>
      <c r="W226" s="10" t="e">
        <f>IF(VLOOKUP($I226,Zużycie!$A$2:$P$8,14,FALSE)=0," ",VLOOKUP($I226,Zużycie!$A$2:$P$8,14,FALSE))</f>
        <v>#N/A</v>
      </c>
      <c r="X226" s="10" t="e">
        <f>IF(VLOOKUP($I226,Zużycie!$A$2:$P$8,15,FALSE)=0," ",VLOOKUP($I226,Zużycie!$A$2:$P$8,15,FALSE))</f>
        <v>#N/A</v>
      </c>
      <c r="Y226" s="10" t="e">
        <f>IF(VLOOKUP($I226,Zużycie!$A$2:$P$8,16,FALSE)=0," ",VLOOKUP($I226,Zużycie!$A$2:$P$8,16,FALSE))</f>
        <v>#N/A</v>
      </c>
      <c r="Z226" s="10"/>
      <c r="AA226" s="10"/>
      <c r="AB226" s="10"/>
      <c r="AC226" s="10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</row>
    <row r="227" spans="1:46" ht="47.25" customHeight="1">
      <c r="A227" s="14"/>
      <c r="B227" s="5"/>
      <c r="C227" s="6"/>
      <c r="D227" s="6"/>
      <c r="E227" s="7"/>
      <c r="F227" s="5"/>
      <c r="G227" s="5"/>
      <c r="H227" s="5"/>
      <c r="I227" s="5" t="str">
        <f t="shared" si="54"/>
        <v/>
      </c>
      <c r="J227" s="5"/>
      <c r="K227" s="5"/>
      <c r="L227" s="5"/>
      <c r="M227" s="5"/>
      <c r="N227" s="10" t="e">
        <f>IF(VLOOKUP($I227,Zużycie!$A$2:$P$8,5,FALSE)=0," ",VLOOKUP($I227,Zużycie!$A$2:$P$8,5,FALSE))</f>
        <v>#N/A</v>
      </c>
      <c r="O227" s="10" t="e">
        <f>IF(VLOOKUP($I227,Zużycie!$A$2:$P$8,6,FALSE)=0," ",VLOOKUP($I227,Zużycie!$A$2:$P$8,6,FALSE))</f>
        <v>#N/A</v>
      </c>
      <c r="P227" s="10" t="e">
        <f>IF(VLOOKUP($I227,Zużycie!$A$2:$P$8,7,FALSE)=0," ",VLOOKUP($I227,Zużycie!$A$2:$P$8,7,FALSE))</f>
        <v>#N/A</v>
      </c>
      <c r="Q227" s="10" t="e">
        <f>IF(VLOOKUP($I227,Zużycie!$A$2:$P$8,8,FALSE)=0," ",VLOOKUP($I227,Zużycie!$A$2:$P$8,8,FALSE))</f>
        <v>#N/A</v>
      </c>
      <c r="R227" s="10" t="e">
        <f>IF(VLOOKUP($I227,Zużycie!$A$2:$P$8,9,FALSE)=0," ",VLOOKUP($I227,Zużycie!$A$2:$P$8,9,FALSE))</f>
        <v>#N/A</v>
      </c>
      <c r="S227" s="10" t="e">
        <f>IF(VLOOKUP($I227,Zużycie!$A$2:$P$8,10,FALSE)=0," ",VLOOKUP($I227,Zużycie!$A$2:$P$8,10,FALSE))</f>
        <v>#N/A</v>
      </c>
      <c r="T227" s="10" t="e">
        <f>IF(VLOOKUP($I227,Zużycie!$A$2:$P$8,11,FALSE)=0," ",VLOOKUP($I227,Zużycie!$A$2:$P$8,11,FALSE))</f>
        <v>#N/A</v>
      </c>
      <c r="U227" s="10" t="e">
        <f>IF(VLOOKUP($I227,Zużycie!$A$2:$P$8,12,FALSE)=0," ",VLOOKUP($I227,Zużycie!$A$2:$P$8,12,FALSE))</f>
        <v>#N/A</v>
      </c>
      <c r="V227" s="10" t="e">
        <f>IF(VLOOKUP($I227,Zużycie!$A$2:$P$8,13,FALSE)=0," ",VLOOKUP($I227,Zużycie!$A$2:$P$2,100,FALSE))</f>
        <v>#N/A</v>
      </c>
      <c r="W227" s="10" t="e">
        <f>IF(VLOOKUP($I227,Zużycie!$A$2:$P$8,14,FALSE)=0," ",VLOOKUP($I227,Zużycie!$A$2:$P$8,14,FALSE))</f>
        <v>#N/A</v>
      </c>
      <c r="X227" s="10" t="e">
        <f>IF(VLOOKUP($I227,Zużycie!$A$2:$P$8,15,FALSE)=0," ",VLOOKUP($I227,Zużycie!$A$2:$P$8,15,FALSE))</f>
        <v>#N/A</v>
      </c>
      <c r="Y227" s="10" t="e">
        <f>IF(VLOOKUP($I227,Zużycie!$A$2:$P$8,16,FALSE)=0," ",VLOOKUP($I227,Zużycie!$A$2:$P$8,16,FALSE))</f>
        <v>#N/A</v>
      </c>
      <c r="Z227" s="10"/>
      <c r="AA227" s="10"/>
      <c r="AB227" s="10"/>
      <c r="AC227" s="10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</row>
    <row r="228" spans="1:46" ht="47.25" customHeight="1">
      <c r="A228" s="14"/>
      <c r="B228" s="5"/>
      <c r="C228" s="6"/>
      <c r="D228" s="6"/>
      <c r="E228" s="7"/>
      <c r="F228" s="5"/>
      <c r="G228" s="5"/>
      <c r="H228" s="5"/>
      <c r="I228" s="5" t="str">
        <f t="shared" si="54"/>
        <v/>
      </c>
      <c r="J228" s="5"/>
      <c r="K228" s="5"/>
      <c r="L228" s="5"/>
      <c r="M228" s="5"/>
      <c r="N228" s="10" t="e">
        <f>IF(VLOOKUP($I228,Zużycie!$A$2:$P$8,5,FALSE)=0," ",VLOOKUP($I228,Zużycie!$A$2:$P$8,5,FALSE))</f>
        <v>#N/A</v>
      </c>
      <c r="O228" s="10" t="e">
        <f>IF(VLOOKUP($I228,Zużycie!$A$2:$P$8,6,FALSE)=0," ",VLOOKUP($I228,Zużycie!$A$2:$P$8,6,FALSE))</f>
        <v>#N/A</v>
      </c>
      <c r="P228" s="10" t="e">
        <f>IF(VLOOKUP($I228,Zużycie!$A$2:$P$8,7,FALSE)=0," ",VLOOKUP($I228,Zużycie!$A$2:$P$8,7,FALSE))</f>
        <v>#N/A</v>
      </c>
      <c r="Q228" s="10" t="e">
        <f>IF(VLOOKUP($I228,Zużycie!$A$2:$P$8,8,FALSE)=0," ",VLOOKUP($I228,Zużycie!$A$2:$P$8,8,FALSE))</f>
        <v>#N/A</v>
      </c>
      <c r="R228" s="10" t="e">
        <f>IF(VLOOKUP($I228,Zużycie!$A$2:$P$8,9,FALSE)=0," ",VLOOKUP($I228,Zużycie!$A$2:$P$8,9,FALSE))</f>
        <v>#N/A</v>
      </c>
      <c r="S228" s="10" t="e">
        <f>IF(VLOOKUP($I228,Zużycie!$A$2:$P$8,10,FALSE)=0," ",VLOOKUP($I228,Zużycie!$A$2:$P$8,10,FALSE))</f>
        <v>#N/A</v>
      </c>
      <c r="T228" s="10" t="e">
        <f>IF(VLOOKUP($I228,Zużycie!$A$2:$P$8,11,FALSE)=0," ",VLOOKUP($I228,Zużycie!$A$2:$P$8,11,FALSE))</f>
        <v>#N/A</v>
      </c>
      <c r="U228" s="10" t="e">
        <f>IF(VLOOKUP($I228,Zużycie!$A$2:$P$8,12,FALSE)=0," ",VLOOKUP($I228,Zużycie!$A$2:$P$8,12,FALSE))</f>
        <v>#N/A</v>
      </c>
      <c r="V228" s="10" t="e">
        <f>IF(VLOOKUP($I228,Zużycie!$A$2:$P$8,13,FALSE)=0," ",VLOOKUP($I228,Zużycie!$A$2:$P$2,100,FALSE))</f>
        <v>#N/A</v>
      </c>
      <c r="W228" s="10" t="e">
        <f>IF(VLOOKUP($I228,Zużycie!$A$2:$P$8,14,FALSE)=0," ",VLOOKUP($I228,Zużycie!$A$2:$P$8,14,FALSE))</f>
        <v>#N/A</v>
      </c>
      <c r="X228" s="10" t="e">
        <f>IF(VLOOKUP($I228,Zużycie!$A$2:$P$8,15,FALSE)=0," ",VLOOKUP($I228,Zużycie!$A$2:$P$8,15,FALSE))</f>
        <v>#N/A</v>
      </c>
      <c r="Y228" s="10" t="e">
        <f>IF(VLOOKUP($I228,Zużycie!$A$2:$P$8,16,FALSE)=0," ",VLOOKUP($I228,Zużycie!$A$2:$P$8,16,FALSE))</f>
        <v>#N/A</v>
      </c>
      <c r="Z228" s="10"/>
      <c r="AA228" s="10"/>
      <c r="AB228" s="10"/>
      <c r="AC228" s="10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</row>
    <row r="229" spans="1:46" ht="47.25" customHeight="1">
      <c r="A229" s="14"/>
      <c r="B229" s="5"/>
      <c r="C229" s="6"/>
      <c r="D229" s="6"/>
      <c r="E229" s="7"/>
      <c r="F229" s="5"/>
      <c r="G229" s="5"/>
      <c r="H229" s="5"/>
      <c r="I229" s="5" t="str">
        <f t="shared" si="54"/>
        <v/>
      </c>
      <c r="J229" s="5"/>
      <c r="K229" s="5"/>
      <c r="L229" s="5"/>
      <c r="M229" s="5"/>
      <c r="N229" s="10" t="e">
        <f>IF(VLOOKUP($I229,Zużycie!$A$2:$P$8,5,FALSE)=0," ",VLOOKUP($I229,Zużycie!$A$2:$P$8,5,FALSE))</f>
        <v>#N/A</v>
      </c>
      <c r="O229" s="10" t="e">
        <f>IF(VLOOKUP($I229,Zużycie!$A$2:$P$8,6,FALSE)=0," ",VLOOKUP($I229,Zużycie!$A$2:$P$8,6,FALSE))</f>
        <v>#N/A</v>
      </c>
      <c r="P229" s="10" t="e">
        <f>IF(VLOOKUP($I229,Zużycie!$A$2:$P$8,7,FALSE)=0," ",VLOOKUP($I229,Zużycie!$A$2:$P$8,7,FALSE))</f>
        <v>#N/A</v>
      </c>
      <c r="Q229" s="10" t="e">
        <f>IF(VLOOKUP($I229,Zużycie!$A$2:$P$8,8,FALSE)=0," ",VLOOKUP($I229,Zużycie!$A$2:$P$8,8,FALSE))</f>
        <v>#N/A</v>
      </c>
      <c r="R229" s="10" t="e">
        <f>IF(VLOOKUP($I229,Zużycie!$A$2:$P$8,9,FALSE)=0," ",VLOOKUP($I229,Zużycie!$A$2:$P$8,9,FALSE))</f>
        <v>#N/A</v>
      </c>
      <c r="S229" s="10" t="e">
        <f>IF(VLOOKUP($I229,Zużycie!$A$2:$P$8,10,FALSE)=0," ",VLOOKUP($I229,Zużycie!$A$2:$P$8,10,FALSE))</f>
        <v>#N/A</v>
      </c>
      <c r="T229" s="10" t="e">
        <f>IF(VLOOKUP($I229,Zużycie!$A$2:$P$8,11,FALSE)=0," ",VLOOKUP($I229,Zużycie!$A$2:$P$8,11,FALSE))</f>
        <v>#N/A</v>
      </c>
      <c r="U229" s="10" t="e">
        <f>IF(VLOOKUP($I229,Zużycie!$A$2:$P$8,12,FALSE)=0," ",VLOOKUP($I229,Zużycie!$A$2:$P$8,12,FALSE))</f>
        <v>#N/A</v>
      </c>
      <c r="V229" s="10" t="e">
        <f>IF(VLOOKUP($I229,Zużycie!$A$2:$P$8,13,FALSE)=0," ",VLOOKUP($I229,Zużycie!$A$2:$P$2,100,FALSE))</f>
        <v>#N/A</v>
      </c>
      <c r="W229" s="10" t="e">
        <f>IF(VLOOKUP($I229,Zużycie!$A$2:$P$8,14,FALSE)=0," ",VLOOKUP($I229,Zużycie!$A$2:$P$8,14,FALSE))</f>
        <v>#N/A</v>
      </c>
      <c r="X229" s="10" t="e">
        <f>IF(VLOOKUP($I229,Zużycie!$A$2:$P$8,15,FALSE)=0," ",VLOOKUP($I229,Zużycie!$A$2:$P$8,15,FALSE))</f>
        <v>#N/A</v>
      </c>
      <c r="Y229" s="10" t="e">
        <f>IF(VLOOKUP($I229,Zużycie!$A$2:$P$8,16,FALSE)=0," ",VLOOKUP($I229,Zużycie!$A$2:$P$8,16,FALSE))</f>
        <v>#N/A</v>
      </c>
      <c r="Z229" s="10"/>
      <c r="AA229" s="10"/>
      <c r="AB229" s="10"/>
      <c r="AC229" s="10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</row>
    <row r="230" spans="1:46" ht="47.25" customHeight="1">
      <c r="A230" s="14"/>
      <c r="B230" s="5"/>
      <c r="C230" s="6"/>
      <c r="D230" s="6"/>
      <c r="E230" s="7"/>
      <c r="F230" s="5"/>
      <c r="G230" s="5"/>
      <c r="H230" s="5"/>
      <c r="I230" s="5" t="str">
        <f t="shared" si="54"/>
        <v/>
      </c>
      <c r="J230" s="5"/>
      <c r="K230" s="5"/>
      <c r="L230" s="5"/>
      <c r="M230" s="5"/>
      <c r="N230" s="10" t="e">
        <f>IF(VLOOKUP($I230,Zużycie!$A$2:$P$8,5,FALSE)=0," ",VLOOKUP($I230,Zużycie!$A$2:$P$8,5,FALSE))</f>
        <v>#N/A</v>
      </c>
      <c r="O230" s="10" t="e">
        <f>IF(VLOOKUP($I230,Zużycie!$A$2:$P$8,6,FALSE)=0," ",VLOOKUP($I230,Zużycie!$A$2:$P$8,6,FALSE))</f>
        <v>#N/A</v>
      </c>
      <c r="P230" s="10" t="e">
        <f>IF(VLOOKUP($I230,Zużycie!$A$2:$P$8,7,FALSE)=0," ",VLOOKUP($I230,Zużycie!$A$2:$P$8,7,FALSE))</f>
        <v>#N/A</v>
      </c>
      <c r="Q230" s="10" t="e">
        <f>IF(VLOOKUP($I230,Zużycie!$A$2:$P$8,8,FALSE)=0," ",VLOOKUP($I230,Zużycie!$A$2:$P$8,8,FALSE))</f>
        <v>#N/A</v>
      </c>
      <c r="R230" s="10" t="e">
        <f>IF(VLOOKUP($I230,Zużycie!$A$2:$P$8,9,FALSE)=0," ",VLOOKUP($I230,Zużycie!$A$2:$P$8,9,FALSE))</f>
        <v>#N/A</v>
      </c>
      <c r="S230" s="10" t="e">
        <f>IF(VLOOKUP($I230,Zużycie!$A$2:$P$8,10,FALSE)=0," ",VLOOKUP($I230,Zużycie!$A$2:$P$8,10,FALSE))</f>
        <v>#N/A</v>
      </c>
      <c r="T230" s="10" t="e">
        <f>IF(VLOOKUP($I230,Zużycie!$A$2:$P$8,11,FALSE)=0," ",VLOOKUP($I230,Zużycie!$A$2:$P$8,11,FALSE))</f>
        <v>#N/A</v>
      </c>
      <c r="U230" s="10" t="e">
        <f>IF(VLOOKUP($I230,Zużycie!$A$2:$P$8,12,FALSE)=0," ",VLOOKUP($I230,Zużycie!$A$2:$P$8,12,FALSE))</f>
        <v>#N/A</v>
      </c>
      <c r="V230" s="10" t="e">
        <f>IF(VLOOKUP($I230,Zużycie!$A$2:$P$8,13,FALSE)=0," ",VLOOKUP($I230,Zużycie!$A$2:$P$2,100,FALSE))</f>
        <v>#N/A</v>
      </c>
      <c r="W230" s="10" t="e">
        <f>IF(VLOOKUP($I230,Zużycie!$A$2:$P$8,14,FALSE)=0," ",VLOOKUP($I230,Zużycie!$A$2:$P$8,14,FALSE))</f>
        <v>#N/A</v>
      </c>
      <c r="X230" s="10" t="e">
        <f>IF(VLOOKUP($I230,Zużycie!$A$2:$P$8,15,FALSE)=0," ",VLOOKUP($I230,Zużycie!$A$2:$P$8,15,FALSE))</f>
        <v>#N/A</v>
      </c>
      <c r="Y230" s="10" t="e">
        <f>IF(VLOOKUP($I230,Zużycie!$A$2:$P$8,16,FALSE)=0," ",VLOOKUP($I230,Zużycie!$A$2:$P$8,16,FALSE))</f>
        <v>#N/A</v>
      </c>
      <c r="Z230" s="10"/>
      <c r="AA230" s="10"/>
      <c r="AB230" s="10"/>
      <c r="AC230" s="10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</row>
    <row r="231" spans="1:46" ht="47.25" customHeight="1">
      <c r="A231" s="14"/>
      <c r="B231" s="5"/>
      <c r="C231" s="6"/>
      <c r="D231" s="6"/>
      <c r="E231" s="7"/>
      <c r="F231" s="5"/>
      <c r="G231" s="5"/>
      <c r="H231" s="5"/>
      <c r="I231" s="5" t="str">
        <f t="shared" si="54"/>
        <v/>
      </c>
      <c r="J231" s="5"/>
      <c r="K231" s="5"/>
      <c r="L231" s="5"/>
      <c r="M231" s="5"/>
      <c r="N231" s="10" t="e">
        <f>IF(VLOOKUP($I231,Zużycie!$A$2:$P$8,5,FALSE)=0," ",VLOOKUP($I231,Zużycie!$A$2:$P$8,5,FALSE))</f>
        <v>#N/A</v>
      </c>
      <c r="O231" s="10" t="e">
        <f>IF(VLOOKUP($I231,Zużycie!$A$2:$P$8,6,FALSE)=0," ",VLOOKUP($I231,Zużycie!$A$2:$P$8,6,FALSE))</f>
        <v>#N/A</v>
      </c>
      <c r="P231" s="10" t="e">
        <f>IF(VLOOKUP($I231,Zużycie!$A$2:$P$8,7,FALSE)=0," ",VLOOKUP($I231,Zużycie!$A$2:$P$8,7,FALSE))</f>
        <v>#N/A</v>
      </c>
      <c r="Q231" s="10" t="e">
        <f>IF(VLOOKUP($I231,Zużycie!$A$2:$P$8,8,FALSE)=0," ",VLOOKUP($I231,Zużycie!$A$2:$P$8,8,FALSE))</f>
        <v>#N/A</v>
      </c>
      <c r="R231" s="10" t="e">
        <f>IF(VLOOKUP($I231,Zużycie!$A$2:$P$8,9,FALSE)=0," ",VLOOKUP($I231,Zużycie!$A$2:$P$8,9,FALSE))</f>
        <v>#N/A</v>
      </c>
      <c r="S231" s="10" t="e">
        <f>IF(VLOOKUP($I231,Zużycie!$A$2:$P$8,10,FALSE)=0," ",VLOOKUP($I231,Zużycie!$A$2:$P$8,10,FALSE))</f>
        <v>#N/A</v>
      </c>
      <c r="T231" s="10" t="e">
        <f>IF(VLOOKUP($I231,Zużycie!$A$2:$P$8,11,FALSE)=0," ",VLOOKUP($I231,Zużycie!$A$2:$P$8,11,FALSE))</f>
        <v>#N/A</v>
      </c>
      <c r="U231" s="10" t="e">
        <f>IF(VLOOKUP($I231,Zużycie!$A$2:$P$8,12,FALSE)=0," ",VLOOKUP($I231,Zużycie!$A$2:$P$8,12,FALSE))</f>
        <v>#N/A</v>
      </c>
      <c r="V231" s="10" t="e">
        <f>IF(VLOOKUP($I231,Zużycie!$A$2:$P$8,13,FALSE)=0," ",VLOOKUP($I231,Zużycie!$A$2:$P$2,100,FALSE))</f>
        <v>#N/A</v>
      </c>
      <c r="W231" s="10" t="e">
        <f>IF(VLOOKUP($I231,Zużycie!$A$2:$P$8,14,FALSE)=0," ",VLOOKUP($I231,Zużycie!$A$2:$P$8,14,FALSE))</f>
        <v>#N/A</v>
      </c>
      <c r="X231" s="10" t="e">
        <f>IF(VLOOKUP($I231,Zużycie!$A$2:$P$8,15,FALSE)=0," ",VLOOKUP($I231,Zużycie!$A$2:$P$8,15,FALSE))</f>
        <v>#N/A</v>
      </c>
      <c r="Y231" s="10" t="e">
        <f>IF(VLOOKUP($I231,Zużycie!$A$2:$P$8,16,FALSE)=0," ",VLOOKUP($I231,Zużycie!$A$2:$P$8,16,FALSE))</f>
        <v>#N/A</v>
      </c>
      <c r="Z231" s="10"/>
      <c r="AA231" s="10"/>
      <c r="AB231" s="10"/>
      <c r="AC231" s="10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</row>
    <row r="232" spans="1:46" ht="47.25" customHeight="1">
      <c r="A232" s="14"/>
      <c r="B232" s="5"/>
      <c r="C232" s="6"/>
      <c r="D232" s="6"/>
      <c r="E232" s="7"/>
      <c r="F232" s="5"/>
      <c r="G232" s="5"/>
      <c r="H232" s="5"/>
      <c r="I232" s="5" t="str">
        <f t="shared" si="54"/>
        <v/>
      </c>
      <c r="J232" s="5"/>
      <c r="K232" s="5"/>
      <c r="L232" s="5"/>
      <c r="M232" s="5"/>
      <c r="N232" s="10" t="e">
        <f>IF(VLOOKUP($I232,Zużycie!$A$2:$P$8,5,FALSE)=0," ",VLOOKUP($I232,Zużycie!$A$2:$P$8,5,FALSE))</f>
        <v>#N/A</v>
      </c>
      <c r="O232" s="10" t="e">
        <f>IF(VLOOKUP($I232,Zużycie!$A$2:$P$8,6,FALSE)=0," ",VLOOKUP($I232,Zużycie!$A$2:$P$8,6,FALSE))</f>
        <v>#N/A</v>
      </c>
      <c r="P232" s="10" t="e">
        <f>IF(VLOOKUP($I232,Zużycie!$A$2:$P$8,7,FALSE)=0," ",VLOOKUP($I232,Zużycie!$A$2:$P$8,7,FALSE))</f>
        <v>#N/A</v>
      </c>
      <c r="Q232" s="10" t="e">
        <f>IF(VLOOKUP($I232,Zużycie!$A$2:$P$8,8,FALSE)=0," ",VLOOKUP($I232,Zużycie!$A$2:$P$8,8,FALSE))</f>
        <v>#N/A</v>
      </c>
      <c r="R232" s="10" t="e">
        <f>IF(VLOOKUP($I232,Zużycie!$A$2:$P$8,9,FALSE)=0," ",VLOOKUP($I232,Zużycie!$A$2:$P$8,9,FALSE))</f>
        <v>#N/A</v>
      </c>
      <c r="S232" s="10" t="e">
        <f>IF(VLOOKUP($I232,Zużycie!$A$2:$P$8,10,FALSE)=0," ",VLOOKUP($I232,Zużycie!$A$2:$P$8,10,FALSE))</f>
        <v>#N/A</v>
      </c>
      <c r="T232" s="10" t="e">
        <f>IF(VLOOKUP($I232,Zużycie!$A$2:$P$8,11,FALSE)=0," ",VLOOKUP($I232,Zużycie!$A$2:$P$8,11,FALSE))</f>
        <v>#N/A</v>
      </c>
      <c r="U232" s="10" t="e">
        <f>IF(VLOOKUP($I232,Zużycie!$A$2:$P$8,12,FALSE)=0," ",VLOOKUP($I232,Zużycie!$A$2:$P$8,12,FALSE))</f>
        <v>#N/A</v>
      </c>
      <c r="V232" s="10" t="e">
        <f>IF(VLOOKUP($I232,Zużycie!$A$2:$P$8,13,FALSE)=0," ",VLOOKUP($I232,Zużycie!$A$2:$P$2,100,FALSE))</f>
        <v>#N/A</v>
      </c>
      <c r="W232" s="10" t="e">
        <f>IF(VLOOKUP($I232,Zużycie!$A$2:$P$8,14,FALSE)=0," ",VLOOKUP($I232,Zużycie!$A$2:$P$8,14,FALSE))</f>
        <v>#N/A</v>
      </c>
      <c r="X232" s="10" t="e">
        <f>IF(VLOOKUP($I232,Zużycie!$A$2:$P$8,15,FALSE)=0," ",VLOOKUP($I232,Zużycie!$A$2:$P$8,15,FALSE))</f>
        <v>#N/A</v>
      </c>
      <c r="Y232" s="10" t="e">
        <f>IF(VLOOKUP($I232,Zużycie!$A$2:$P$8,16,FALSE)=0," ",VLOOKUP($I232,Zużycie!$A$2:$P$8,16,FALSE))</f>
        <v>#N/A</v>
      </c>
      <c r="Z232" s="10"/>
      <c r="AA232" s="10"/>
      <c r="AB232" s="10"/>
      <c r="AC232" s="10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</row>
    <row r="233" spans="1:46" ht="47.25" customHeight="1">
      <c r="A233" s="14"/>
      <c r="B233" s="5"/>
      <c r="C233" s="6"/>
      <c r="D233" s="6"/>
      <c r="E233" s="7"/>
      <c r="F233" s="5"/>
      <c r="G233" s="5"/>
      <c r="H233" s="5"/>
      <c r="I233" s="5" t="str">
        <f t="shared" si="54"/>
        <v/>
      </c>
      <c r="J233" s="5"/>
      <c r="K233" s="5"/>
      <c r="L233" s="5"/>
      <c r="M233" s="5"/>
      <c r="N233" s="10" t="e">
        <f>IF(VLOOKUP($I233,Zużycie!$A$2:$P$8,5,FALSE)=0," ",VLOOKUP($I233,Zużycie!$A$2:$P$8,5,FALSE))</f>
        <v>#N/A</v>
      </c>
      <c r="O233" s="10" t="e">
        <f>IF(VLOOKUP($I233,Zużycie!$A$2:$P$8,6,FALSE)=0," ",VLOOKUP($I233,Zużycie!$A$2:$P$8,6,FALSE))</f>
        <v>#N/A</v>
      </c>
      <c r="P233" s="10" t="e">
        <f>IF(VLOOKUP($I233,Zużycie!$A$2:$P$8,7,FALSE)=0," ",VLOOKUP($I233,Zużycie!$A$2:$P$8,7,FALSE))</f>
        <v>#N/A</v>
      </c>
      <c r="Q233" s="10" t="e">
        <f>IF(VLOOKUP($I233,Zużycie!$A$2:$P$8,8,FALSE)=0," ",VLOOKUP($I233,Zużycie!$A$2:$P$8,8,FALSE))</f>
        <v>#N/A</v>
      </c>
      <c r="R233" s="10" t="e">
        <f>IF(VLOOKUP($I233,Zużycie!$A$2:$P$8,9,FALSE)=0," ",VLOOKUP($I233,Zużycie!$A$2:$P$8,9,FALSE))</f>
        <v>#N/A</v>
      </c>
      <c r="S233" s="10" t="e">
        <f>IF(VLOOKUP($I233,Zużycie!$A$2:$P$8,10,FALSE)=0," ",VLOOKUP($I233,Zużycie!$A$2:$P$8,10,FALSE))</f>
        <v>#N/A</v>
      </c>
      <c r="T233" s="10" t="e">
        <f>IF(VLOOKUP($I233,Zużycie!$A$2:$P$8,11,FALSE)=0," ",VLOOKUP($I233,Zużycie!$A$2:$P$8,11,FALSE))</f>
        <v>#N/A</v>
      </c>
      <c r="U233" s="10" t="e">
        <f>IF(VLOOKUP($I233,Zużycie!$A$2:$P$8,12,FALSE)=0," ",VLOOKUP($I233,Zużycie!$A$2:$P$8,12,FALSE))</f>
        <v>#N/A</v>
      </c>
      <c r="V233" s="10" t="e">
        <f>IF(VLOOKUP($I233,Zużycie!$A$2:$P$8,13,FALSE)=0," ",VLOOKUP($I233,Zużycie!$A$2:$P$2,100,FALSE))</f>
        <v>#N/A</v>
      </c>
      <c r="W233" s="10" t="e">
        <f>IF(VLOOKUP($I233,Zużycie!$A$2:$P$8,14,FALSE)=0," ",VLOOKUP($I233,Zużycie!$A$2:$P$8,14,FALSE))</f>
        <v>#N/A</v>
      </c>
      <c r="X233" s="10" t="e">
        <f>IF(VLOOKUP($I233,Zużycie!$A$2:$P$8,15,FALSE)=0," ",VLOOKUP($I233,Zużycie!$A$2:$P$8,15,FALSE))</f>
        <v>#N/A</v>
      </c>
      <c r="Y233" s="10" t="e">
        <f>IF(VLOOKUP($I233,Zużycie!$A$2:$P$8,16,FALSE)=0," ",VLOOKUP($I233,Zużycie!$A$2:$P$8,16,FALSE))</f>
        <v>#N/A</v>
      </c>
      <c r="Z233" s="10"/>
      <c r="AA233" s="10"/>
      <c r="AB233" s="10"/>
      <c r="AC233" s="10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</row>
    <row r="234" spans="1:46" ht="47.25" customHeight="1">
      <c r="A234" s="14"/>
      <c r="B234" s="5"/>
      <c r="C234" s="6"/>
      <c r="D234" s="6"/>
      <c r="E234" s="7"/>
      <c r="F234" s="5"/>
      <c r="G234" s="5"/>
      <c r="H234" s="5"/>
      <c r="I234" s="5" t="str">
        <f t="shared" si="54"/>
        <v/>
      </c>
      <c r="J234" s="5"/>
      <c r="K234" s="5"/>
      <c r="L234" s="5"/>
      <c r="M234" s="5"/>
      <c r="N234" s="10" t="e">
        <f>IF(VLOOKUP($I234,Zużycie!$A$2:$P$8,5,FALSE)=0," ",VLOOKUP($I234,Zużycie!$A$2:$P$8,5,FALSE))</f>
        <v>#N/A</v>
      </c>
      <c r="O234" s="10" t="e">
        <f>IF(VLOOKUP($I234,Zużycie!$A$2:$P$8,6,FALSE)=0," ",VLOOKUP($I234,Zużycie!$A$2:$P$8,6,FALSE))</f>
        <v>#N/A</v>
      </c>
      <c r="P234" s="10" t="e">
        <f>IF(VLOOKUP($I234,Zużycie!$A$2:$P$8,7,FALSE)=0," ",VLOOKUP($I234,Zużycie!$A$2:$P$8,7,FALSE))</f>
        <v>#N/A</v>
      </c>
      <c r="Q234" s="10" t="e">
        <f>IF(VLOOKUP($I234,Zużycie!$A$2:$P$8,8,FALSE)=0," ",VLOOKUP($I234,Zużycie!$A$2:$P$8,8,FALSE))</f>
        <v>#N/A</v>
      </c>
      <c r="R234" s="10" t="e">
        <f>IF(VLOOKUP($I234,Zużycie!$A$2:$P$8,9,FALSE)=0," ",VLOOKUP($I234,Zużycie!$A$2:$P$8,9,FALSE))</f>
        <v>#N/A</v>
      </c>
      <c r="S234" s="10" t="e">
        <f>IF(VLOOKUP($I234,Zużycie!$A$2:$P$8,10,FALSE)=0," ",VLOOKUP($I234,Zużycie!$A$2:$P$8,10,FALSE))</f>
        <v>#N/A</v>
      </c>
      <c r="T234" s="10" t="e">
        <f>IF(VLOOKUP($I234,Zużycie!$A$2:$P$8,11,FALSE)=0," ",VLOOKUP($I234,Zużycie!$A$2:$P$8,11,FALSE))</f>
        <v>#N/A</v>
      </c>
      <c r="U234" s="10" t="e">
        <f>IF(VLOOKUP($I234,Zużycie!$A$2:$P$8,12,FALSE)=0," ",VLOOKUP($I234,Zużycie!$A$2:$P$8,12,FALSE))</f>
        <v>#N/A</v>
      </c>
      <c r="V234" s="10" t="e">
        <f>IF(VLOOKUP($I234,Zużycie!$A$2:$P$8,13,FALSE)=0," ",VLOOKUP($I234,Zużycie!$A$2:$P$2,100,FALSE))</f>
        <v>#N/A</v>
      </c>
      <c r="W234" s="10" t="e">
        <f>IF(VLOOKUP($I234,Zużycie!$A$2:$P$8,14,FALSE)=0," ",VLOOKUP($I234,Zużycie!$A$2:$P$8,14,FALSE))</f>
        <v>#N/A</v>
      </c>
      <c r="X234" s="10" t="e">
        <f>IF(VLOOKUP($I234,Zużycie!$A$2:$P$8,15,FALSE)=0," ",VLOOKUP($I234,Zużycie!$A$2:$P$8,15,FALSE))</f>
        <v>#N/A</v>
      </c>
      <c r="Y234" s="10" t="e">
        <f>IF(VLOOKUP($I234,Zużycie!$A$2:$P$8,16,FALSE)=0," ",VLOOKUP($I234,Zużycie!$A$2:$P$8,16,FALSE))</f>
        <v>#N/A</v>
      </c>
      <c r="Z234" s="10"/>
      <c r="AA234" s="10"/>
      <c r="AB234" s="10"/>
      <c r="AC234" s="10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</row>
    <row r="235" spans="1:46" ht="47.25" customHeight="1">
      <c r="A235" s="14"/>
      <c r="B235" s="5"/>
      <c r="C235" s="6"/>
      <c r="D235" s="6"/>
      <c r="E235" s="7"/>
      <c r="F235" s="5"/>
      <c r="G235" s="5"/>
      <c r="H235" s="5"/>
      <c r="I235" s="5" t="str">
        <f t="shared" si="54"/>
        <v/>
      </c>
      <c r="J235" s="5"/>
      <c r="K235" s="5"/>
      <c r="L235" s="5"/>
      <c r="M235" s="5"/>
      <c r="N235" s="10" t="e">
        <f>IF(VLOOKUP($I235,Zużycie!$A$2:$P$8,5,FALSE)=0," ",VLOOKUP($I235,Zużycie!$A$2:$P$8,5,FALSE))</f>
        <v>#N/A</v>
      </c>
      <c r="O235" s="10" t="e">
        <f>IF(VLOOKUP($I235,Zużycie!$A$2:$P$8,6,FALSE)=0," ",VLOOKUP($I235,Zużycie!$A$2:$P$8,6,FALSE))</f>
        <v>#N/A</v>
      </c>
      <c r="P235" s="10" t="e">
        <f>IF(VLOOKUP($I235,Zużycie!$A$2:$P$8,7,FALSE)=0," ",VLOOKUP($I235,Zużycie!$A$2:$P$8,7,FALSE))</f>
        <v>#N/A</v>
      </c>
      <c r="Q235" s="10" t="e">
        <f>IF(VLOOKUP($I235,Zużycie!$A$2:$P$8,8,FALSE)=0," ",VLOOKUP($I235,Zużycie!$A$2:$P$8,8,FALSE))</f>
        <v>#N/A</v>
      </c>
      <c r="R235" s="10" t="e">
        <f>IF(VLOOKUP($I235,Zużycie!$A$2:$P$8,9,FALSE)=0," ",VLOOKUP($I235,Zużycie!$A$2:$P$8,9,FALSE))</f>
        <v>#N/A</v>
      </c>
      <c r="S235" s="10" t="e">
        <f>IF(VLOOKUP($I235,Zużycie!$A$2:$P$8,10,FALSE)=0," ",VLOOKUP($I235,Zużycie!$A$2:$P$8,10,FALSE))</f>
        <v>#N/A</v>
      </c>
      <c r="T235" s="10" t="e">
        <f>IF(VLOOKUP($I235,Zużycie!$A$2:$P$8,11,FALSE)=0," ",VLOOKUP($I235,Zużycie!$A$2:$P$8,11,FALSE))</f>
        <v>#N/A</v>
      </c>
      <c r="U235" s="10" t="e">
        <f>IF(VLOOKUP($I235,Zużycie!$A$2:$P$8,12,FALSE)=0," ",VLOOKUP($I235,Zużycie!$A$2:$P$8,12,FALSE))</f>
        <v>#N/A</v>
      </c>
      <c r="V235" s="10" t="e">
        <f>IF(VLOOKUP($I235,Zużycie!$A$2:$P$8,13,FALSE)=0," ",VLOOKUP($I235,Zużycie!$A$2:$P$2,100,FALSE))</f>
        <v>#N/A</v>
      </c>
      <c r="W235" s="10" t="e">
        <f>IF(VLOOKUP($I235,Zużycie!$A$2:$P$8,14,FALSE)=0," ",VLOOKUP($I235,Zużycie!$A$2:$P$8,14,FALSE))</f>
        <v>#N/A</v>
      </c>
      <c r="X235" s="10" t="e">
        <f>IF(VLOOKUP($I235,Zużycie!$A$2:$P$8,15,FALSE)=0," ",VLOOKUP($I235,Zużycie!$A$2:$P$8,15,FALSE))</f>
        <v>#N/A</v>
      </c>
      <c r="Y235" s="10" t="e">
        <f>IF(VLOOKUP($I235,Zużycie!$A$2:$P$8,16,FALSE)=0," ",VLOOKUP($I235,Zużycie!$A$2:$P$8,16,FALSE))</f>
        <v>#N/A</v>
      </c>
      <c r="Z235" s="10"/>
      <c r="AA235" s="10"/>
      <c r="AB235" s="10"/>
      <c r="AC235" s="10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</row>
    <row r="236" spans="1:46" ht="47.25" customHeight="1">
      <c r="A236" s="14"/>
      <c r="B236" s="5"/>
      <c r="C236" s="6"/>
      <c r="D236" s="6"/>
      <c r="E236" s="7"/>
      <c r="F236" s="5"/>
      <c r="G236" s="5"/>
      <c r="H236" s="5"/>
      <c r="I236" s="5" t="str">
        <f t="shared" si="54"/>
        <v/>
      </c>
      <c r="J236" s="5"/>
      <c r="K236" s="5"/>
      <c r="L236" s="5"/>
      <c r="M236" s="5"/>
      <c r="N236" s="10" t="e">
        <f>IF(VLOOKUP($I236,Zużycie!$A$2:$P$8,5,FALSE)=0," ",VLOOKUP($I236,Zużycie!$A$2:$P$8,5,FALSE))</f>
        <v>#N/A</v>
      </c>
      <c r="O236" s="10" t="e">
        <f>IF(VLOOKUP($I236,Zużycie!$A$2:$P$8,6,FALSE)=0," ",VLOOKUP($I236,Zużycie!$A$2:$P$8,6,FALSE))</f>
        <v>#N/A</v>
      </c>
      <c r="P236" s="10" t="e">
        <f>IF(VLOOKUP($I236,Zużycie!$A$2:$P$8,7,FALSE)=0," ",VLOOKUP($I236,Zużycie!$A$2:$P$8,7,FALSE))</f>
        <v>#N/A</v>
      </c>
      <c r="Q236" s="10" t="e">
        <f>IF(VLOOKUP($I236,Zużycie!$A$2:$P$8,8,FALSE)=0," ",VLOOKUP($I236,Zużycie!$A$2:$P$8,8,FALSE))</f>
        <v>#N/A</v>
      </c>
      <c r="R236" s="10" t="e">
        <f>IF(VLOOKUP($I236,Zużycie!$A$2:$P$8,9,FALSE)=0," ",VLOOKUP($I236,Zużycie!$A$2:$P$8,9,FALSE))</f>
        <v>#N/A</v>
      </c>
      <c r="S236" s="10" t="e">
        <f>IF(VLOOKUP($I236,Zużycie!$A$2:$P$8,10,FALSE)=0," ",VLOOKUP($I236,Zużycie!$A$2:$P$8,10,FALSE))</f>
        <v>#N/A</v>
      </c>
      <c r="T236" s="10" t="e">
        <f>IF(VLOOKUP($I236,Zużycie!$A$2:$P$8,11,FALSE)=0," ",VLOOKUP($I236,Zużycie!$A$2:$P$8,11,FALSE))</f>
        <v>#N/A</v>
      </c>
      <c r="U236" s="10" t="e">
        <f>IF(VLOOKUP($I236,Zużycie!$A$2:$P$8,12,FALSE)=0," ",VLOOKUP($I236,Zużycie!$A$2:$P$8,12,FALSE))</f>
        <v>#N/A</v>
      </c>
      <c r="V236" s="10" t="e">
        <f>IF(VLOOKUP($I236,Zużycie!$A$2:$P$8,13,FALSE)=0," ",VLOOKUP($I236,Zużycie!$A$2:$P$2,100,FALSE))</f>
        <v>#N/A</v>
      </c>
      <c r="W236" s="10" t="e">
        <f>IF(VLOOKUP($I236,Zużycie!$A$2:$P$8,14,FALSE)=0," ",VLOOKUP($I236,Zużycie!$A$2:$P$8,14,FALSE))</f>
        <v>#N/A</v>
      </c>
      <c r="X236" s="10" t="e">
        <f>IF(VLOOKUP($I236,Zużycie!$A$2:$P$8,15,FALSE)=0," ",VLOOKUP($I236,Zużycie!$A$2:$P$8,15,FALSE))</f>
        <v>#N/A</v>
      </c>
      <c r="Y236" s="10" t="e">
        <f>IF(VLOOKUP($I236,Zużycie!$A$2:$P$8,16,FALSE)=0," ",VLOOKUP($I236,Zużycie!$A$2:$P$8,16,FALSE))</f>
        <v>#N/A</v>
      </c>
      <c r="Z236" s="10"/>
      <c r="AA236" s="10"/>
      <c r="AB236" s="10"/>
      <c r="AC236" s="10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</row>
    <row r="237" spans="1:46" ht="47.25" customHeight="1">
      <c r="A237" s="14"/>
      <c r="B237" s="5"/>
      <c r="C237" s="6"/>
      <c r="D237" s="6"/>
      <c r="E237" s="7"/>
      <c r="F237" s="5"/>
      <c r="G237" s="5"/>
      <c r="H237" s="5"/>
      <c r="I237" s="5" t="str">
        <f t="shared" si="54"/>
        <v/>
      </c>
      <c r="J237" s="5"/>
      <c r="K237" s="5"/>
      <c r="L237" s="5"/>
      <c r="M237" s="5"/>
      <c r="N237" s="10" t="e">
        <f>IF(VLOOKUP($I237,Zużycie!$A$2:$P$8,5,FALSE)=0," ",VLOOKUP($I237,Zużycie!$A$2:$P$8,5,FALSE))</f>
        <v>#N/A</v>
      </c>
      <c r="O237" s="10" t="e">
        <f>IF(VLOOKUP($I237,Zużycie!$A$2:$P$8,6,FALSE)=0," ",VLOOKUP($I237,Zużycie!$A$2:$P$8,6,FALSE))</f>
        <v>#N/A</v>
      </c>
      <c r="P237" s="10" t="e">
        <f>IF(VLOOKUP($I237,Zużycie!$A$2:$P$8,7,FALSE)=0," ",VLOOKUP($I237,Zużycie!$A$2:$P$8,7,FALSE))</f>
        <v>#N/A</v>
      </c>
      <c r="Q237" s="10" t="e">
        <f>IF(VLOOKUP($I237,Zużycie!$A$2:$P$8,8,FALSE)=0," ",VLOOKUP($I237,Zużycie!$A$2:$P$8,8,FALSE))</f>
        <v>#N/A</v>
      </c>
      <c r="R237" s="10" t="e">
        <f>IF(VLOOKUP($I237,Zużycie!$A$2:$P$8,9,FALSE)=0," ",VLOOKUP($I237,Zużycie!$A$2:$P$8,9,FALSE))</f>
        <v>#N/A</v>
      </c>
      <c r="S237" s="10" t="e">
        <f>IF(VLOOKUP($I237,Zużycie!$A$2:$P$8,10,FALSE)=0," ",VLOOKUP($I237,Zużycie!$A$2:$P$8,10,FALSE))</f>
        <v>#N/A</v>
      </c>
      <c r="T237" s="10" t="e">
        <f>IF(VLOOKUP($I237,Zużycie!$A$2:$P$8,11,FALSE)=0," ",VLOOKUP($I237,Zużycie!$A$2:$P$8,11,FALSE))</f>
        <v>#N/A</v>
      </c>
      <c r="U237" s="10" t="e">
        <f>IF(VLOOKUP($I237,Zużycie!$A$2:$P$8,12,FALSE)=0," ",VLOOKUP($I237,Zużycie!$A$2:$P$8,12,FALSE))</f>
        <v>#N/A</v>
      </c>
      <c r="V237" s="10" t="e">
        <f>IF(VLOOKUP($I237,Zużycie!$A$2:$P$8,13,FALSE)=0," ",VLOOKUP($I237,Zużycie!$A$2:$P$2,100,FALSE))</f>
        <v>#N/A</v>
      </c>
      <c r="W237" s="10" t="e">
        <f>IF(VLOOKUP($I237,Zużycie!$A$2:$P$8,14,FALSE)=0," ",VLOOKUP($I237,Zużycie!$A$2:$P$8,14,FALSE))</f>
        <v>#N/A</v>
      </c>
      <c r="X237" s="10" t="e">
        <f>IF(VLOOKUP($I237,Zużycie!$A$2:$P$8,15,FALSE)=0," ",VLOOKUP($I237,Zużycie!$A$2:$P$8,15,FALSE))</f>
        <v>#N/A</v>
      </c>
      <c r="Y237" s="10" t="e">
        <f>IF(VLOOKUP($I237,Zużycie!$A$2:$P$8,16,FALSE)=0," ",VLOOKUP($I237,Zużycie!$A$2:$P$8,16,FALSE))</f>
        <v>#N/A</v>
      </c>
      <c r="Z237" s="10"/>
      <c r="AA237" s="10"/>
      <c r="AB237" s="10"/>
      <c r="AC237" s="10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</row>
    <row r="238" spans="1:46" ht="47.25" customHeight="1">
      <c r="A238" s="14"/>
      <c r="B238" s="5"/>
      <c r="C238" s="6"/>
      <c r="D238" s="6"/>
      <c r="E238" s="7"/>
      <c r="F238" s="5"/>
      <c r="G238" s="5"/>
      <c r="H238" s="5"/>
      <c r="I238" s="5" t="str">
        <f t="shared" si="54"/>
        <v/>
      </c>
      <c r="J238" s="5"/>
      <c r="K238" s="5"/>
      <c r="L238" s="5"/>
      <c r="M238" s="5"/>
      <c r="N238" s="10" t="e">
        <f>IF(VLOOKUP($I238,Zużycie!$A$2:$P$8,5,FALSE)=0," ",VLOOKUP($I238,Zużycie!$A$2:$P$8,5,FALSE))</f>
        <v>#N/A</v>
      </c>
      <c r="O238" s="10" t="e">
        <f>IF(VLOOKUP($I238,Zużycie!$A$2:$P$8,6,FALSE)=0," ",VLOOKUP($I238,Zużycie!$A$2:$P$8,6,FALSE))</f>
        <v>#N/A</v>
      </c>
      <c r="P238" s="10" t="e">
        <f>IF(VLOOKUP($I238,Zużycie!$A$2:$P$8,7,FALSE)=0," ",VLOOKUP($I238,Zużycie!$A$2:$P$8,7,FALSE))</f>
        <v>#N/A</v>
      </c>
      <c r="Q238" s="10" t="e">
        <f>IF(VLOOKUP($I238,Zużycie!$A$2:$P$8,8,FALSE)=0," ",VLOOKUP($I238,Zużycie!$A$2:$P$8,8,FALSE))</f>
        <v>#N/A</v>
      </c>
      <c r="R238" s="10" t="e">
        <f>IF(VLOOKUP($I238,Zużycie!$A$2:$P$8,9,FALSE)=0," ",VLOOKUP($I238,Zużycie!$A$2:$P$8,9,FALSE))</f>
        <v>#N/A</v>
      </c>
      <c r="S238" s="10" t="e">
        <f>IF(VLOOKUP($I238,Zużycie!$A$2:$P$8,10,FALSE)=0," ",VLOOKUP($I238,Zużycie!$A$2:$P$8,10,FALSE))</f>
        <v>#N/A</v>
      </c>
      <c r="T238" s="10" t="e">
        <f>IF(VLOOKUP($I238,Zużycie!$A$2:$P$8,11,FALSE)=0," ",VLOOKUP($I238,Zużycie!$A$2:$P$8,11,FALSE))</f>
        <v>#N/A</v>
      </c>
      <c r="U238" s="10" t="e">
        <f>IF(VLOOKUP($I238,Zużycie!$A$2:$P$8,12,FALSE)=0," ",VLOOKUP($I238,Zużycie!$A$2:$P$8,12,FALSE))</f>
        <v>#N/A</v>
      </c>
      <c r="V238" s="10" t="e">
        <f>IF(VLOOKUP($I238,Zużycie!$A$2:$P$8,13,FALSE)=0," ",VLOOKUP($I238,Zużycie!$A$2:$P$2,100,FALSE))</f>
        <v>#N/A</v>
      </c>
      <c r="W238" s="10" t="e">
        <f>IF(VLOOKUP($I238,Zużycie!$A$2:$P$8,14,FALSE)=0," ",VLOOKUP($I238,Zużycie!$A$2:$P$8,14,FALSE))</f>
        <v>#N/A</v>
      </c>
      <c r="X238" s="10" t="e">
        <f>IF(VLOOKUP($I238,Zużycie!$A$2:$P$8,15,FALSE)=0," ",VLOOKUP($I238,Zużycie!$A$2:$P$8,15,FALSE))</f>
        <v>#N/A</v>
      </c>
      <c r="Y238" s="10" t="e">
        <f>IF(VLOOKUP($I238,Zużycie!$A$2:$P$8,16,FALSE)=0," ",VLOOKUP($I238,Zużycie!$A$2:$P$8,16,FALSE))</f>
        <v>#N/A</v>
      </c>
      <c r="Z238" s="10"/>
      <c r="AA238" s="10"/>
      <c r="AB238" s="10"/>
      <c r="AC238" s="10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</row>
    <row r="239" spans="1:46" ht="47.25" customHeight="1">
      <c r="A239" s="14"/>
      <c r="B239" s="5"/>
      <c r="C239" s="6"/>
      <c r="D239" s="6"/>
      <c r="E239" s="7"/>
      <c r="F239" s="5"/>
      <c r="G239" s="5"/>
      <c r="H239" s="5"/>
      <c r="I239" s="5" t="str">
        <f t="shared" si="54"/>
        <v/>
      </c>
      <c r="J239" s="5"/>
      <c r="K239" s="5"/>
      <c r="L239" s="5"/>
      <c r="M239" s="5"/>
      <c r="N239" s="10" t="e">
        <f>IF(VLOOKUP($I239,Zużycie!$A$2:$P$8,5,FALSE)=0," ",VLOOKUP($I239,Zużycie!$A$2:$P$8,5,FALSE))</f>
        <v>#N/A</v>
      </c>
      <c r="O239" s="10" t="e">
        <f>IF(VLOOKUP($I239,Zużycie!$A$2:$P$8,6,FALSE)=0," ",VLOOKUP($I239,Zużycie!$A$2:$P$8,6,FALSE))</f>
        <v>#N/A</v>
      </c>
      <c r="P239" s="10" t="e">
        <f>IF(VLOOKUP($I239,Zużycie!$A$2:$P$8,7,FALSE)=0," ",VLOOKUP($I239,Zużycie!$A$2:$P$8,7,FALSE))</f>
        <v>#N/A</v>
      </c>
      <c r="Q239" s="10" t="e">
        <f>IF(VLOOKUP($I239,Zużycie!$A$2:$P$8,8,FALSE)=0," ",VLOOKUP($I239,Zużycie!$A$2:$P$8,8,FALSE))</f>
        <v>#N/A</v>
      </c>
      <c r="R239" s="10" t="e">
        <f>IF(VLOOKUP($I239,Zużycie!$A$2:$P$8,9,FALSE)=0," ",VLOOKUP($I239,Zużycie!$A$2:$P$8,9,FALSE))</f>
        <v>#N/A</v>
      </c>
      <c r="S239" s="10" t="e">
        <f>IF(VLOOKUP($I239,Zużycie!$A$2:$P$8,10,FALSE)=0," ",VLOOKUP($I239,Zużycie!$A$2:$P$8,10,FALSE))</f>
        <v>#N/A</v>
      </c>
      <c r="T239" s="10" t="e">
        <f>IF(VLOOKUP($I239,Zużycie!$A$2:$P$8,11,FALSE)=0," ",VLOOKUP($I239,Zużycie!$A$2:$P$8,11,FALSE))</f>
        <v>#N/A</v>
      </c>
      <c r="U239" s="10" t="e">
        <f>IF(VLOOKUP($I239,Zużycie!$A$2:$P$8,12,FALSE)=0," ",VLOOKUP($I239,Zużycie!$A$2:$P$8,12,FALSE))</f>
        <v>#N/A</v>
      </c>
      <c r="V239" s="10" t="e">
        <f>IF(VLOOKUP($I239,Zużycie!$A$2:$P$8,13,FALSE)=0," ",VLOOKUP($I239,Zużycie!$A$2:$P$2,100,FALSE))</f>
        <v>#N/A</v>
      </c>
      <c r="W239" s="10" t="e">
        <f>IF(VLOOKUP($I239,Zużycie!$A$2:$P$8,14,FALSE)=0," ",VLOOKUP($I239,Zużycie!$A$2:$P$8,14,FALSE))</f>
        <v>#N/A</v>
      </c>
      <c r="X239" s="10" t="e">
        <f>IF(VLOOKUP($I239,Zużycie!$A$2:$P$8,15,FALSE)=0," ",VLOOKUP($I239,Zużycie!$A$2:$P$8,15,FALSE))</f>
        <v>#N/A</v>
      </c>
      <c r="Y239" s="10" t="e">
        <f>IF(VLOOKUP($I239,Zużycie!$A$2:$P$8,16,FALSE)=0," ",VLOOKUP($I239,Zużycie!$A$2:$P$8,16,FALSE))</f>
        <v>#N/A</v>
      </c>
      <c r="Z239" s="10"/>
      <c r="AA239" s="10"/>
      <c r="AB239" s="10"/>
      <c r="AC239" s="10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</row>
    <row r="240" spans="1:46" ht="47.25" customHeight="1">
      <c r="A240" s="14"/>
      <c r="B240" s="5"/>
      <c r="C240" s="6"/>
      <c r="D240" s="6"/>
      <c r="E240" s="7"/>
      <c r="F240" s="5"/>
      <c r="G240" s="5"/>
      <c r="H240" s="5"/>
      <c r="I240" s="5" t="str">
        <f t="shared" si="54"/>
        <v/>
      </c>
      <c r="J240" s="5"/>
      <c r="K240" s="5"/>
      <c r="L240" s="5"/>
      <c r="M240" s="5"/>
      <c r="N240" s="10" t="e">
        <f>IF(VLOOKUP($I240,Zużycie!$A$2:$P$8,5,FALSE)=0," ",VLOOKUP($I240,Zużycie!$A$2:$P$8,5,FALSE))</f>
        <v>#N/A</v>
      </c>
      <c r="O240" s="10" t="e">
        <f>IF(VLOOKUP($I240,Zużycie!$A$2:$P$8,6,FALSE)=0," ",VLOOKUP($I240,Zużycie!$A$2:$P$8,6,FALSE))</f>
        <v>#N/A</v>
      </c>
      <c r="P240" s="10" t="e">
        <f>IF(VLOOKUP($I240,Zużycie!$A$2:$P$8,7,FALSE)=0," ",VLOOKUP($I240,Zużycie!$A$2:$P$8,7,FALSE))</f>
        <v>#N/A</v>
      </c>
      <c r="Q240" s="10" t="e">
        <f>IF(VLOOKUP($I240,Zużycie!$A$2:$P$8,8,FALSE)=0," ",VLOOKUP($I240,Zużycie!$A$2:$P$8,8,FALSE))</f>
        <v>#N/A</v>
      </c>
      <c r="R240" s="10" t="e">
        <f>IF(VLOOKUP($I240,Zużycie!$A$2:$P$8,9,FALSE)=0," ",VLOOKUP($I240,Zużycie!$A$2:$P$8,9,FALSE))</f>
        <v>#N/A</v>
      </c>
      <c r="S240" s="10" t="e">
        <f>IF(VLOOKUP($I240,Zużycie!$A$2:$P$8,10,FALSE)=0," ",VLOOKUP($I240,Zużycie!$A$2:$P$8,10,FALSE))</f>
        <v>#N/A</v>
      </c>
      <c r="T240" s="10" t="e">
        <f>IF(VLOOKUP($I240,Zużycie!$A$2:$P$8,11,FALSE)=0," ",VLOOKUP($I240,Zużycie!$A$2:$P$8,11,FALSE))</f>
        <v>#N/A</v>
      </c>
      <c r="U240" s="10" t="e">
        <f>IF(VLOOKUP($I240,Zużycie!$A$2:$P$8,12,FALSE)=0," ",VLOOKUP($I240,Zużycie!$A$2:$P$8,12,FALSE))</f>
        <v>#N/A</v>
      </c>
      <c r="V240" s="10" t="e">
        <f>IF(VLOOKUP($I240,Zużycie!$A$2:$P$8,13,FALSE)=0," ",VLOOKUP($I240,Zużycie!$A$2:$P$2,100,FALSE))</f>
        <v>#N/A</v>
      </c>
      <c r="W240" s="10" t="e">
        <f>IF(VLOOKUP($I240,Zużycie!$A$2:$P$8,14,FALSE)=0," ",VLOOKUP($I240,Zużycie!$A$2:$P$8,14,FALSE))</f>
        <v>#N/A</v>
      </c>
      <c r="X240" s="10" t="e">
        <f>IF(VLOOKUP($I240,Zużycie!$A$2:$P$8,15,FALSE)=0," ",VLOOKUP($I240,Zużycie!$A$2:$P$8,15,FALSE))</f>
        <v>#N/A</v>
      </c>
      <c r="Y240" s="10" t="e">
        <f>IF(VLOOKUP($I240,Zużycie!$A$2:$P$8,16,FALSE)=0," ",VLOOKUP($I240,Zużycie!$A$2:$P$8,16,FALSE))</f>
        <v>#N/A</v>
      </c>
      <c r="Z240" s="10"/>
      <c r="AA240" s="10"/>
      <c r="AB240" s="10"/>
      <c r="AC240" s="10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</row>
    <row r="241" spans="1:46" ht="47.25" customHeight="1">
      <c r="A241" s="14"/>
      <c r="B241" s="5"/>
      <c r="C241" s="6"/>
      <c r="D241" s="6"/>
      <c r="E241" s="7"/>
      <c r="F241" s="5"/>
      <c r="G241" s="5"/>
      <c r="H241" s="5"/>
      <c r="I241" s="5" t="str">
        <f t="shared" si="54"/>
        <v/>
      </c>
      <c r="J241" s="5"/>
      <c r="K241" s="5"/>
      <c r="L241" s="5"/>
      <c r="M241" s="5"/>
      <c r="N241" s="10" t="e">
        <f>IF(VLOOKUP($I241,Zużycie!$A$2:$P$8,5,FALSE)=0," ",VLOOKUP($I241,Zużycie!$A$2:$P$8,5,FALSE))</f>
        <v>#N/A</v>
      </c>
      <c r="O241" s="10" t="e">
        <f>IF(VLOOKUP($I241,Zużycie!$A$2:$P$8,6,FALSE)=0," ",VLOOKUP($I241,Zużycie!$A$2:$P$8,6,FALSE))</f>
        <v>#N/A</v>
      </c>
      <c r="P241" s="10" t="e">
        <f>IF(VLOOKUP($I241,Zużycie!$A$2:$P$8,7,FALSE)=0," ",VLOOKUP($I241,Zużycie!$A$2:$P$8,7,FALSE))</f>
        <v>#N/A</v>
      </c>
      <c r="Q241" s="10" t="e">
        <f>IF(VLOOKUP($I241,Zużycie!$A$2:$P$8,8,FALSE)=0," ",VLOOKUP($I241,Zużycie!$A$2:$P$8,8,FALSE))</f>
        <v>#N/A</v>
      </c>
      <c r="R241" s="10" t="e">
        <f>IF(VLOOKUP($I241,Zużycie!$A$2:$P$8,9,FALSE)=0," ",VLOOKUP($I241,Zużycie!$A$2:$P$8,9,FALSE))</f>
        <v>#N/A</v>
      </c>
      <c r="S241" s="10" t="e">
        <f>IF(VLOOKUP($I241,Zużycie!$A$2:$P$8,10,FALSE)=0," ",VLOOKUP($I241,Zużycie!$A$2:$P$8,10,FALSE))</f>
        <v>#N/A</v>
      </c>
      <c r="T241" s="10" t="e">
        <f>IF(VLOOKUP($I241,Zużycie!$A$2:$P$8,11,FALSE)=0," ",VLOOKUP($I241,Zużycie!$A$2:$P$8,11,FALSE))</f>
        <v>#N/A</v>
      </c>
      <c r="U241" s="10" t="e">
        <f>IF(VLOOKUP($I241,Zużycie!$A$2:$P$8,12,FALSE)=0," ",VLOOKUP($I241,Zużycie!$A$2:$P$8,12,FALSE))</f>
        <v>#N/A</v>
      </c>
      <c r="V241" s="10" t="e">
        <f>IF(VLOOKUP($I241,Zużycie!$A$2:$P$8,13,FALSE)=0," ",VLOOKUP($I241,Zużycie!$A$2:$P$2,100,FALSE))</f>
        <v>#N/A</v>
      </c>
      <c r="W241" s="10" t="e">
        <f>IF(VLOOKUP($I241,Zużycie!$A$2:$P$8,14,FALSE)=0," ",VLOOKUP($I241,Zużycie!$A$2:$P$8,14,FALSE))</f>
        <v>#N/A</v>
      </c>
      <c r="X241" s="10" t="e">
        <f>IF(VLOOKUP($I241,Zużycie!$A$2:$P$8,15,FALSE)=0," ",VLOOKUP($I241,Zużycie!$A$2:$P$8,15,FALSE))</f>
        <v>#N/A</v>
      </c>
      <c r="Y241" s="10" t="e">
        <f>IF(VLOOKUP($I241,Zużycie!$A$2:$P$8,16,FALSE)=0," ",VLOOKUP($I241,Zużycie!$A$2:$P$8,16,FALSE))</f>
        <v>#N/A</v>
      </c>
      <c r="Z241" s="10"/>
      <c r="AA241" s="10"/>
      <c r="AB241" s="10"/>
      <c r="AC241" s="10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</row>
    <row r="242" spans="1:46" ht="47.25" customHeight="1">
      <c r="A242" s="14"/>
      <c r="B242" s="5"/>
      <c r="C242" s="6"/>
      <c r="D242" s="6"/>
      <c r="E242" s="7"/>
      <c r="F242" s="5"/>
      <c r="G242" s="5"/>
      <c r="H242" s="5"/>
      <c r="I242" s="5" t="str">
        <f t="shared" si="54"/>
        <v/>
      </c>
      <c r="J242" s="5"/>
      <c r="K242" s="5"/>
      <c r="L242" s="5"/>
      <c r="M242" s="5"/>
      <c r="N242" s="10" t="e">
        <f>IF(VLOOKUP($I242,Zużycie!$A$2:$P$8,5,FALSE)=0," ",VLOOKUP($I242,Zużycie!$A$2:$P$8,5,FALSE))</f>
        <v>#N/A</v>
      </c>
      <c r="O242" s="10" t="e">
        <f>IF(VLOOKUP($I242,Zużycie!$A$2:$P$8,6,FALSE)=0," ",VLOOKUP($I242,Zużycie!$A$2:$P$8,6,FALSE))</f>
        <v>#N/A</v>
      </c>
      <c r="P242" s="10" t="e">
        <f>IF(VLOOKUP($I242,Zużycie!$A$2:$P$8,7,FALSE)=0," ",VLOOKUP($I242,Zużycie!$A$2:$P$8,7,FALSE))</f>
        <v>#N/A</v>
      </c>
      <c r="Q242" s="10" t="e">
        <f>IF(VLOOKUP($I242,Zużycie!$A$2:$P$8,8,FALSE)=0," ",VLOOKUP($I242,Zużycie!$A$2:$P$8,8,FALSE))</f>
        <v>#N/A</v>
      </c>
      <c r="R242" s="10" t="e">
        <f>IF(VLOOKUP($I242,Zużycie!$A$2:$P$8,9,FALSE)=0," ",VLOOKUP($I242,Zużycie!$A$2:$P$8,9,FALSE))</f>
        <v>#N/A</v>
      </c>
      <c r="S242" s="10" t="e">
        <f>IF(VLOOKUP($I242,Zużycie!$A$2:$P$8,10,FALSE)=0," ",VLOOKUP($I242,Zużycie!$A$2:$P$8,10,FALSE))</f>
        <v>#N/A</v>
      </c>
      <c r="T242" s="10" t="e">
        <f>IF(VLOOKUP($I242,Zużycie!$A$2:$P$8,11,FALSE)=0," ",VLOOKUP($I242,Zużycie!$A$2:$P$8,11,FALSE))</f>
        <v>#N/A</v>
      </c>
      <c r="U242" s="10" t="e">
        <f>IF(VLOOKUP($I242,Zużycie!$A$2:$P$8,12,FALSE)=0," ",VLOOKUP($I242,Zużycie!$A$2:$P$8,12,FALSE))</f>
        <v>#N/A</v>
      </c>
      <c r="V242" s="10" t="e">
        <f>IF(VLOOKUP($I242,Zużycie!$A$2:$P$8,13,FALSE)=0," ",VLOOKUP($I242,Zużycie!$A$2:$P$2,100,FALSE))</f>
        <v>#N/A</v>
      </c>
      <c r="W242" s="10" t="e">
        <f>IF(VLOOKUP($I242,Zużycie!$A$2:$P$8,14,FALSE)=0," ",VLOOKUP($I242,Zużycie!$A$2:$P$8,14,FALSE))</f>
        <v>#N/A</v>
      </c>
      <c r="X242" s="10" t="e">
        <f>IF(VLOOKUP($I242,Zużycie!$A$2:$P$8,15,FALSE)=0," ",VLOOKUP($I242,Zużycie!$A$2:$P$8,15,FALSE))</f>
        <v>#N/A</v>
      </c>
      <c r="Y242" s="10" t="e">
        <f>IF(VLOOKUP($I242,Zużycie!$A$2:$P$8,16,FALSE)=0," ",VLOOKUP($I242,Zużycie!$A$2:$P$8,16,FALSE))</f>
        <v>#N/A</v>
      </c>
      <c r="Z242" s="10"/>
      <c r="AA242" s="10"/>
      <c r="AB242" s="10"/>
      <c r="AC242" s="10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</row>
    <row r="243" spans="1:46" ht="47.25" customHeight="1">
      <c r="A243" s="14"/>
      <c r="B243" s="5"/>
      <c r="C243" s="6"/>
      <c r="D243" s="6"/>
      <c r="E243" s="7"/>
      <c r="F243" s="5"/>
      <c r="G243" s="5"/>
      <c r="H243" s="5"/>
      <c r="I243" s="5" t="str">
        <f t="shared" si="54"/>
        <v/>
      </c>
      <c r="J243" s="5"/>
      <c r="K243" s="5"/>
      <c r="L243" s="5"/>
      <c r="M243" s="5"/>
      <c r="N243" s="10" t="e">
        <f>IF(VLOOKUP($I243,Zużycie!$A$2:$P$8,5,FALSE)=0," ",VLOOKUP($I243,Zużycie!$A$2:$P$8,5,FALSE))</f>
        <v>#N/A</v>
      </c>
      <c r="O243" s="10" t="e">
        <f>IF(VLOOKUP($I243,Zużycie!$A$2:$P$8,6,FALSE)=0," ",VLOOKUP($I243,Zużycie!$A$2:$P$8,6,FALSE))</f>
        <v>#N/A</v>
      </c>
      <c r="P243" s="10" t="e">
        <f>IF(VLOOKUP($I243,Zużycie!$A$2:$P$8,7,FALSE)=0," ",VLOOKUP($I243,Zużycie!$A$2:$P$8,7,FALSE))</f>
        <v>#N/A</v>
      </c>
      <c r="Q243" s="10" t="e">
        <f>IF(VLOOKUP($I243,Zużycie!$A$2:$P$8,8,FALSE)=0," ",VLOOKUP($I243,Zużycie!$A$2:$P$8,8,FALSE))</f>
        <v>#N/A</v>
      </c>
      <c r="R243" s="10" t="e">
        <f>IF(VLOOKUP($I243,Zużycie!$A$2:$P$8,9,FALSE)=0," ",VLOOKUP($I243,Zużycie!$A$2:$P$8,9,FALSE))</f>
        <v>#N/A</v>
      </c>
      <c r="S243" s="10" t="e">
        <f>IF(VLOOKUP($I243,Zużycie!$A$2:$P$8,10,FALSE)=0," ",VLOOKUP($I243,Zużycie!$A$2:$P$8,10,FALSE))</f>
        <v>#N/A</v>
      </c>
      <c r="T243" s="10" t="e">
        <f>IF(VLOOKUP($I243,Zużycie!$A$2:$P$8,11,FALSE)=0," ",VLOOKUP($I243,Zużycie!$A$2:$P$8,11,FALSE))</f>
        <v>#N/A</v>
      </c>
      <c r="U243" s="10" t="e">
        <f>IF(VLOOKUP($I243,Zużycie!$A$2:$P$8,12,FALSE)=0," ",VLOOKUP($I243,Zużycie!$A$2:$P$8,12,FALSE))</f>
        <v>#N/A</v>
      </c>
      <c r="V243" s="10" t="e">
        <f>IF(VLOOKUP($I243,Zużycie!$A$2:$P$8,13,FALSE)=0," ",VLOOKUP($I243,Zużycie!$A$2:$P$2,100,FALSE))</f>
        <v>#N/A</v>
      </c>
      <c r="W243" s="10" t="e">
        <f>IF(VLOOKUP($I243,Zużycie!$A$2:$P$8,14,FALSE)=0," ",VLOOKUP($I243,Zużycie!$A$2:$P$8,14,FALSE))</f>
        <v>#N/A</v>
      </c>
      <c r="X243" s="10" t="e">
        <f>IF(VLOOKUP($I243,Zużycie!$A$2:$P$8,15,FALSE)=0," ",VLOOKUP($I243,Zużycie!$A$2:$P$8,15,FALSE))</f>
        <v>#N/A</v>
      </c>
      <c r="Y243" s="10" t="e">
        <f>IF(VLOOKUP($I243,Zużycie!$A$2:$P$8,16,FALSE)=0," ",VLOOKUP($I243,Zużycie!$A$2:$P$8,16,FALSE))</f>
        <v>#N/A</v>
      </c>
      <c r="Z243" s="10"/>
      <c r="AA243" s="10"/>
      <c r="AB243" s="10"/>
      <c r="AC243" s="10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</row>
    <row r="244" spans="1:46" ht="47.25" customHeight="1">
      <c r="A244" s="14"/>
      <c r="B244" s="5"/>
      <c r="C244" s="6"/>
      <c r="D244" s="6"/>
      <c r="E244" s="7"/>
      <c r="F244" s="5"/>
      <c r="G244" s="5"/>
      <c r="H244" s="5"/>
      <c r="I244" s="5" t="str">
        <f t="shared" si="54"/>
        <v/>
      </c>
      <c r="J244" s="5"/>
      <c r="K244" s="5"/>
      <c r="L244" s="5"/>
      <c r="M244" s="5"/>
      <c r="N244" s="10" t="e">
        <f>IF(VLOOKUP($I244,Zużycie!$A$2:$P$8,5,FALSE)=0," ",VLOOKUP($I244,Zużycie!$A$2:$P$8,5,FALSE))</f>
        <v>#N/A</v>
      </c>
      <c r="O244" s="10" t="e">
        <f>IF(VLOOKUP($I244,Zużycie!$A$2:$P$8,6,FALSE)=0," ",VLOOKUP($I244,Zużycie!$A$2:$P$8,6,FALSE))</f>
        <v>#N/A</v>
      </c>
      <c r="P244" s="10" t="e">
        <f>IF(VLOOKUP($I244,Zużycie!$A$2:$P$8,7,FALSE)=0," ",VLOOKUP($I244,Zużycie!$A$2:$P$8,7,FALSE))</f>
        <v>#N/A</v>
      </c>
      <c r="Q244" s="10" t="e">
        <f>IF(VLOOKUP($I244,Zużycie!$A$2:$P$8,8,FALSE)=0," ",VLOOKUP($I244,Zużycie!$A$2:$P$8,8,FALSE))</f>
        <v>#N/A</v>
      </c>
      <c r="R244" s="10" t="e">
        <f>IF(VLOOKUP($I244,Zużycie!$A$2:$P$8,9,FALSE)=0," ",VLOOKUP($I244,Zużycie!$A$2:$P$8,9,FALSE))</f>
        <v>#N/A</v>
      </c>
      <c r="S244" s="10" t="e">
        <f>IF(VLOOKUP($I244,Zużycie!$A$2:$P$8,10,FALSE)=0," ",VLOOKUP($I244,Zużycie!$A$2:$P$8,10,FALSE))</f>
        <v>#N/A</v>
      </c>
      <c r="T244" s="10" t="e">
        <f>IF(VLOOKUP($I244,Zużycie!$A$2:$P$8,11,FALSE)=0," ",VLOOKUP($I244,Zużycie!$A$2:$P$8,11,FALSE))</f>
        <v>#N/A</v>
      </c>
      <c r="U244" s="10" t="e">
        <f>IF(VLOOKUP($I244,Zużycie!$A$2:$P$8,12,FALSE)=0," ",VLOOKUP($I244,Zużycie!$A$2:$P$8,12,FALSE))</f>
        <v>#N/A</v>
      </c>
      <c r="V244" s="10" t="e">
        <f>IF(VLOOKUP($I244,Zużycie!$A$2:$P$8,13,FALSE)=0," ",VLOOKUP($I244,Zużycie!$A$2:$P$2,100,FALSE))</f>
        <v>#N/A</v>
      </c>
      <c r="W244" s="10" t="e">
        <f>IF(VLOOKUP($I244,Zużycie!$A$2:$P$8,14,FALSE)=0," ",VLOOKUP($I244,Zużycie!$A$2:$P$8,14,FALSE))</f>
        <v>#N/A</v>
      </c>
      <c r="X244" s="10" t="e">
        <f>IF(VLOOKUP($I244,Zużycie!$A$2:$P$8,15,FALSE)=0," ",VLOOKUP($I244,Zużycie!$A$2:$P$8,15,FALSE))</f>
        <v>#N/A</v>
      </c>
      <c r="Y244" s="10" t="e">
        <f>IF(VLOOKUP($I244,Zużycie!$A$2:$P$8,16,FALSE)=0," ",VLOOKUP($I244,Zużycie!$A$2:$P$8,16,FALSE))</f>
        <v>#N/A</v>
      </c>
      <c r="Z244" s="10"/>
      <c r="AA244" s="10"/>
      <c r="AB244" s="10"/>
      <c r="AC244" s="10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</row>
    <row r="245" spans="1:46" ht="47.25" customHeight="1">
      <c r="A245" s="14"/>
      <c r="B245" s="5"/>
      <c r="C245" s="6"/>
      <c r="D245" s="6"/>
      <c r="E245" s="7"/>
      <c r="F245" s="5"/>
      <c r="G245" s="5"/>
      <c r="H245" s="5"/>
      <c r="I245" s="5" t="str">
        <f t="shared" si="54"/>
        <v/>
      </c>
      <c r="J245" s="5"/>
      <c r="K245" s="5"/>
      <c r="L245" s="5"/>
      <c r="M245" s="5"/>
      <c r="N245" s="10" t="e">
        <f>IF(VLOOKUP($I245,Zużycie!$A$2:$P$8,5,FALSE)=0," ",VLOOKUP($I245,Zużycie!$A$2:$P$8,5,FALSE))</f>
        <v>#N/A</v>
      </c>
      <c r="O245" s="10" t="e">
        <f>IF(VLOOKUP($I245,Zużycie!$A$2:$P$8,6,FALSE)=0," ",VLOOKUP($I245,Zużycie!$A$2:$P$8,6,FALSE))</f>
        <v>#N/A</v>
      </c>
      <c r="P245" s="10" t="e">
        <f>IF(VLOOKUP($I245,Zużycie!$A$2:$P$8,7,FALSE)=0," ",VLOOKUP($I245,Zużycie!$A$2:$P$8,7,FALSE))</f>
        <v>#N/A</v>
      </c>
      <c r="Q245" s="10" t="e">
        <f>IF(VLOOKUP($I245,Zużycie!$A$2:$P$8,8,FALSE)=0," ",VLOOKUP($I245,Zużycie!$A$2:$P$8,8,FALSE))</f>
        <v>#N/A</v>
      </c>
      <c r="R245" s="10" t="e">
        <f>IF(VLOOKUP($I245,Zużycie!$A$2:$P$8,9,FALSE)=0," ",VLOOKUP($I245,Zużycie!$A$2:$P$8,9,FALSE))</f>
        <v>#N/A</v>
      </c>
      <c r="S245" s="10" t="e">
        <f>IF(VLOOKUP($I245,Zużycie!$A$2:$P$8,10,FALSE)=0," ",VLOOKUP($I245,Zużycie!$A$2:$P$8,10,FALSE))</f>
        <v>#N/A</v>
      </c>
      <c r="T245" s="10" t="e">
        <f>IF(VLOOKUP($I245,Zużycie!$A$2:$P$8,11,FALSE)=0," ",VLOOKUP($I245,Zużycie!$A$2:$P$8,11,FALSE))</f>
        <v>#N/A</v>
      </c>
      <c r="U245" s="10" t="e">
        <f>IF(VLOOKUP($I245,Zużycie!$A$2:$P$8,12,FALSE)=0," ",VLOOKUP($I245,Zużycie!$A$2:$P$8,12,FALSE))</f>
        <v>#N/A</v>
      </c>
      <c r="V245" s="10" t="e">
        <f>IF(VLOOKUP($I245,Zużycie!$A$2:$P$8,13,FALSE)=0," ",VLOOKUP($I245,Zużycie!$A$2:$P$2,100,FALSE))</f>
        <v>#N/A</v>
      </c>
      <c r="W245" s="10" t="e">
        <f>IF(VLOOKUP($I245,Zużycie!$A$2:$P$8,14,FALSE)=0," ",VLOOKUP($I245,Zużycie!$A$2:$P$8,14,FALSE))</f>
        <v>#N/A</v>
      </c>
      <c r="X245" s="10" t="e">
        <f>IF(VLOOKUP($I245,Zużycie!$A$2:$P$8,15,FALSE)=0," ",VLOOKUP($I245,Zużycie!$A$2:$P$8,15,FALSE))</f>
        <v>#N/A</v>
      </c>
      <c r="Y245" s="10" t="e">
        <f>IF(VLOOKUP($I245,Zużycie!$A$2:$P$8,16,FALSE)=0," ",VLOOKUP($I245,Zużycie!$A$2:$P$8,16,FALSE))</f>
        <v>#N/A</v>
      </c>
      <c r="Z245" s="10"/>
      <c r="AA245" s="10"/>
      <c r="AB245" s="10"/>
      <c r="AC245" s="10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</row>
    <row r="246" spans="1:46" ht="47.25" customHeight="1">
      <c r="A246" s="14"/>
      <c r="B246" s="5"/>
      <c r="C246" s="6"/>
      <c r="D246" s="6"/>
      <c r="E246" s="7"/>
      <c r="F246" s="5"/>
      <c r="G246" s="5"/>
      <c r="H246" s="5"/>
      <c r="I246" s="5" t="str">
        <f t="shared" si="54"/>
        <v/>
      </c>
      <c r="J246" s="5"/>
      <c r="K246" s="5"/>
      <c r="L246" s="5"/>
      <c r="M246" s="5"/>
      <c r="N246" s="10" t="e">
        <f>IF(VLOOKUP($I246,Zużycie!$A$2:$P$8,5,FALSE)=0," ",VLOOKUP($I246,Zużycie!$A$2:$P$8,5,FALSE))</f>
        <v>#N/A</v>
      </c>
      <c r="O246" s="10" t="e">
        <f>IF(VLOOKUP($I246,Zużycie!$A$2:$P$8,6,FALSE)=0," ",VLOOKUP($I246,Zużycie!$A$2:$P$8,6,FALSE))</f>
        <v>#N/A</v>
      </c>
      <c r="P246" s="10" t="e">
        <f>IF(VLOOKUP($I246,Zużycie!$A$2:$P$8,7,FALSE)=0," ",VLOOKUP($I246,Zużycie!$A$2:$P$8,7,FALSE))</f>
        <v>#N/A</v>
      </c>
      <c r="Q246" s="10" t="e">
        <f>IF(VLOOKUP($I246,Zużycie!$A$2:$P$8,8,FALSE)=0," ",VLOOKUP($I246,Zużycie!$A$2:$P$8,8,FALSE))</f>
        <v>#N/A</v>
      </c>
      <c r="R246" s="10" t="e">
        <f>IF(VLOOKUP($I246,Zużycie!$A$2:$P$8,9,FALSE)=0," ",VLOOKUP($I246,Zużycie!$A$2:$P$8,9,FALSE))</f>
        <v>#N/A</v>
      </c>
      <c r="S246" s="10" t="e">
        <f>IF(VLOOKUP($I246,Zużycie!$A$2:$P$8,10,FALSE)=0," ",VLOOKUP($I246,Zużycie!$A$2:$P$8,10,FALSE))</f>
        <v>#N/A</v>
      </c>
      <c r="T246" s="10" t="e">
        <f>IF(VLOOKUP($I246,Zużycie!$A$2:$P$8,11,FALSE)=0," ",VLOOKUP($I246,Zużycie!$A$2:$P$8,11,FALSE))</f>
        <v>#N/A</v>
      </c>
      <c r="U246" s="10" t="e">
        <f>IF(VLOOKUP($I246,Zużycie!$A$2:$P$8,12,FALSE)=0," ",VLOOKUP($I246,Zużycie!$A$2:$P$8,12,FALSE))</f>
        <v>#N/A</v>
      </c>
      <c r="V246" s="10" t="e">
        <f>IF(VLOOKUP($I246,Zużycie!$A$2:$P$8,13,FALSE)=0," ",VLOOKUP($I246,Zużycie!$A$2:$P$2,100,FALSE))</f>
        <v>#N/A</v>
      </c>
      <c r="W246" s="10" t="e">
        <f>IF(VLOOKUP($I246,Zużycie!$A$2:$P$8,14,FALSE)=0," ",VLOOKUP($I246,Zużycie!$A$2:$P$8,14,FALSE))</f>
        <v>#N/A</v>
      </c>
      <c r="X246" s="10" t="e">
        <f>IF(VLOOKUP($I246,Zużycie!$A$2:$P$8,15,FALSE)=0," ",VLOOKUP($I246,Zużycie!$A$2:$P$8,15,FALSE))</f>
        <v>#N/A</v>
      </c>
      <c r="Y246" s="10" t="e">
        <f>IF(VLOOKUP($I246,Zużycie!$A$2:$P$8,16,FALSE)=0," ",VLOOKUP($I246,Zużycie!$A$2:$P$8,16,FALSE))</f>
        <v>#N/A</v>
      </c>
      <c r="Z246" s="10"/>
      <c r="AA246" s="10"/>
      <c r="AB246" s="10"/>
      <c r="AC246" s="10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</row>
    <row r="247" spans="1:46" ht="47.25" customHeight="1">
      <c r="A247" s="14"/>
      <c r="B247" s="5"/>
      <c r="C247" s="6"/>
      <c r="D247" s="6"/>
      <c r="E247" s="7"/>
      <c r="F247" s="5"/>
      <c r="G247" s="5"/>
      <c r="H247" s="5"/>
      <c r="I247" s="5" t="str">
        <f t="shared" si="54"/>
        <v/>
      </c>
      <c r="J247" s="5"/>
      <c r="K247" s="5"/>
      <c r="L247" s="5"/>
      <c r="M247" s="5"/>
      <c r="N247" s="10" t="e">
        <f>IF(VLOOKUP($I247,Zużycie!$A$2:$P$8,5,FALSE)=0," ",VLOOKUP($I247,Zużycie!$A$2:$P$8,5,FALSE))</f>
        <v>#N/A</v>
      </c>
      <c r="O247" s="10" t="e">
        <f>IF(VLOOKUP($I247,Zużycie!$A$2:$P$8,6,FALSE)=0," ",VLOOKUP($I247,Zużycie!$A$2:$P$8,6,FALSE))</f>
        <v>#N/A</v>
      </c>
      <c r="P247" s="10" t="e">
        <f>IF(VLOOKUP($I247,Zużycie!$A$2:$P$8,7,FALSE)=0," ",VLOOKUP($I247,Zużycie!$A$2:$P$8,7,FALSE))</f>
        <v>#N/A</v>
      </c>
      <c r="Q247" s="10" t="e">
        <f>IF(VLOOKUP($I247,Zużycie!$A$2:$P$8,8,FALSE)=0," ",VLOOKUP($I247,Zużycie!$A$2:$P$8,8,FALSE))</f>
        <v>#N/A</v>
      </c>
      <c r="R247" s="10" t="e">
        <f>IF(VLOOKUP($I247,Zużycie!$A$2:$P$8,9,FALSE)=0," ",VLOOKUP($I247,Zużycie!$A$2:$P$8,9,FALSE))</f>
        <v>#N/A</v>
      </c>
      <c r="S247" s="10" t="e">
        <f>IF(VLOOKUP($I247,Zużycie!$A$2:$P$8,10,FALSE)=0," ",VLOOKUP($I247,Zużycie!$A$2:$P$8,10,FALSE))</f>
        <v>#N/A</v>
      </c>
      <c r="T247" s="10" t="e">
        <f>IF(VLOOKUP($I247,Zużycie!$A$2:$P$8,11,FALSE)=0," ",VLOOKUP($I247,Zużycie!$A$2:$P$8,11,FALSE))</f>
        <v>#N/A</v>
      </c>
      <c r="U247" s="10" t="e">
        <f>IF(VLOOKUP($I247,Zużycie!$A$2:$P$8,12,FALSE)=0," ",VLOOKUP($I247,Zużycie!$A$2:$P$8,12,FALSE))</f>
        <v>#N/A</v>
      </c>
      <c r="V247" s="10" t="e">
        <f>IF(VLOOKUP($I247,Zużycie!$A$2:$P$8,13,FALSE)=0," ",VLOOKUP($I247,Zużycie!$A$2:$P$2,100,FALSE))</f>
        <v>#N/A</v>
      </c>
      <c r="W247" s="10" t="e">
        <f>IF(VLOOKUP($I247,Zużycie!$A$2:$P$8,14,FALSE)=0," ",VLOOKUP($I247,Zużycie!$A$2:$P$8,14,FALSE))</f>
        <v>#N/A</v>
      </c>
      <c r="X247" s="10" t="e">
        <f>IF(VLOOKUP($I247,Zużycie!$A$2:$P$8,15,FALSE)=0," ",VLOOKUP($I247,Zużycie!$A$2:$P$8,15,FALSE))</f>
        <v>#N/A</v>
      </c>
      <c r="Y247" s="10" t="e">
        <f>IF(VLOOKUP($I247,Zużycie!$A$2:$P$8,16,FALSE)=0," ",VLOOKUP($I247,Zużycie!$A$2:$P$8,16,FALSE))</f>
        <v>#N/A</v>
      </c>
      <c r="Z247" s="10"/>
      <c r="AA247" s="10"/>
      <c r="AB247" s="10"/>
      <c r="AC247" s="10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</row>
    <row r="248" spans="1:46" ht="47.25" customHeight="1">
      <c r="A248" s="14"/>
      <c r="B248" s="5"/>
      <c r="C248" s="6"/>
      <c r="D248" s="6"/>
      <c r="E248" s="7"/>
      <c r="F248" s="5"/>
      <c r="G248" s="5"/>
      <c r="H248" s="5"/>
      <c r="I248" s="5" t="str">
        <f t="shared" si="54"/>
        <v/>
      </c>
      <c r="J248" s="5"/>
      <c r="K248" s="5"/>
      <c r="L248" s="5"/>
      <c r="M248" s="5"/>
      <c r="N248" s="10" t="e">
        <f>IF(VLOOKUP($I248,Zużycie!$A$2:$P$8,5,FALSE)=0," ",VLOOKUP($I248,Zużycie!$A$2:$P$8,5,FALSE))</f>
        <v>#N/A</v>
      </c>
      <c r="O248" s="10" t="e">
        <f>IF(VLOOKUP($I248,Zużycie!$A$2:$P$8,6,FALSE)=0," ",VLOOKUP($I248,Zużycie!$A$2:$P$8,6,FALSE))</f>
        <v>#N/A</v>
      </c>
      <c r="P248" s="10" t="e">
        <f>IF(VLOOKUP($I248,Zużycie!$A$2:$P$8,7,FALSE)=0," ",VLOOKUP($I248,Zużycie!$A$2:$P$8,7,FALSE))</f>
        <v>#N/A</v>
      </c>
      <c r="Q248" s="10" t="e">
        <f>IF(VLOOKUP($I248,Zużycie!$A$2:$P$8,8,FALSE)=0," ",VLOOKUP($I248,Zużycie!$A$2:$P$8,8,FALSE))</f>
        <v>#N/A</v>
      </c>
      <c r="R248" s="10" t="e">
        <f>IF(VLOOKUP($I248,Zużycie!$A$2:$P$8,9,FALSE)=0," ",VLOOKUP($I248,Zużycie!$A$2:$P$8,9,FALSE))</f>
        <v>#N/A</v>
      </c>
      <c r="S248" s="10" t="e">
        <f>IF(VLOOKUP($I248,Zużycie!$A$2:$P$8,10,FALSE)=0," ",VLOOKUP($I248,Zużycie!$A$2:$P$8,10,FALSE))</f>
        <v>#N/A</v>
      </c>
      <c r="T248" s="10" t="e">
        <f>IF(VLOOKUP($I248,Zużycie!$A$2:$P$8,11,FALSE)=0," ",VLOOKUP($I248,Zużycie!$A$2:$P$8,11,FALSE))</f>
        <v>#N/A</v>
      </c>
      <c r="U248" s="10" t="e">
        <f>IF(VLOOKUP($I248,Zużycie!$A$2:$P$8,12,FALSE)=0," ",VLOOKUP($I248,Zużycie!$A$2:$P$8,12,FALSE))</f>
        <v>#N/A</v>
      </c>
      <c r="V248" s="10" t="e">
        <f>IF(VLOOKUP($I248,Zużycie!$A$2:$P$8,13,FALSE)=0," ",VLOOKUP($I248,Zużycie!$A$2:$P$2,100,FALSE))</f>
        <v>#N/A</v>
      </c>
      <c r="W248" s="10" t="e">
        <f>IF(VLOOKUP($I248,Zużycie!$A$2:$P$8,14,FALSE)=0," ",VLOOKUP($I248,Zużycie!$A$2:$P$8,14,FALSE))</f>
        <v>#N/A</v>
      </c>
      <c r="X248" s="10" t="e">
        <f>IF(VLOOKUP($I248,Zużycie!$A$2:$P$8,15,FALSE)=0," ",VLOOKUP($I248,Zużycie!$A$2:$P$8,15,FALSE))</f>
        <v>#N/A</v>
      </c>
      <c r="Y248" s="10" t="e">
        <f>IF(VLOOKUP($I248,Zużycie!$A$2:$P$8,16,FALSE)=0," ",VLOOKUP($I248,Zużycie!$A$2:$P$8,16,FALSE))</f>
        <v>#N/A</v>
      </c>
      <c r="Z248" s="10"/>
      <c r="AA248" s="10"/>
      <c r="AB248" s="10"/>
      <c r="AC248" s="10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</row>
    <row r="249" spans="1:46" ht="47.25" customHeight="1">
      <c r="A249" s="14"/>
      <c r="B249" s="5"/>
      <c r="C249" s="6"/>
      <c r="D249" s="6"/>
      <c r="E249" s="7"/>
      <c r="F249" s="5"/>
      <c r="G249" s="5"/>
      <c r="H249" s="5"/>
      <c r="I249" s="5" t="str">
        <f t="shared" si="54"/>
        <v/>
      </c>
      <c r="J249" s="5"/>
      <c r="K249" s="5"/>
      <c r="L249" s="5"/>
      <c r="M249" s="5"/>
      <c r="N249" s="10" t="e">
        <f>IF(VLOOKUP($I249,Zużycie!$A$2:$P$8,5,FALSE)=0," ",VLOOKUP($I249,Zużycie!$A$2:$P$8,5,FALSE))</f>
        <v>#N/A</v>
      </c>
      <c r="O249" s="10" t="e">
        <f>IF(VLOOKUP($I249,Zużycie!$A$2:$P$8,6,FALSE)=0," ",VLOOKUP($I249,Zużycie!$A$2:$P$8,6,FALSE))</f>
        <v>#N/A</v>
      </c>
      <c r="P249" s="10" t="e">
        <f>IF(VLOOKUP($I249,Zużycie!$A$2:$P$8,7,FALSE)=0," ",VLOOKUP($I249,Zużycie!$A$2:$P$8,7,FALSE))</f>
        <v>#N/A</v>
      </c>
      <c r="Q249" s="10" t="e">
        <f>IF(VLOOKUP($I249,Zużycie!$A$2:$P$8,8,FALSE)=0," ",VLOOKUP($I249,Zużycie!$A$2:$P$8,8,FALSE))</f>
        <v>#N/A</v>
      </c>
      <c r="R249" s="10" t="e">
        <f>IF(VLOOKUP($I249,Zużycie!$A$2:$P$8,9,FALSE)=0," ",VLOOKUP($I249,Zużycie!$A$2:$P$8,9,FALSE))</f>
        <v>#N/A</v>
      </c>
      <c r="S249" s="10" t="e">
        <f>IF(VLOOKUP($I249,Zużycie!$A$2:$P$8,10,FALSE)=0," ",VLOOKUP($I249,Zużycie!$A$2:$P$8,10,FALSE))</f>
        <v>#N/A</v>
      </c>
      <c r="T249" s="10" t="e">
        <f>IF(VLOOKUP($I249,Zużycie!$A$2:$P$8,11,FALSE)=0," ",VLOOKUP($I249,Zużycie!$A$2:$P$8,11,FALSE))</f>
        <v>#N/A</v>
      </c>
      <c r="U249" s="10" t="e">
        <f>IF(VLOOKUP($I249,Zużycie!$A$2:$P$8,12,FALSE)=0," ",VLOOKUP($I249,Zużycie!$A$2:$P$8,12,FALSE))</f>
        <v>#N/A</v>
      </c>
      <c r="V249" s="10" t="e">
        <f>IF(VLOOKUP($I249,Zużycie!$A$2:$P$8,13,FALSE)=0," ",VLOOKUP($I249,Zużycie!$A$2:$P$2,100,FALSE))</f>
        <v>#N/A</v>
      </c>
      <c r="W249" s="10" t="e">
        <f>IF(VLOOKUP($I249,Zużycie!$A$2:$P$8,14,FALSE)=0," ",VLOOKUP($I249,Zużycie!$A$2:$P$8,14,FALSE))</f>
        <v>#N/A</v>
      </c>
      <c r="X249" s="10" t="e">
        <f>IF(VLOOKUP($I249,Zużycie!$A$2:$P$8,15,FALSE)=0," ",VLOOKUP($I249,Zużycie!$A$2:$P$8,15,FALSE))</f>
        <v>#N/A</v>
      </c>
      <c r="Y249" s="10" t="e">
        <f>IF(VLOOKUP($I249,Zużycie!$A$2:$P$8,16,FALSE)=0," ",VLOOKUP($I249,Zużycie!$A$2:$P$8,16,FALSE))</f>
        <v>#N/A</v>
      </c>
      <c r="Z249" s="10"/>
      <c r="AA249" s="10"/>
      <c r="AB249" s="10"/>
      <c r="AC249" s="10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</row>
    <row r="250" spans="1:46" ht="47.25" customHeight="1">
      <c r="A250" s="14"/>
      <c r="B250" s="5"/>
      <c r="C250" s="6"/>
      <c r="D250" s="6"/>
      <c r="E250" s="7"/>
      <c r="F250" s="5"/>
      <c r="G250" s="5"/>
      <c r="H250" s="5"/>
      <c r="I250" s="5" t="str">
        <f t="shared" si="54"/>
        <v/>
      </c>
      <c r="J250" s="5"/>
      <c r="K250" s="5"/>
      <c r="L250" s="5"/>
      <c r="M250" s="5"/>
      <c r="N250" s="10" t="e">
        <f>IF(VLOOKUP($I250,Zużycie!$A$2:$P$8,5,FALSE)=0," ",VLOOKUP($I250,Zużycie!$A$2:$P$8,5,FALSE))</f>
        <v>#N/A</v>
      </c>
      <c r="O250" s="10" t="e">
        <f>IF(VLOOKUP($I250,Zużycie!$A$2:$P$8,6,FALSE)=0," ",VLOOKUP($I250,Zużycie!$A$2:$P$8,6,FALSE))</f>
        <v>#N/A</v>
      </c>
      <c r="P250" s="10" t="e">
        <f>IF(VLOOKUP($I250,Zużycie!$A$2:$P$8,7,FALSE)=0," ",VLOOKUP($I250,Zużycie!$A$2:$P$8,7,FALSE))</f>
        <v>#N/A</v>
      </c>
      <c r="Q250" s="10" t="e">
        <f>IF(VLOOKUP($I250,Zużycie!$A$2:$P$8,8,FALSE)=0," ",VLOOKUP($I250,Zużycie!$A$2:$P$8,8,FALSE))</f>
        <v>#N/A</v>
      </c>
      <c r="R250" s="10" t="e">
        <f>IF(VLOOKUP($I250,Zużycie!$A$2:$P$8,9,FALSE)=0," ",VLOOKUP($I250,Zużycie!$A$2:$P$8,9,FALSE))</f>
        <v>#N/A</v>
      </c>
      <c r="S250" s="10" t="e">
        <f>IF(VLOOKUP($I250,Zużycie!$A$2:$P$8,10,FALSE)=0," ",VLOOKUP($I250,Zużycie!$A$2:$P$8,10,FALSE))</f>
        <v>#N/A</v>
      </c>
      <c r="T250" s="10" t="e">
        <f>IF(VLOOKUP($I250,Zużycie!$A$2:$P$8,11,FALSE)=0," ",VLOOKUP($I250,Zużycie!$A$2:$P$8,11,FALSE))</f>
        <v>#N/A</v>
      </c>
      <c r="U250" s="10" t="e">
        <f>IF(VLOOKUP($I250,Zużycie!$A$2:$P$8,12,FALSE)=0," ",VLOOKUP($I250,Zużycie!$A$2:$P$8,12,FALSE))</f>
        <v>#N/A</v>
      </c>
      <c r="V250" s="10" t="e">
        <f>IF(VLOOKUP($I250,Zużycie!$A$2:$P$8,13,FALSE)=0," ",VLOOKUP($I250,Zużycie!$A$2:$P$2,100,FALSE))</f>
        <v>#N/A</v>
      </c>
      <c r="W250" s="10" t="e">
        <f>IF(VLOOKUP($I250,Zużycie!$A$2:$P$8,14,FALSE)=0," ",VLOOKUP($I250,Zużycie!$A$2:$P$8,14,FALSE))</f>
        <v>#N/A</v>
      </c>
      <c r="X250" s="10" t="e">
        <f>IF(VLOOKUP($I250,Zużycie!$A$2:$P$8,15,FALSE)=0," ",VLOOKUP($I250,Zużycie!$A$2:$P$8,15,FALSE))</f>
        <v>#N/A</v>
      </c>
      <c r="Y250" s="10" t="e">
        <f>IF(VLOOKUP($I250,Zużycie!$A$2:$P$8,16,FALSE)=0," ",VLOOKUP($I250,Zużycie!$A$2:$P$8,16,FALSE))</f>
        <v>#N/A</v>
      </c>
      <c r="Z250" s="10"/>
      <c r="AA250" s="10"/>
      <c r="AB250" s="10"/>
      <c r="AC250" s="10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</row>
    <row r="251" spans="1:46" ht="47.25" customHeight="1">
      <c r="A251" s="14"/>
      <c r="B251" s="5"/>
      <c r="C251" s="6"/>
      <c r="D251" s="6"/>
      <c r="E251" s="7"/>
      <c r="F251" s="5"/>
      <c r="G251" s="5"/>
      <c r="H251" s="5"/>
      <c r="I251" s="5" t="str">
        <f t="shared" si="54"/>
        <v/>
      </c>
      <c r="J251" s="5"/>
      <c r="K251" s="5"/>
      <c r="L251" s="5"/>
      <c r="M251" s="5"/>
      <c r="N251" s="10" t="e">
        <f>IF(VLOOKUP($I251,Zużycie!$A$2:$P$8,5,FALSE)=0," ",VLOOKUP($I251,Zużycie!$A$2:$P$8,5,FALSE))</f>
        <v>#N/A</v>
      </c>
      <c r="O251" s="10" t="e">
        <f>IF(VLOOKUP($I251,Zużycie!$A$2:$P$8,6,FALSE)=0," ",VLOOKUP($I251,Zużycie!$A$2:$P$8,6,FALSE))</f>
        <v>#N/A</v>
      </c>
      <c r="P251" s="10" t="e">
        <f>IF(VLOOKUP($I251,Zużycie!$A$2:$P$8,7,FALSE)=0," ",VLOOKUP($I251,Zużycie!$A$2:$P$8,7,FALSE))</f>
        <v>#N/A</v>
      </c>
      <c r="Q251" s="10" t="e">
        <f>IF(VLOOKUP($I251,Zużycie!$A$2:$P$8,8,FALSE)=0," ",VLOOKUP($I251,Zużycie!$A$2:$P$8,8,FALSE))</f>
        <v>#N/A</v>
      </c>
      <c r="R251" s="10" t="e">
        <f>IF(VLOOKUP($I251,Zużycie!$A$2:$P$8,9,FALSE)=0," ",VLOOKUP($I251,Zużycie!$A$2:$P$8,9,FALSE))</f>
        <v>#N/A</v>
      </c>
      <c r="S251" s="10" t="e">
        <f>IF(VLOOKUP($I251,Zużycie!$A$2:$P$8,10,FALSE)=0," ",VLOOKUP($I251,Zużycie!$A$2:$P$8,10,FALSE))</f>
        <v>#N/A</v>
      </c>
      <c r="T251" s="10" t="e">
        <f>IF(VLOOKUP($I251,Zużycie!$A$2:$P$8,11,FALSE)=0," ",VLOOKUP($I251,Zużycie!$A$2:$P$8,11,FALSE))</f>
        <v>#N/A</v>
      </c>
      <c r="U251" s="10" t="e">
        <f>IF(VLOOKUP($I251,Zużycie!$A$2:$P$8,12,FALSE)=0," ",VLOOKUP($I251,Zużycie!$A$2:$P$8,12,FALSE))</f>
        <v>#N/A</v>
      </c>
      <c r="V251" s="10" t="e">
        <f>IF(VLOOKUP($I251,Zużycie!$A$2:$P$8,13,FALSE)=0," ",VLOOKUP($I251,Zużycie!$A$2:$P$2,100,FALSE))</f>
        <v>#N/A</v>
      </c>
      <c r="W251" s="10" t="e">
        <f>IF(VLOOKUP($I251,Zużycie!$A$2:$P$8,14,FALSE)=0," ",VLOOKUP($I251,Zużycie!$A$2:$P$8,14,FALSE))</f>
        <v>#N/A</v>
      </c>
      <c r="X251" s="10" t="e">
        <f>IF(VLOOKUP($I251,Zużycie!$A$2:$P$8,15,FALSE)=0," ",VLOOKUP($I251,Zużycie!$A$2:$P$8,15,FALSE))</f>
        <v>#N/A</v>
      </c>
      <c r="Y251" s="10" t="e">
        <f>IF(VLOOKUP($I251,Zużycie!$A$2:$P$8,16,FALSE)=0," ",VLOOKUP($I251,Zużycie!$A$2:$P$8,16,FALSE))</f>
        <v>#N/A</v>
      </c>
      <c r="Z251" s="10"/>
      <c r="AA251" s="10"/>
      <c r="AB251" s="10"/>
      <c r="AC251" s="10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</row>
    <row r="252" spans="1:46" ht="47.25" customHeight="1">
      <c r="A252" s="14"/>
      <c r="B252" s="5"/>
      <c r="C252" s="6"/>
      <c r="D252" s="6"/>
      <c r="E252" s="7"/>
      <c r="F252" s="5"/>
      <c r="G252" s="5"/>
      <c r="H252" s="5"/>
      <c r="I252" s="5" t="str">
        <f t="shared" si="54"/>
        <v/>
      </c>
      <c r="J252" s="5"/>
      <c r="K252" s="5"/>
      <c r="L252" s="5"/>
      <c r="M252" s="5"/>
      <c r="N252" s="10" t="e">
        <f>IF(VLOOKUP($I252,Zużycie!$A$2:$P$8,5,FALSE)=0," ",VLOOKUP($I252,Zużycie!$A$2:$P$8,5,FALSE))</f>
        <v>#N/A</v>
      </c>
      <c r="O252" s="10" t="e">
        <f>IF(VLOOKUP($I252,Zużycie!$A$2:$P$8,6,FALSE)=0," ",VLOOKUP($I252,Zużycie!$A$2:$P$8,6,FALSE))</f>
        <v>#N/A</v>
      </c>
      <c r="P252" s="10" t="e">
        <f>IF(VLOOKUP($I252,Zużycie!$A$2:$P$8,7,FALSE)=0," ",VLOOKUP($I252,Zużycie!$A$2:$P$8,7,FALSE))</f>
        <v>#N/A</v>
      </c>
      <c r="Q252" s="10" t="e">
        <f>IF(VLOOKUP($I252,Zużycie!$A$2:$P$8,8,FALSE)=0," ",VLOOKUP($I252,Zużycie!$A$2:$P$8,8,FALSE))</f>
        <v>#N/A</v>
      </c>
      <c r="R252" s="10" t="e">
        <f>IF(VLOOKUP($I252,Zużycie!$A$2:$P$8,9,FALSE)=0," ",VLOOKUP($I252,Zużycie!$A$2:$P$8,9,FALSE))</f>
        <v>#N/A</v>
      </c>
      <c r="S252" s="10" t="e">
        <f>IF(VLOOKUP($I252,Zużycie!$A$2:$P$8,10,FALSE)=0," ",VLOOKUP($I252,Zużycie!$A$2:$P$8,10,FALSE))</f>
        <v>#N/A</v>
      </c>
      <c r="T252" s="10" t="e">
        <f>IF(VLOOKUP($I252,Zużycie!$A$2:$P$8,11,FALSE)=0," ",VLOOKUP($I252,Zużycie!$A$2:$P$8,11,FALSE))</f>
        <v>#N/A</v>
      </c>
      <c r="U252" s="10" t="e">
        <f>IF(VLOOKUP($I252,Zużycie!$A$2:$P$8,12,FALSE)=0," ",VLOOKUP($I252,Zużycie!$A$2:$P$8,12,FALSE))</f>
        <v>#N/A</v>
      </c>
      <c r="V252" s="10" t="e">
        <f>IF(VLOOKUP($I252,Zużycie!$A$2:$P$8,13,FALSE)=0," ",VLOOKUP($I252,Zużycie!$A$2:$P$2,100,FALSE))</f>
        <v>#N/A</v>
      </c>
      <c r="W252" s="10" t="e">
        <f>IF(VLOOKUP($I252,Zużycie!$A$2:$P$8,14,FALSE)=0," ",VLOOKUP($I252,Zużycie!$A$2:$P$8,14,FALSE))</f>
        <v>#N/A</v>
      </c>
      <c r="X252" s="10" t="e">
        <f>IF(VLOOKUP($I252,Zużycie!$A$2:$P$8,15,FALSE)=0," ",VLOOKUP($I252,Zużycie!$A$2:$P$8,15,FALSE))</f>
        <v>#N/A</v>
      </c>
      <c r="Y252" s="10" t="e">
        <f>IF(VLOOKUP($I252,Zużycie!$A$2:$P$8,16,FALSE)=0," ",VLOOKUP($I252,Zużycie!$A$2:$P$8,16,FALSE))</f>
        <v>#N/A</v>
      </c>
      <c r="Z252" s="10"/>
      <c r="AA252" s="10"/>
      <c r="AB252" s="10"/>
      <c r="AC252" s="10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</row>
    <row r="253" spans="1:46" ht="47.25" customHeight="1">
      <c r="A253" s="14"/>
      <c r="B253" s="5"/>
      <c r="C253" s="6"/>
      <c r="D253" s="6"/>
      <c r="E253" s="7"/>
      <c r="F253" s="5"/>
      <c r="G253" s="5"/>
      <c r="H253" s="5"/>
      <c r="I253" s="5" t="str">
        <f t="shared" si="54"/>
        <v/>
      </c>
      <c r="J253" s="5"/>
      <c r="K253" s="5"/>
      <c r="L253" s="5"/>
      <c r="M253" s="5"/>
      <c r="N253" s="10" t="e">
        <f>IF(VLOOKUP($I253,Zużycie!$A$2:$P$8,5,FALSE)=0," ",VLOOKUP($I253,Zużycie!$A$2:$P$8,5,FALSE))</f>
        <v>#N/A</v>
      </c>
      <c r="O253" s="10" t="e">
        <f>IF(VLOOKUP($I253,Zużycie!$A$2:$P$8,6,FALSE)=0," ",VLOOKUP($I253,Zużycie!$A$2:$P$8,6,FALSE))</f>
        <v>#N/A</v>
      </c>
      <c r="P253" s="10" t="e">
        <f>IF(VLOOKUP($I253,Zużycie!$A$2:$P$8,7,FALSE)=0," ",VLOOKUP($I253,Zużycie!$A$2:$P$8,7,FALSE))</f>
        <v>#N/A</v>
      </c>
      <c r="Q253" s="10" t="e">
        <f>IF(VLOOKUP($I253,Zużycie!$A$2:$P$8,8,FALSE)=0," ",VLOOKUP($I253,Zużycie!$A$2:$P$8,8,FALSE))</f>
        <v>#N/A</v>
      </c>
      <c r="R253" s="10" t="e">
        <f>IF(VLOOKUP($I253,Zużycie!$A$2:$P$8,9,FALSE)=0," ",VLOOKUP($I253,Zużycie!$A$2:$P$8,9,FALSE))</f>
        <v>#N/A</v>
      </c>
      <c r="S253" s="10" t="e">
        <f>IF(VLOOKUP($I253,Zużycie!$A$2:$P$8,10,FALSE)=0," ",VLOOKUP($I253,Zużycie!$A$2:$P$8,10,FALSE))</f>
        <v>#N/A</v>
      </c>
      <c r="T253" s="10" t="e">
        <f>IF(VLOOKUP($I253,Zużycie!$A$2:$P$8,11,FALSE)=0," ",VLOOKUP($I253,Zużycie!$A$2:$P$8,11,FALSE))</f>
        <v>#N/A</v>
      </c>
      <c r="U253" s="10" t="e">
        <f>IF(VLOOKUP($I253,Zużycie!$A$2:$P$8,12,FALSE)=0," ",VLOOKUP($I253,Zużycie!$A$2:$P$8,12,FALSE))</f>
        <v>#N/A</v>
      </c>
      <c r="V253" s="10" t="e">
        <f>IF(VLOOKUP($I253,Zużycie!$A$2:$P$8,13,FALSE)=0," ",VLOOKUP($I253,Zużycie!$A$2:$P$2,100,FALSE))</f>
        <v>#N/A</v>
      </c>
      <c r="W253" s="10" t="e">
        <f>IF(VLOOKUP($I253,Zużycie!$A$2:$P$8,14,FALSE)=0," ",VLOOKUP($I253,Zużycie!$A$2:$P$8,14,FALSE))</f>
        <v>#N/A</v>
      </c>
      <c r="X253" s="10" t="e">
        <f>IF(VLOOKUP($I253,Zużycie!$A$2:$P$8,15,FALSE)=0," ",VLOOKUP($I253,Zużycie!$A$2:$P$8,15,FALSE))</f>
        <v>#N/A</v>
      </c>
      <c r="Y253" s="10" t="e">
        <f>IF(VLOOKUP($I253,Zużycie!$A$2:$P$8,16,FALSE)=0," ",VLOOKUP($I253,Zużycie!$A$2:$P$8,16,FALSE))</f>
        <v>#N/A</v>
      </c>
      <c r="Z253" s="10"/>
      <c r="AA253" s="10"/>
      <c r="AB253" s="10"/>
      <c r="AC253" s="10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</row>
    <row r="254" spans="1:46" ht="47.25" customHeight="1">
      <c r="A254" s="14"/>
      <c r="B254" s="5"/>
      <c r="C254" s="6"/>
      <c r="D254" s="6"/>
      <c r="E254" s="7"/>
      <c r="F254" s="5"/>
      <c r="G254" s="5"/>
      <c r="H254" s="5"/>
      <c r="I254" s="5" t="str">
        <f t="shared" si="54"/>
        <v/>
      </c>
      <c r="J254" s="5"/>
      <c r="K254" s="5"/>
      <c r="L254" s="5"/>
      <c r="M254" s="5"/>
      <c r="N254" s="10" t="e">
        <f>IF(VLOOKUP($I254,Zużycie!$A$2:$P$8,5,FALSE)=0," ",VLOOKUP($I254,Zużycie!$A$2:$P$8,5,FALSE))</f>
        <v>#N/A</v>
      </c>
      <c r="O254" s="10" t="e">
        <f>IF(VLOOKUP($I254,Zużycie!$A$2:$P$8,6,FALSE)=0," ",VLOOKUP($I254,Zużycie!$A$2:$P$8,6,FALSE))</f>
        <v>#N/A</v>
      </c>
      <c r="P254" s="10" t="e">
        <f>IF(VLOOKUP($I254,Zużycie!$A$2:$P$8,7,FALSE)=0," ",VLOOKUP($I254,Zużycie!$A$2:$P$8,7,FALSE))</f>
        <v>#N/A</v>
      </c>
      <c r="Q254" s="10" t="e">
        <f>IF(VLOOKUP($I254,Zużycie!$A$2:$P$8,8,FALSE)=0," ",VLOOKUP($I254,Zużycie!$A$2:$P$8,8,FALSE))</f>
        <v>#N/A</v>
      </c>
      <c r="R254" s="10" t="e">
        <f>IF(VLOOKUP($I254,Zużycie!$A$2:$P$8,9,FALSE)=0," ",VLOOKUP($I254,Zużycie!$A$2:$P$8,9,FALSE))</f>
        <v>#N/A</v>
      </c>
      <c r="S254" s="10" t="e">
        <f>IF(VLOOKUP($I254,Zużycie!$A$2:$P$8,10,FALSE)=0," ",VLOOKUP($I254,Zużycie!$A$2:$P$8,10,FALSE))</f>
        <v>#N/A</v>
      </c>
      <c r="T254" s="10" t="e">
        <f>IF(VLOOKUP($I254,Zużycie!$A$2:$P$8,11,FALSE)=0," ",VLOOKUP($I254,Zużycie!$A$2:$P$8,11,FALSE))</f>
        <v>#N/A</v>
      </c>
      <c r="U254" s="10" t="e">
        <f>IF(VLOOKUP($I254,Zużycie!$A$2:$P$8,12,FALSE)=0," ",VLOOKUP($I254,Zużycie!$A$2:$P$8,12,FALSE))</f>
        <v>#N/A</v>
      </c>
      <c r="V254" s="10" t="e">
        <f>IF(VLOOKUP($I254,Zużycie!$A$2:$P$8,13,FALSE)=0," ",VLOOKUP($I254,Zużycie!$A$2:$P$2,100,FALSE))</f>
        <v>#N/A</v>
      </c>
      <c r="W254" s="10" t="e">
        <f>IF(VLOOKUP($I254,Zużycie!$A$2:$P$8,14,FALSE)=0," ",VLOOKUP($I254,Zużycie!$A$2:$P$8,14,FALSE))</f>
        <v>#N/A</v>
      </c>
      <c r="X254" s="10" t="e">
        <f>IF(VLOOKUP($I254,Zużycie!$A$2:$P$8,15,FALSE)=0," ",VLOOKUP($I254,Zużycie!$A$2:$P$8,15,FALSE))</f>
        <v>#N/A</v>
      </c>
      <c r="Y254" s="10" t="e">
        <f>IF(VLOOKUP($I254,Zużycie!$A$2:$P$8,16,FALSE)=0," ",VLOOKUP($I254,Zużycie!$A$2:$P$8,16,FALSE))</f>
        <v>#N/A</v>
      </c>
      <c r="Z254" s="10"/>
      <c r="AA254" s="10"/>
      <c r="AB254" s="10"/>
      <c r="AC254" s="10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</row>
    <row r="255" spans="1:46" ht="47.25" customHeight="1">
      <c r="A255" s="14"/>
      <c r="B255" s="5"/>
      <c r="C255" s="6"/>
      <c r="D255" s="6"/>
      <c r="E255" s="7"/>
      <c r="F255" s="5"/>
      <c r="G255" s="5"/>
      <c r="H255" s="5"/>
      <c r="I255" s="5" t="str">
        <f t="shared" si="54"/>
        <v/>
      </c>
      <c r="J255" s="5"/>
      <c r="K255" s="5"/>
      <c r="L255" s="5"/>
      <c r="M255" s="5"/>
      <c r="N255" s="10" t="e">
        <f>IF(VLOOKUP($I255,Zużycie!$A$2:$P$8,5,FALSE)=0," ",VLOOKUP($I255,Zużycie!$A$2:$P$8,5,FALSE))</f>
        <v>#N/A</v>
      </c>
      <c r="O255" s="10" t="e">
        <f>IF(VLOOKUP($I255,Zużycie!$A$2:$P$8,6,FALSE)=0," ",VLOOKUP($I255,Zużycie!$A$2:$P$8,6,FALSE))</f>
        <v>#N/A</v>
      </c>
      <c r="P255" s="10" t="e">
        <f>IF(VLOOKUP($I255,Zużycie!$A$2:$P$8,7,FALSE)=0," ",VLOOKUP($I255,Zużycie!$A$2:$P$8,7,FALSE))</f>
        <v>#N/A</v>
      </c>
      <c r="Q255" s="10" t="e">
        <f>IF(VLOOKUP($I255,Zużycie!$A$2:$P$8,8,FALSE)=0," ",VLOOKUP($I255,Zużycie!$A$2:$P$8,8,FALSE))</f>
        <v>#N/A</v>
      </c>
      <c r="R255" s="10" t="e">
        <f>IF(VLOOKUP($I255,Zużycie!$A$2:$P$8,9,FALSE)=0," ",VLOOKUP($I255,Zużycie!$A$2:$P$8,9,FALSE))</f>
        <v>#N/A</v>
      </c>
      <c r="S255" s="10" t="e">
        <f>IF(VLOOKUP($I255,Zużycie!$A$2:$P$8,10,FALSE)=0," ",VLOOKUP($I255,Zużycie!$A$2:$P$8,10,FALSE))</f>
        <v>#N/A</v>
      </c>
      <c r="T255" s="10" t="e">
        <f>IF(VLOOKUP($I255,Zużycie!$A$2:$P$8,11,FALSE)=0," ",VLOOKUP($I255,Zużycie!$A$2:$P$8,11,FALSE))</f>
        <v>#N/A</v>
      </c>
      <c r="U255" s="10" t="e">
        <f>IF(VLOOKUP($I255,Zużycie!$A$2:$P$8,12,FALSE)=0," ",VLOOKUP($I255,Zużycie!$A$2:$P$8,12,FALSE))</f>
        <v>#N/A</v>
      </c>
      <c r="V255" s="10" t="e">
        <f>IF(VLOOKUP($I255,Zużycie!$A$2:$P$8,13,FALSE)=0," ",VLOOKUP($I255,Zużycie!$A$2:$P$2,100,FALSE))</f>
        <v>#N/A</v>
      </c>
      <c r="W255" s="10" t="e">
        <f>IF(VLOOKUP($I255,Zużycie!$A$2:$P$8,14,FALSE)=0," ",VLOOKUP($I255,Zużycie!$A$2:$P$8,14,FALSE))</f>
        <v>#N/A</v>
      </c>
      <c r="X255" s="10" t="e">
        <f>IF(VLOOKUP($I255,Zużycie!$A$2:$P$8,15,FALSE)=0," ",VLOOKUP($I255,Zużycie!$A$2:$P$8,15,FALSE))</f>
        <v>#N/A</v>
      </c>
      <c r="Y255" s="10" t="e">
        <f>IF(VLOOKUP($I255,Zużycie!$A$2:$P$8,16,FALSE)=0," ",VLOOKUP($I255,Zużycie!$A$2:$P$8,16,FALSE))</f>
        <v>#N/A</v>
      </c>
      <c r="Z255" s="10"/>
      <c r="AA255" s="10"/>
      <c r="AB255" s="10"/>
      <c r="AC255" s="10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</row>
    <row r="256" spans="1:46" ht="47.25" customHeight="1">
      <c r="A256" s="14"/>
      <c r="B256" s="5"/>
      <c r="C256" s="6"/>
      <c r="D256" s="6"/>
      <c r="E256" s="7"/>
      <c r="F256" s="5"/>
      <c r="G256" s="5"/>
      <c r="H256" s="5"/>
      <c r="I256" s="5" t="str">
        <f t="shared" si="54"/>
        <v/>
      </c>
      <c r="J256" s="5"/>
      <c r="K256" s="5"/>
      <c r="L256" s="5"/>
      <c r="M256" s="5"/>
      <c r="N256" s="10" t="e">
        <f>IF(VLOOKUP($I256,Zużycie!$A$2:$P$8,5,FALSE)=0," ",VLOOKUP($I256,Zużycie!$A$2:$P$8,5,FALSE))</f>
        <v>#N/A</v>
      </c>
      <c r="O256" s="10" t="e">
        <f>IF(VLOOKUP($I256,Zużycie!$A$2:$P$8,6,FALSE)=0," ",VLOOKUP($I256,Zużycie!$A$2:$P$8,6,FALSE))</f>
        <v>#N/A</v>
      </c>
      <c r="P256" s="10" t="e">
        <f>IF(VLOOKUP($I256,Zużycie!$A$2:$P$8,7,FALSE)=0," ",VLOOKUP($I256,Zużycie!$A$2:$P$8,7,FALSE))</f>
        <v>#N/A</v>
      </c>
      <c r="Q256" s="10" t="e">
        <f>IF(VLOOKUP($I256,Zużycie!$A$2:$P$8,8,FALSE)=0," ",VLOOKUP($I256,Zużycie!$A$2:$P$8,8,FALSE))</f>
        <v>#N/A</v>
      </c>
      <c r="R256" s="10" t="e">
        <f>IF(VLOOKUP($I256,Zużycie!$A$2:$P$8,9,FALSE)=0," ",VLOOKUP($I256,Zużycie!$A$2:$P$8,9,FALSE))</f>
        <v>#N/A</v>
      </c>
      <c r="S256" s="10" t="e">
        <f>IF(VLOOKUP($I256,Zużycie!$A$2:$P$8,10,FALSE)=0," ",VLOOKUP($I256,Zużycie!$A$2:$P$8,10,FALSE))</f>
        <v>#N/A</v>
      </c>
      <c r="T256" s="10" t="e">
        <f>IF(VLOOKUP($I256,Zużycie!$A$2:$P$8,11,FALSE)=0," ",VLOOKUP($I256,Zużycie!$A$2:$P$8,11,FALSE))</f>
        <v>#N/A</v>
      </c>
      <c r="U256" s="10" t="e">
        <f>IF(VLOOKUP($I256,Zużycie!$A$2:$P$8,12,FALSE)=0," ",VLOOKUP($I256,Zużycie!$A$2:$P$8,12,FALSE))</f>
        <v>#N/A</v>
      </c>
      <c r="V256" s="10" t="e">
        <f>IF(VLOOKUP($I256,Zużycie!$A$2:$P$8,13,FALSE)=0," ",VLOOKUP($I256,Zużycie!$A$2:$P$2,100,FALSE))</f>
        <v>#N/A</v>
      </c>
      <c r="W256" s="10" t="e">
        <f>IF(VLOOKUP($I256,Zużycie!$A$2:$P$8,14,FALSE)=0," ",VLOOKUP($I256,Zużycie!$A$2:$P$8,14,FALSE))</f>
        <v>#N/A</v>
      </c>
      <c r="X256" s="10" t="e">
        <f>IF(VLOOKUP($I256,Zużycie!$A$2:$P$8,15,FALSE)=0," ",VLOOKUP($I256,Zużycie!$A$2:$P$8,15,FALSE))</f>
        <v>#N/A</v>
      </c>
      <c r="Y256" s="10" t="e">
        <f>IF(VLOOKUP($I256,Zużycie!$A$2:$P$8,16,FALSE)=0," ",VLOOKUP($I256,Zużycie!$A$2:$P$8,16,FALSE))</f>
        <v>#N/A</v>
      </c>
      <c r="Z256" s="10"/>
      <c r="AA256" s="10"/>
      <c r="AB256" s="10"/>
      <c r="AC256" s="10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</row>
    <row r="257" spans="1:46" ht="47.25" customHeight="1">
      <c r="A257" s="14"/>
      <c r="B257" s="5"/>
      <c r="C257" s="6"/>
      <c r="D257" s="6"/>
      <c r="E257" s="7"/>
      <c r="F257" s="5"/>
      <c r="G257" s="5"/>
      <c r="H257" s="5"/>
      <c r="I257" s="5" t="str">
        <f t="shared" si="54"/>
        <v/>
      </c>
      <c r="J257" s="5"/>
      <c r="K257" s="5"/>
      <c r="L257" s="5"/>
      <c r="M257" s="5"/>
      <c r="N257" s="10" t="e">
        <f>IF(VLOOKUP($I257,Zużycie!$A$2:$P$8,5,FALSE)=0," ",VLOOKUP($I257,Zużycie!$A$2:$P$8,5,FALSE))</f>
        <v>#N/A</v>
      </c>
      <c r="O257" s="10" t="e">
        <f>IF(VLOOKUP($I257,Zużycie!$A$2:$P$8,6,FALSE)=0," ",VLOOKUP($I257,Zużycie!$A$2:$P$8,6,FALSE))</f>
        <v>#N/A</v>
      </c>
      <c r="P257" s="10" t="e">
        <f>IF(VLOOKUP($I257,Zużycie!$A$2:$P$8,7,FALSE)=0," ",VLOOKUP($I257,Zużycie!$A$2:$P$8,7,FALSE))</f>
        <v>#N/A</v>
      </c>
      <c r="Q257" s="10" t="e">
        <f>IF(VLOOKUP($I257,Zużycie!$A$2:$P$8,8,FALSE)=0," ",VLOOKUP($I257,Zużycie!$A$2:$P$8,8,FALSE))</f>
        <v>#N/A</v>
      </c>
      <c r="R257" s="10" t="e">
        <f>IF(VLOOKUP($I257,Zużycie!$A$2:$P$8,9,FALSE)=0," ",VLOOKUP($I257,Zużycie!$A$2:$P$8,9,FALSE))</f>
        <v>#N/A</v>
      </c>
      <c r="S257" s="10" t="e">
        <f>IF(VLOOKUP($I257,Zużycie!$A$2:$P$8,10,FALSE)=0," ",VLOOKUP($I257,Zużycie!$A$2:$P$8,10,FALSE))</f>
        <v>#N/A</v>
      </c>
      <c r="T257" s="10" t="e">
        <f>IF(VLOOKUP($I257,Zużycie!$A$2:$P$8,11,FALSE)=0," ",VLOOKUP($I257,Zużycie!$A$2:$P$8,11,FALSE))</f>
        <v>#N/A</v>
      </c>
      <c r="U257" s="10" t="e">
        <f>IF(VLOOKUP($I257,Zużycie!$A$2:$P$8,12,FALSE)=0," ",VLOOKUP($I257,Zużycie!$A$2:$P$8,12,FALSE))</f>
        <v>#N/A</v>
      </c>
      <c r="V257" s="10" t="e">
        <f>IF(VLOOKUP($I257,Zużycie!$A$2:$P$8,13,FALSE)=0," ",VLOOKUP($I257,Zużycie!$A$2:$P$2,100,FALSE))</f>
        <v>#N/A</v>
      </c>
      <c r="W257" s="10" t="e">
        <f>IF(VLOOKUP($I257,Zużycie!$A$2:$P$8,14,FALSE)=0," ",VLOOKUP($I257,Zużycie!$A$2:$P$8,14,FALSE))</f>
        <v>#N/A</v>
      </c>
      <c r="X257" s="10" t="e">
        <f>IF(VLOOKUP($I257,Zużycie!$A$2:$P$8,15,FALSE)=0," ",VLOOKUP($I257,Zużycie!$A$2:$P$8,15,FALSE))</f>
        <v>#N/A</v>
      </c>
      <c r="Y257" s="10" t="e">
        <f>IF(VLOOKUP($I257,Zużycie!$A$2:$P$8,16,FALSE)=0," ",VLOOKUP($I257,Zużycie!$A$2:$P$8,16,FALSE))</f>
        <v>#N/A</v>
      </c>
      <c r="Z257" s="10"/>
      <c r="AA257" s="10"/>
      <c r="AB257" s="10"/>
      <c r="AC257" s="10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</row>
    <row r="258" spans="1:46" ht="47.25" customHeight="1">
      <c r="A258" s="14"/>
      <c r="B258" s="5"/>
      <c r="C258" s="6"/>
      <c r="D258" s="6"/>
      <c r="E258" s="7"/>
      <c r="F258" s="5"/>
      <c r="G258" s="5"/>
      <c r="H258" s="5"/>
      <c r="I258" s="5" t="str">
        <f t="shared" si="54"/>
        <v/>
      </c>
      <c r="J258" s="5"/>
      <c r="K258" s="5"/>
      <c r="L258" s="5"/>
      <c r="M258" s="5"/>
      <c r="N258" s="10" t="e">
        <f>IF(VLOOKUP($I258,Zużycie!$A$2:$P$8,5,FALSE)=0," ",VLOOKUP($I258,Zużycie!$A$2:$P$8,5,FALSE))</f>
        <v>#N/A</v>
      </c>
      <c r="O258" s="10" t="e">
        <f>IF(VLOOKUP($I258,Zużycie!$A$2:$P$8,6,FALSE)=0," ",VLOOKUP($I258,Zużycie!$A$2:$P$8,6,FALSE))</f>
        <v>#N/A</v>
      </c>
      <c r="P258" s="10" t="e">
        <f>IF(VLOOKUP($I258,Zużycie!$A$2:$P$8,7,FALSE)=0," ",VLOOKUP($I258,Zużycie!$A$2:$P$8,7,FALSE))</f>
        <v>#N/A</v>
      </c>
      <c r="Q258" s="10" t="e">
        <f>IF(VLOOKUP($I258,Zużycie!$A$2:$P$8,8,FALSE)=0," ",VLOOKUP($I258,Zużycie!$A$2:$P$8,8,FALSE))</f>
        <v>#N/A</v>
      </c>
      <c r="R258" s="10" t="e">
        <f>IF(VLOOKUP($I258,Zużycie!$A$2:$P$8,9,FALSE)=0," ",VLOOKUP($I258,Zużycie!$A$2:$P$8,9,FALSE))</f>
        <v>#N/A</v>
      </c>
      <c r="S258" s="10" t="e">
        <f>IF(VLOOKUP($I258,Zużycie!$A$2:$P$8,10,FALSE)=0," ",VLOOKUP($I258,Zużycie!$A$2:$P$8,10,FALSE))</f>
        <v>#N/A</v>
      </c>
      <c r="T258" s="10" t="e">
        <f>IF(VLOOKUP($I258,Zużycie!$A$2:$P$8,11,FALSE)=0," ",VLOOKUP($I258,Zużycie!$A$2:$P$8,11,FALSE))</f>
        <v>#N/A</v>
      </c>
      <c r="U258" s="10" t="e">
        <f>IF(VLOOKUP($I258,Zużycie!$A$2:$P$8,12,FALSE)=0," ",VLOOKUP($I258,Zużycie!$A$2:$P$8,12,FALSE))</f>
        <v>#N/A</v>
      </c>
      <c r="V258" s="10" t="e">
        <f>IF(VLOOKUP($I258,Zużycie!$A$2:$P$8,13,FALSE)=0," ",VLOOKUP($I258,Zużycie!$A$2:$P$2,100,FALSE))</f>
        <v>#N/A</v>
      </c>
      <c r="W258" s="10" t="e">
        <f>IF(VLOOKUP($I258,Zużycie!$A$2:$P$8,14,FALSE)=0," ",VLOOKUP($I258,Zużycie!$A$2:$P$8,14,FALSE))</f>
        <v>#N/A</v>
      </c>
      <c r="X258" s="10" t="e">
        <f>IF(VLOOKUP($I258,Zużycie!$A$2:$P$8,15,FALSE)=0," ",VLOOKUP($I258,Zużycie!$A$2:$P$8,15,FALSE))</f>
        <v>#N/A</v>
      </c>
      <c r="Y258" s="10" t="e">
        <f>IF(VLOOKUP($I258,Zużycie!$A$2:$P$8,16,FALSE)=0," ",VLOOKUP($I258,Zużycie!$A$2:$P$8,16,FALSE))</f>
        <v>#N/A</v>
      </c>
      <c r="Z258" s="10"/>
      <c r="AA258" s="10"/>
      <c r="AB258" s="10"/>
      <c r="AC258" s="10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</row>
    <row r="259" spans="1:46" ht="47.25" customHeight="1">
      <c r="A259" s="14"/>
      <c r="B259" s="5"/>
      <c r="C259" s="6"/>
      <c r="D259" s="6"/>
      <c r="E259" s="7"/>
      <c r="F259" s="5"/>
      <c r="G259" s="5"/>
      <c r="H259" s="5"/>
      <c r="I259" s="5" t="str">
        <f t="shared" ref="I259:I322" si="56">CONCATENATE(F259,G259,H259)</f>
        <v/>
      </c>
      <c r="J259" s="5"/>
      <c r="K259" s="5"/>
      <c r="L259" s="5"/>
      <c r="M259" s="5"/>
      <c r="N259" s="10" t="e">
        <f>IF(VLOOKUP($I259,Zużycie!$A$2:$P$8,5,FALSE)=0," ",VLOOKUP($I259,Zużycie!$A$2:$P$8,5,FALSE))</f>
        <v>#N/A</v>
      </c>
      <c r="O259" s="10" t="e">
        <f>IF(VLOOKUP($I259,Zużycie!$A$2:$P$8,6,FALSE)=0," ",VLOOKUP($I259,Zużycie!$A$2:$P$8,6,FALSE))</f>
        <v>#N/A</v>
      </c>
      <c r="P259" s="10" t="e">
        <f>IF(VLOOKUP($I259,Zużycie!$A$2:$P$8,7,FALSE)=0," ",VLOOKUP($I259,Zużycie!$A$2:$P$8,7,FALSE))</f>
        <v>#N/A</v>
      </c>
      <c r="Q259" s="10" t="e">
        <f>IF(VLOOKUP($I259,Zużycie!$A$2:$P$8,8,FALSE)=0," ",VLOOKUP($I259,Zużycie!$A$2:$P$8,8,FALSE))</f>
        <v>#N/A</v>
      </c>
      <c r="R259" s="10" t="e">
        <f>IF(VLOOKUP($I259,Zużycie!$A$2:$P$8,9,FALSE)=0," ",VLOOKUP($I259,Zużycie!$A$2:$P$8,9,FALSE))</f>
        <v>#N/A</v>
      </c>
      <c r="S259" s="10" t="e">
        <f>IF(VLOOKUP($I259,Zużycie!$A$2:$P$8,10,FALSE)=0," ",VLOOKUP($I259,Zużycie!$A$2:$P$8,10,FALSE))</f>
        <v>#N/A</v>
      </c>
      <c r="T259" s="10" t="e">
        <f>IF(VLOOKUP($I259,Zużycie!$A$2:$P$8,11,FALSE)=0," ",VLOOKUP($I259,Zużycie!$A$2:$P$8,11,FALSE))</f>
        <v>#N/A</v>
      </c>
      <c r="U259" s="10" t="e">
        <f>IF(VLOOKUP($I259,Zużycie!$A$2:$P$8,12,FALSE)=0," ",VLOOKUP($I259,Zużycie!$A$2:$P$8,12,FALSE))</f>
        <v>#N/A</v>
      </c>
      <c r="V259" s="10" t="e">
        <f>IF(VLOOKUP($I259,Zużycie!$A$2:$P$8,13,FALSE)=0," ",VLOOKUP($I259,Zużycie!$A$2:$P$2,100,FALSE))</f>
        <v>#N/A</v>
      </c>
      <c r="W259" s="10" t="e">
        <f>IF(VLOOKUP($I259,Zużycie!$A$2:$P$8,14,FALSE)=0," ",VLOOKUP($I259,Zużycie!$A$2:$P$8,14,FALSE))</f>
        <v>#N/A</v>
      </c>
      <c r="X259" s="10" t="e">
        <f>IF(VLOOKUP($I259,Zużycie!$A$2:$P$8,15,FALSE)=0," ",VLOOKUP($I259,Zużycie!$A$2:$P$8,15,FALSE))</f>
        <v>#N/A</v>
      </c>
      <c r="Y259" s="10" t="e">
        <f>IF(VLOOKUP($I259,Zużycie!$A$2:$P$8,16,FALSE)=0," ",VLOOKUP($I259,Zużycie!$A$2:$P$8,16,FALSE))</f>
        <v>#N/A</v>
      </c>
      <c r="Z259" s="10"/>
      <c r="AA259" s="10"/>
      <c r="AB259" s="10"/>
      <c r="AC259" s="10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</row>
    <row r="260" spans="1:46" ht="47.25" customHeight="1">
      <c r="A260" s="14"/>
      <c r="B260" s="5"/>
      <c r="C260" s="6"/>
      <c r="D260" s="6"/>
      <c r="E260" s="7"/>
      <c r="F260" s="5"/>
      <c r="G260" s="5"/>
      <c r="H260" s="5"/>
      <c r="I260" s="5" t="str">
        <f t="shared" si="56"/>
        <v/>
      </c>
      <c r="J260" s="5"/>
      <c r="K260" s="5"/>
      <c r="L260" s="5"/>
      <c r="M260" s="5"/>
      <c r="N260" s="10" t="e">
        <f>IF(VLOOKUP($I260,Zużycie!$A$2:$P$8,5,FALSE)=0," ",VLOOKUP($I260,Zużycie!$A$2:$P$8,5,FALSE))</f>
        <v>#N/A</v>
      </c>
      <c r="O260" s="10" t="e">
        <f>IF(VLOOKUP($I260,Zużycie!$A$2:$P$8,6,FALSE)=0," ",VLOOKUP($I260,Zużycie!$A$2:$P$8,6,FALSE))</f>
        <v>#N/A</v>
      </c>
      <c r="P260" s="10" t="e">
        <f>IF(VLOOKUP($I260,Zużycie!$A$2:$P$8,7,FALSE)=0," ",VLOOKUP($I260,Zużycie!$A$2:$P$8,7,FALSE))</f>
        <v>#N/A</v>
      </c>
      <c r="Q260" s="10" t="e">
        <f>IF(VLOOKUP($I260,Zużycie!$A$2:$P$8,8,FALSE)=0," ",VLOOKUP($I260,Zużycie!$A$2:$P$8,8,FALSE))</f>
        <v>#N/A</v>
      </c>
      <c r="R260" s="10" t="e">
        <f>IF(VLOOKUP($I260,Zużycie!$A$2:$P$8,9,FALSE)=0," ",VLOOKUP($I260,Zużycie!$A$2:$P$8,9,FALSE))</f>
        <v>#N/A</v>
      </c>
      <c r="S260" s="10" t="e">
        <f>IF(VLOOKUP($I260,Zużycie!$A$2:$P$8,10,FALSE)=0," ",VLOOKUP($I260,Zużycie!$A$2:$P$8,10,FALSE))</f>
        <v>#N/A</v>
      </c>
      <c r="T260" s="10" t="e">
        <f>IF(VLOOKUP($I260,Zużycie!$A$2:$P$8,11,FALSE)=0," ",VLOOKUP($I260,Zużycie!$A$2:$P$8,11,FALSE))</f>
        <v>#N/A</v>
      </c>
      <c r="U260" s="10" t="e">
        <f>IF(VLOOKUP($I260,Zużycie!$A$2:$P$8,12,FALSE)=0," ",VLOOKUP($I260,Zużycie!$A$2:$P$8,12,FALSE))</f>
        <v>#N/A</v>
      </c>
      <c r="V260" s="10" t="e">
        <f>IF(VLOOKUP($I260,Zużycie!$A$2:$P$8,13,FALSE)=0," ",VLOOKUP($I260,Zużycie!$A$2:$P$2,100,FALSE))</f>
        <v>#N/A</v>
      </c>
      <c r="W260" s="10" t="e">
        <f>IF(VLOOKUP($I260,Zużycie!$A$2:$P$8,14,FALSE)=0," ",VLOOKUP($I260,Zużycie!$A$2:$P$8,14,FALSE))</f>
        <v>#N/A</v>
      </c>
      <c r="X260" s="10" t="e">
        <f>IF(VLOOKUP($I260,Zużycie!$A$2:$P$8,15,FALSE)=0," ",VLOOKUP($I260,Zużycie!$A$2:$P$8,15,FALSE))</f>
        <v>#N/A</v>
      </c>
      <c r="Y260" s="10" t="e">
        <f>IF(VLOOKUP($I260,Zużycie!$A$2:$P$8,16,FALSE)=0," ",VLOOKUP($I260,Zużycie!$A$2:$P$8,16,FALSE))</f>
        <v>#N/A</v>
      </c>
      <c r="Z260" s="10"/>
      <c r="AA260" s="10"/>
      <c r="AB260" s="10"/>
      <c r="AC260" s="10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</row>
    <row r="261" spans="1:46" ht="47.25" customHeight="1">
      <c r="A261" s="14"/>
      <c r="B261" s="5"/>
      <c r="C261" s="6"/>
      <c r="D261" s="6"/>
      <c r="E261" s="7"/>
      <c r="F261" s="5"/>
      <c r="G261" s="5"/>
      <c r="H261" s="5"/>
      <c r="I261" s="5" t="str">
        <f t="shared" si="56"/>
        <v/>
      </c>
      <c r="J261" s="5"/>
      <c r="K261" s="5"/>
      <c r="L261" s="5"/>
      <c r="M261" s="5"/>
      <c r="N261" s="10" t="e">
        <f>IF(VLOOKUP($I261,Zużycie!$A$2:$P$8,5,FALSE)=0," ",VLOOKUP($I261,Zużycie!$A$2:$P$8,5,FALSE))</f>
        <v>#N/A</v>
      </c>
      <c r="O261" s="10" t="e">
        <f>IF(VLOOKUP($I261,Zużycie!$A$2:$P$8,6,FALSE)=0," ",VLOOKUP($I261,Zużycie!$A$2:$P$8,6,FALSE))</f>
        <v>#N/A</v>
      </c>
      <c r="P261" s="10" t="e">
        <f>IF(VLOOKUP($I261,Zużycie!$A$2:$P$8,7,FALSE)=0," ",VLOOKUP($I261,Zużycie!$A$2:$P$8,7,FALSE))</f>
        <v>#N/A</v>
      </c>
      <c r="Q261" s="10" t="e">
        <f>IF(VLOOKUP($I261,Zużycie!$A$2:$P$8,8,FALSE)=0," ",VLOOKUP($I261,Zużycie!$A$2:$P$8,8,FALSE))</f>
        <v>#N/A</v>
      </c>
      <c r="R261" s="10" t="e">
        <f>IF(VLOOKUP($I261,Zużycie!$A$2:$P$8,9,FALSE)=0," ",VLOOKUP($I261,Zużycie!$A$2:$P$8,9,FALSE))</f>
        <v>#N/A</v>
      </c>
      <c r="S261" s="10" t="e">
        <f>IF(VLOOKUP($I261,Zużycie!$A$2:$P$8,10,FALSE)=0," ",VLOOKUP($I261,Zużycie!$A$2:$P$8,10,FALSE))</f>
        <v>#N/A</v>
      </c>
      <c r="T261" s="10" t="e">
        <f>IF(VLOOKUP($I261,Zużycie!$A$2:$P$8,11,FALSE)=0," ",VLOOKUP($I261,Zużycie!$A$2:$P$8,11,FALSE))</f>
        <v>#N/A</v>
      </c>
      <c r="U261" s="10" t="e">
        <f>IF(VLOOKUP($I261,Zużycie!$A$2:$P$8,12,FALSE)=0," ",VLOOKUP($I261,Zużycie!$A$2:$P$8,12,FALSE))</f>
        <v>#N/A</v>
      </c>
      <c r="V261" s="10" t="e">
        <f>IF(VLOOKUP($I261,Zużycie!$A$2:$P$8,13,FALSE)=0," ",VLOOKUP($I261,Zużycie!$A$2:$P$2,100,FALSE))</f>
        <v>#N/A</v>
      </c>
      <c r="W261" s="10" t="e">
        <f>IF(VLOOKUP($I261,Zużycie!$A$2:$P$8,14,FALSE)=0," ",VLOOKUP($I261,Zużycie!$A$2:$P$8,14,FALSE))</f>
        <v>#N/A</v>
      </c>
      <c r="X261" s="10" t="e">
        <f>IF(VLOOKUP($I261,Zużycie!$A$2:$P$8,15,FALSE)=0," ",VLOOKUP($I261,Zużycie!$A$2:$P$8,15,FALSE))</f>
        <v>#N/A</v>
      </c>
      <c r="Y261" s="10" t="e">
        <f>IF(VLOOKUP($I261,Zużycie!$A$2:$P$8,16,FALSE)=0," ",VLOOKUP($I261,Zużycie!$A$2:$P$8,16,FALSE))</f>
        <v>#N/A</v>
      </c>
      <c r="Z261" s="10"/>
      <c r="AA261" s="10"/>
      <c r="AB261" s="10"/>
      <c r="AC261" s="10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</row>
    <row r="262" spans="1:46" ht="47.25" customHeight="1">
      <c r="A262" s="14"/>
      <c r="B262" s="5"/>
      <c r="C262" s="6"/>
      <c r="D262" s="6"/>
      <c r="E262" s="7"/>
      <c r="F262" s="5"/>
      <c r="G262" s="5"/>
      <c r="H262" s="5"/>
      <c r="I262" s="5" t="str">
        <f t="shared" si="56"/>
        <v/>
      </c>
      <c r="J262" s="5"/>
      <c r="K262" s="5"/>
      <c r="L262" s="5"/>
      <c r="M262" s="5"/>
      <c r="N262" s="10" t="e">
        <f>IF(VLOOKUP($I262,Zużycie!$A$2:$P$8,5,FALSE)=0," ",VLOOKUP($I262,Zużycie!$A$2:$P$8,5,FALSE))</f>
        <v>#N/A</v>
      </c>
      <c r="O262" s="10" t="e">
        <f>IF(VLOOKUP($I262,Zużycie!$A$2:$P$8,6,FALSE)=0," ",VLOOKUP($I262,Zużycie!$A$2:$P$8,6,FALSE))</f>
        <v>#N/A</v>
      </c>
      <c r="P262" s="10" t="e">
        <f>IF(VLOOKUP($I262,Zużycie!$A$2:$P$8,7,FALSE)=0," ",VLOOKUP($I262,Zużycie!$A$2:$P$8,7,FALSE))</f>
        <v>#N/A</v>
      </c>
      <c r="Q262" s="10" t="e">
        <f>IF(VLOOKUP($I262,Zużycie!$A$2:$P$8,8,FALSE)=0," ",VLOOKUP($I262,Zużycie!$A$2:$P$8,8,FALSE))</f>
        <v>#N/A</v>
      </c>
      <c r="R262" s="10" t="e">
        <f>IF(VLOOKUP($I262,Zużycie!$A$2:$P$8,9,FALSE)=0," ",VLOOKUP($I262,Zużycie!$A$2:$P$8,9,FALSE))</f>
        <v>#N/A</v>
      </c>
      <c r="S262" s="10" t="e">
        <f>IF(VLOOKUP($I262,Zużycie!$A$2:$P$8,10,FALSE)=0," ",VLOOKUP($I262,Zużycie!$A$2:$P$8,10,FALSE))</f>
        <v>#N/A</v>
      </c>
      <c r="T262" s="10" t="e">
        <f>IF(VLOOKUP($I262,Zużycie!$A$2:$P$8,11,FALSE)=0," ",VLOOKUP($I262,Zużycie!$A$2:$P$8,11,FALSE))</f>
        <v>#N/A</v>
      </c>
      <c r="U262" s="10" t="e">
        <f>IF(VLOOKUP($I262,Zużycie!$A$2:$P$8,12,FALSE)=0," ",VLOOKUP($I262,Zużycie!$A$2:$P$8,12,FALSE))</f>
        <v>#N/A</v>
      </c>
      <c r="V262" s="10" t="e">
        <f>IF(VLOOKUP($I262,Zużycie!$A$2:$P$8,13,FALSE)=0," ",VLOOKUP($I262,Zużycie!$A$2:$P$2,100,FALSE))</f>
        <v>#N/A</v>
      </c>
      <c r="W262" s="10" t="e">
        <f>IF(VLOOKUP($I262,Zużycie!$A$2:$P$8,14,FALSE)=0," ",VLOOKUP($I262,Zużycie!$A$2:$P$8,14,FALSE))</f>
        <v>#N/A</v>
      </c>
      <c r="X262" s="10" t="e">
        <f>IF(VLOOKUP($I262,Zużycie!$A$2:$P$8,15,FALSE)=0," ",VLOOKUP($I262,Zużycie!$A$2:$P$8,15,FALSE))</f>
        <v>#N/A</v>
      </c>
      <c r="Y262" s="10" t="e">
        <f>IF(VLOOKUP($I262,Zużycie!$A$2:$P$8,16,FALSE)=0," ",VLOOKUP($I262,Zużycie!$A$2:$P$8,16,FALSE))</f>
        <v>#N/A</v>
      </c>
      <c r="Z262" s="10"/>
      <c r="AA262" s="10"/>
      <c r="AB262" s="10"/>
      <c r="AC262" s="10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</row>
    <row r="263" spans="1:46" ht="47.25" customHeight="1">
      <c r="A263" s="14"/>
      <c r="B263" s="5"/>
      <c r="C263" s="6"/>
      <c r="D263" s="6"/>
      <c r="E263" s="7"/>
      <c r="F263" s="5"/>
      <c r="G263" s="5"/>
      <c r="H263" s="5"/>
      <c r="I263" s="5" t="str">
        <f t="shared" si="56"/>
        <v/>
      </c>
      <c r="J263" s="5"/>
      <c r="K263" s="5"/>
      <c r="L263" s="5"/>
      <c r="M263" s="5"/>
      <c r="N263" s="10" t="e">
        <f>IF(VLOOKUP($I263,Zużycie!$A$2:$P$8,5,FALSE)=0," ",VLOOKUP($I263,Zużycie!$A$2:$P$8,5,FALSE))</f>
        <v>#N/A</v>
      </c>
      <c r="O263" s="10" t="e">
        <f>IF(VLOOKUP($I263,Zużycie!$A$2:$P$8,6,FALSE)=0," ",VLOOKUP($I263,Zużycie!$A$2:$P$8,6,FALSE))</f>
        <v>#N/A</v>
      </c>
      <c r="P263" s="10" t="e">
        <f>IF(VLOOKUP($I263,Zużycie!$A$2:$P$8,7,FALSE)=0," ",VLOOKUP($I263,Zużycie!$A$2:$P$8,7,FALSE))</f>
        <v>#N/A</v>
      </c>
      <c r="Q263" s="10" t="e">
        <f>IF(VLOOKUP($I263,Zużycie!$A$2:$P$8,8,FALSE)=0," ",VLOOKUP($I263,Zużycie!$A$2:$P$8,8,FALSE))</f>
        <v>#N/A</v>
      </c>
      <c r="R263" s="10" t="e">
        <f>IF(VLOOKUP($I263,Zużycie!$A$2:$P$8,9,FALSE)=0," ",VLOOKUP($I263,Zużycie!$A$2:$P$8,9,FALSE))</f>
        <v>#N/A</v>
      </c>
      <c r="S263" s="10" t="e">
        <f>IF(VLOOKUP($I263,Zużycie!$A$2:$P$8,10,FALSE)=0," ",VLOOKUP($I263,Zużycie!$A$2:$P$8,10,FALSE))</f>
        <v>#N/A</v>
      </c>
      <c r="T263" s="10" t="e">
        <f>IF(VLOOKUP($I263,Zużycie!$A$2:$P$8,11,FALSE)=0," ",VLOOKUP($I263,Zużycie!$A$2:$P$8,11,FALSE))</f>
        <v>#N/A</v>
      </c>
      <c r="U263" s="10" t="e">
        <f>IF(VLOOKUP($I263,Zużycie!$A$2:$P$8,12,FALSE)=0," ",VLOOKUP($I263,Zużycie!$A$2:$P$8,12,FALSE))</f>
        <v>#N/A</v>
      </c>
      <c r="V263" s="10" t="e">
        <f>IF(VLOOKUP($I263,Zużycie!$A$2:$P$8,13,FALSE)=0," ",VLOOKUP($I263,Zużycie!$A$2:$P$2,100,FALSE))</f>
        <v>#N/A</v>
      </c>
      <c r="W263" s="10" t="e">
        <f>IF(VLOOKUP($I263,Zużycie!$A$2:$P$8,14,FALSE)=0," ",VLOOKUP($I263,Zużycie!$A$2:$P$8,14,FALSE))</f>
        <v>#N/A</v>
      </c>
      <c r="X263" s="10" t="e">
        <f>IF(VLOOKUP($I263,Zużycie!$A$2:$P$8,15,FALSE)=0," ",VLOOKUP($I263,Zużycie!$A$2:$P$8,15,FALSE))</f>
        <v>#N/A</v>
      </c>
      <c r="Y263" s="10" t="e">
        <f>IF(VLOOKUP($I263,Zużycie!$A$2:$P$8,16,FALSE)=0," ",VLOOKUP($I263,Zużycie!$A$2:$P$8,16,FALSE))</f>
        <v>#N/A</v>
      </c>
      <c r="Z263" s="10"/>
      <c r="AA263" s="10"/>
      <c r="AB263" s="10"/>
      <c r="AC263" s="10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</row>
    <row r="264" spans="1:46" ht="47.25" customHeight="1">
      <c r="A264" s="14"/>
      <c r="B264" s="5"/>
      <c r="C264" s="6"/>
      <c r="D264" s="6"/>
      <c r="E264" s="7"/>
      <c r="F264" s="5"/>
      <c r="G264" s="5"/>
      <c r="H264" s="5"/>
      <c r="I264" s="5" t="str">
        <f t="shared" si="56"/>
        <v/>
      </c>
      <c r="J264" s="5"/>
      <c r="K264" s="5"/>
      <c r="L264" s="5"/>
      <c r="M264" s="5"/>
      <c r="N264" s="10" t="e">
        <f>IF(VLOOKUP($I264,Zużycie!$A$2:$P$8,5,FALSE)=0," ",VLOOKUP($I264,Zużycie!$A$2:$P$8,5,FALSE))</f>
        <v>#N/A</v>
      </c>
      <c r="O264" s="10" t="e">
        <f>IF(VLOOKUP($I264,Zużycie!$A$2:$P$8,6,FALSE)=0," ",VLOOKUP($I264,Zużycie!$A$2:$P$8,6,FALSE))</f>
        <v>#N/A</v>
      </c>
      <c r="P264" s="10" t="e">
        <f>IF(VLOOKUP($I264,Zużycie!$A$2:$P$8,7,FALSE)=0," ",VLOOKUP($I264,Zużycie!$A$2:$P$8,7,FALSE))</f>
        <v>#N/A</v>
      </c>
      <c r="Q264" s="10" t="e">
        <f>IF(VLOOKUP($I264,Zużycie!$A$2:$P$8,8,FALSE)=0," ",VLOOKUP($I264,Zużycie!$A$2:$P$8,8,FALSE))</f>
        <v>#N/A</v>
      </c>
      <c r="R264" s="10" t="e">
        <f>IF(VLOOKUP($I264,Zużycie!$A$2:$P$8,9,FALSE)=0," ",VLOOKUP($I264,Zużycie!$A$2:$P$8,9,FALSE))</f>
        <v>#N/A</v>
      </c>
      <c r="S264" s="10" t="e">
        <f>IF(VLOOKUP($I264,Zużycie!$A$2:$P$8,10,FALSE)=0," ",VLOOKUP($I264,Zużycie!$A$2:$P$8,10,FALSE))</f>
        <v>#N/A</v>
      </c>
      <c r="T264" s="10" t="e">
        <f>IF(VLOOKUP($I264,Zużycie!$A$2:$P$8,11,FALSE)=0," ",VLOOKUP($I264,Zużycie!$A$2:$P$8,11,FALSE))</f>
        <v>#N/A</v>
      </c>
      <c r="U264" s="10" t="e">
        <f>IF(VLOOKUP($I264,Zużycie!$A$2:$P$8,12,FALSE)=0," ",VLOOKUP($I264,Zużycie!$A$2:$P$8,12,FALSE))</f>
        <v>#N/A</v>
      </c>
      <c r="V264" s="10" t="e">
        <f>IF(VLOOKUP($I264,Zużycie!$A$2:$P$8,13,FALSE)=0," ",VLOOKUP($I264,Zużycie!$A$2:$P$2,100,FALSE))</f>
        <v>#N/A</v>
      </c>
      <c r="W264" s="10" t="e">
        <f>IF(VLOOKUP($I264,Zużycie!$A$2:$P$8,14,FALSE)=0," ",VLOOKUP($I264,Zużycie!$A$2:$P$8,14,FALSE))</f>
        <v>#N/A</v>
      </c>
      <c r="X264" s="10" t="e">
        <f>IF(VLOOKUP($I264,Zużycie!$A$2:$P$8,15,FALSE)=0," ",VLOOKUP($I264,Zużycie!$A$2:$P$8,15,FALSE))</f>
        <v>#N/A</v>
      </c>
      <c r="Y264" s="10" t="e">
        <f>IF(VLOOKUP($I264,Zużycie!$A$2:$P$8,16,FALSE)=0," ",VLOOKUP($I264,Zużycie!$A$2:$P$8,16,FALSE))</f>
        <v>#N/A</v>
      </c>
      <c r="Z264" s="10"/>
      <c r="AA264" s="10"/>
      <c r="AB264" s="10"/>
      <c r="AC264" s="10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</row>
    <row r="265" spans="1:46" ht="47.25" customHeight="1">
      <c r="A265" s="14"/>
      <c r="B265" s="5"/>
      <c r="C265" s="6"/>
      <c r="D265" s="6"/>
      <c r="E265" s="7"/>
      <c r="F265" s="5"/>
      <c r="G265" s="5"/>
      <c r="H265" s="5"/>
      <c r="I265" s="5" t="str">
        <f t="shared" si="56"/>
        <v/>
      </c>
      <c r="J265" s="5"/>
      <c r="K265" s="5"/>
      <c r="L265" s="5"/>
      <c r="M265" s="5"/>
      <c r="N265" s="10" t="e">
        <f>IF(VLOOKUP($I265,Zużycie!$A$2:$P$8,5,FALSE)=0," ",VLOOKUP($I265,Zużycie!$A$2:$P$8,5,FALSE))</f>
        <v>#N/A</v>
      </c>
      <c r="O265" s="10" t="e">
        <f>IF(VLOOKUP($I265,Zużycie!$A$2:$P$8,6,FALSE)=0," ",VLOOKUP($I265,Zużycie!$A$2:$P$8,6,FALSE))</f>
        <v>#N/A</v>
      </c>
      <c r="P265" s="10" t="e">
        <f>IF(VLOOKUP($I265,Zużycie!$A$2:$P$8,7,FALSE)=0," ",VLOOKUP($I265,Zużycie!$A$2:$P$8,7,FALSE))</f>
        <v>#N/A</v>
      </c>
      <c r="Q265" s="10" t="e">
        <f>IF(VLOOKUP($I265,Zużycie!$A$2:$P$8,8,FALSE)=0," ",VLOOKUP($I265,Zużycie!$A$2:$P$8,8,FALSE))</f>
        <v>#N/A</v>
      </c>
      <c r="R265" s="10" t="e">
        <f>IF(VLOOKUP($I265,Zużycie!$A$2:$P$8,9,FALSE)=0," ",VLOOKUP($I265,Zużycie!$A$2:$P$8,9,FALSE))</f>
        <v>#N/A</v>
      </c>
      <c r="S265" s="10" t="e">
        <f>IF(VLOOKUP($I265,Zużycie!$A$2:$P$8,10,FALSE)=0," ",VLOOKUP($I265,Zużycie!$A$2:$P$8,10,FALSE))</f>
        <v>#N/A</v>
      </c>
      <c r="T265" s="10" t="e">
        <f>IF(VLOOKUP($I265,Zużycie!$A$2:$P$8,11,FALSE)=0," ",VLOOKUP($I265,Zużycie!$A$2:$P$8,11,FALSE))</f>
        <v>#N/A</v>
      </c>
      <c r="U265" s="10" t="e">
        <f>IF(VLOOKUP($I265,Zużycie!$A$2:$P$8,12,FALSE)=0," ",VLOOKUP($I265,Zużycie!$A$2:$P$8,12,FALSE))</f>
        <v>#N/A</v>
      </c>
      <c r="V265" s="10" t="e">
        <f>IF(VLOOKUP($I265,Zużycie!$A$2:$P$8,13,FALSE)=0," ",VLOOKUP($I265,Zużycie!$A$2:$P$2,100,FALSE))</f>
        <v>#N/A</v>
      </c>
      <c r="W265" s="10" t="e">
        <f>IF(VLOOKUP($I265,Zużycie!$A$2:$P$8,14,FALSE)=0," ",VLOOKUP($I265,Zużycie!$A$2:$P$8,14,FALSE))</f>
        <v>#N/A</v>
      </c>
      <c r="X265" s="10" t="e">
        <f>IF(VLOOKUP($I265,Zużycie!$A$2:$P$8,15,FALSE)=0," ",VLOOKUP($I265,Zużycie!$A$2:$P$8,15,FALSE))</f>
        <v>#N/A</v>
      </c>
      <c r="Y265" s="10" t="e">
        <f>IF(VLOOKUP($I265,Zużycie!$A$2:$P$8,16,FALSE)=0," ",VLOOKUP($I265,Zużycie!$A$2:$P$8,16,FALSE))</f>
        <v>#N/A</v>
      </c>
      <c r="Z265" s="10"/>
      <c r="AA265" s="10"/>
      <c r="AB265" s="10"/>
      <c r="AC265" s="10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</row>
    <row r="266" spans="1:46" ht="47.25" customHeight="1">
      <c r="A266" s="14"/>
      <c r="B266" s="5"/>
      <c r="C266" s="6"/>
      <c r="D266" s="6"/>
      <c r="E266" s="7"/>
      <c r="F266" s="5"/>
      <c r="G266" s="5"/>
      <c r="H266" s="5"/>
      <c r="I266" s="5" t="str">
        <f t="shared" si="56"/>
        <v/>
      </c>
      <c r="J266" s="5"/>
      <c r="K266" s="5"/>
      <c r="L266" s="5"/>
      <c r="M266" s="5"/>
      <c r="N266" s="10" t="e">
        <f>IF(VLOOKUP($I266,Zużycie!$A$2:$P$8,5,FALSE)=0," ",VLOOKUP($I266,Zużycie!$A$2:$P$8,5,FALSE))</f>
        <v>#N/A</v>
      </c>
      <c r="O266" s="10" t="e">
        <f>IF(VLOOKUP($I266,Zużycie!$A$2:$P$8,6,FALSE)=0," ",VLOOKUP($I266,Zużycie!$A$2:$P$8,6,FALSE))</f>
        <v>#N/A</v>
      </c>
      <c r="P266" s="10" t="e">
        <f>IF(VLOOKUP($I266,Zużycie!$A$2:$P$8,7,FALSE)=0," ",VLOOKUP($I266,Zużycie!$A$2:$P$8,7,FALSE))</f>
        <v>#N/A</v>
      </c>
      <c r="Q266" s="10" t="e">
        <f>IF(VLOOKUP($I266,Zużycie!$A$2:$P$8,8,FALSE)=0," ",VLOOKUP($I266,Zużycie!$A$2:$P$8,8,FALSE))</f>
        <v>#N/A</v>
      </c>
      <c r="R266" s="10" t="e">
        <f>IF(VLOOKUP($I266,Zużycie!$A$2:$P$8,9,FALSE)=0," ",VLOOKUP($I266,Zużycie!$A$2:$P$8,9,FALSE))</f>
        <v>#N/A</v>
      </c>
      <c r="S266" s="10" t="e">
        <f>IF(VLOOKUP($I266,Zużycie!$A$2:$P$8,10,FALSE)=0," ",VLOOKUP($I266,Zużycie!$A$2:$P$8,10,FALSE))</f>
        <v>#N/A</v>
      </c>
      <c r="T266" s="10" t="e">
        <f>IF(VLOOKUP($I266,Zużycie!$A$2:$P$8,11,FALSE)=0," ",VLOOKUP($I266,Zużycie!$A$2:$P$8,11,FALSE))</f>
        <v>#N/A</v>
      </c>
      <c r="U266" s="10" t="e">
        <f>IF(VLOOKUP($I266,Zużycie!$A$2:$P$8,12,FALSE)=0," ",VLOOKUP($I266,Zużycie!$A$2:$P$8,12,FALSE))</f>
        <v>#N/A</v>
      </c>
      <c r="V266" s="10" t="e">
        <f>IF(VLOOKUP($I266,Zużycie!$A$2:$P$8,13,FALSE)=0," ",VLOOKUP($I266,Zużycie!$A$2:$P$2,100,FALSE))</f>
        <v>#N/A</v>
      </c>
      <c r="W266" s="10" t="e">
        <f>IF(VLOOKUP($I266,Zużycie!$A$2:$P$8,14,FALSE)=0," ",VLOOKUP($I266,Zużycie!$A$2:$P$8,14,FALSE))</f>
        <v>#N/A</v>
      </c>
      <c r="X266" s="10" t="e">
        <f>IF(VLOOKUP($I266,Zużycie!$A$2:$P$8,15,FALSE)=0," ",VLOOKUP($I266,Zużycie!$A$2:$P$8,15,FALSE))</f>
        <v>#N/A</v>
      </c>
      <c r="Y266" s="10" t="e">
        <f>IF(VLOOKUP($I266,Zużycie!$A$2:$P$8,16,FALSE)=0," ",VLOOKUP($I266,Zużycie!$A$2:$P$8,16,FALSE))</f>
        <v>#N/A</v>
      </c>
      <c r="Z266" s="10"/>
      <c r="AA266" s="10"/>
      <c r="AB266" s="10"/>
      <c r="AC266" s="10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</row>
    <row r="267" spans="1:46" ht="47.25" customHeight="1">
      <c r="A267" s="14"/>
      <c r="B267" s="5"/>
      <c r="C267" s="6"/>
      <c r="D267" s="6"/>
      <c r="E267" s="7"/>
      <c r="F267" s="5"/>
      <c r="G267" s="5"/>
      <c r="H267" s="5"/>
      <c r="I267" s="5" t="str">
        <f t="shared" si="56"/>
        <v/>
      </c>
      <c r="J267" s="5"/>
      <c r="K267" s="5"/>
      <c r="L267" s="5"/>
      <c r="M267" s="5"/>
      <c r="N267" s="10" t="e">
        <f>IF(VLOOKUP($I267,Zużycie!$A$2:$P$8,5,FALSE)=0," ",VLOOKUP($I267,Zużycie!$A$2:$P$8,5,FALSE))</f>
        <v>#N/A</v>
      </c>
      <c r="O267" s="10" t="e">
        <f>IF(VLOOKUP($I267,Zużycie!$A$2:$P$8,6,FALSE)=0," ",VLOOKUP($I267,Zużycie!$A$2:$P$8,6,FALSE))</f>
        <v>#N/A</v>
      </c>
      <c r="P267" s="10" t="e">
        <f>IF(VLOOKUP($I267,Zużycie!$A$2:$P$8,7,FALSE)=0," ",VLOOKUP($I267,Zużycie!$A$2:$P$8,7,FALSE))</f>
        <v>#N/A</v>
      </c>
      <c r="Q267" s="10" t="e">
        <f>IF(VLOOKUP($I267,Zużycie!$A$2:$P$8,8,FALSE)=0," ",VLOOKUP($I267,Zużycie!$A$2:$P$8,8,FALSE))</f>
        <v>#N/A</v>
      </c>
      <c r="R267" s="10" t="e">
        <f>IF(VLOOKUP($I267,Zużycie!$A$2:$P$8,9,FALSE)=0," ",VLOOKUP($I267,Zużycie!$A$2:$P$8,9,FALSE))</f>
        <v>#N/A</v>
      </c>
      <c r="S267" s="10" t="e">
        <f>IF(VLOOKUP($I267,Zużycie!$A$2:$P$8,10,FALSE)=0," ",VLOOKUP($I267,Zużycie!$A$2:$P$8,10,FALSE))</f>
        <v>#N/A</v>
      </c>
      <c r="T267" s="10" t="e">
        <f>IF(VLOOKUP($I267,Zużycie!$A$2:$P$8,11,FALSE)=0," ",VLOOKUP($I267,Zużycie!$A$2:$P$8,11,FALSE))</f>
        <v>#N/A</v>
      </c>
      <c r="U267" s="10" t="e">
        <f>IF(VLOOKUP($I267,Zużycie!$A$2:$P$8,12,FALSE)=0," ",VLOOKUP($I267,Zużycie!$A$2:$P$8,12,FALSE))</f>
        <v>#N/A</v>
      </c>
      <c r="V267" s="10" t="e">
        <f>IF(VLOOKUP($I267,Zużycie!$A$2:$P$8,13,FALSE)=0," ",VLOOKUP($I267,Zużycie!$A$2:$P$2,100,FALSE))</f>
        <v>#N/A</v>
      </c>
      <c r="W267" s="10" t="e">
        <f>IF(VLOOKUP($I267,Zużycie!$A$2:$P$8,14,FALSE)=0," ",VLOOKUP($I267,Zużycie!$A$2:$P$8,14,FALSE))</f>
        <v>#N/A</v>
      </c>
      <c r="X267" s="10" t="e">
        <f>IF(VLOOKUP($I267,Zużycie!$A$2:$P$8,15,FALSE)=0," ",VLOOKUP($I267,Zużycie!$A$2:$P$8,15,FALSE))</f>
        <v>#N/A</v>
      </c>
      <c r="Y267" s="10" t="e">
        <f>IF(VLOOKUP($I267,Zużycie!$A$2:$P$8,16,FALSE)=0," ",VLOOKUP($I267,Zużycie!$A$2:$P$8,16,FALSE))</f>
        <v>#N/A</v>
      </c>
      <c r="Z267" s="10"/>
      <c r="AA267" s="10"/>
      <c r="AB267" s="10"/>
      <c r="AC267" s="10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</row>
    <row r="268" spans="1:46" ht="47.25" customHeight="1">
      <c r="A268" s="14"/>
      <c r="B268" s="5"/>
      <c r="C268" s="6"/>
      <c r="D268" s="6"/>
      <c r="E268" s="7"/>
      <c r="F268" s="5"/>
      <c r="G268" s="5"/>
      <c r="H268" s="5"/>
      <c r="I268" s="5" t="str">
        <f t="shared" si="56"/>
        <v/>
      </c>
      <c r="J268" s="5"/>
      <c r="K268" s="5"/>
      <c r="L268" s="5"/>
      <c r="M268" s="5"/>
      <c r="N268" s="10" t="e">
        <f>IF(VLOOKUP($I268,Zużycie!$A$2:$P$8,5,FALSE)=0," ",VLOOKUP($I268,Zużycie!$A$2:$P$8,5,FALSE))</f>
        <v>#N/A</v>
      </c>
      <c r="O268" s="10" t="e">
        <f>IF(VLOOKUP($I268,Zużycie!$A$2:$P$8,6,FALSE)=0," ",VLOOKUP($I268,Zużycie!$A$2:$P$8,6,FALSE))</f>
        <v>#N/A</v>
      </c>
      <c r="P268" s="10" t="e">
        <f>IF(VLOOKUP($I268,Zużycie!$A$2:$P$8,7,FALSE)=0," ",VLOOKUP($I268,Zużycie!$A$2:$P$8,7,FALSE))</f>
        <v>#N/A</v>
      </c>
      <c r="Q268" s="10" t="e">
        <f>IF(VLOOKUP($I268,Zużycie!$A$2:$P$8,8,FALSE)=0," ",VLOOKUP($I268,Zużycie!$A$2:$P$8,8,FALSE))</f>
        <v>#N/A</v>
      </c>
      <c r="R268" s="10" t="e">
        <f>IF(VLOOKUP($I268,Zużycie!$A$2:$P$8,9,FALSE)=0," ",VLOOKUP($I268,Zużycie!$A$2:$P$8,9,FALSE))</f>
        <v>#N/A</v>
      </c>
      <c r="S268" s="10" t="e">
        <f>IF(VLOOKUP($I268,Zużycie!$A$2:$P$8,10,FALSE)=0," ",VLOOKUP($I268,Zużycie!$A$2:$P$8,10,FALSE))</f>
        <v>#N/A</v>
      </c>
      <c r="T268" s="10" t="e">
        <f>IF(VLOOKUP($I268,Zużycie!$A$2:$P$8,11,FALSE)=0," ",VLOOKUP($I268,Zużycie!$A$2:$P$8,11,FALSE))</f>
        <v>#N/A</v>
      </c>
      <c r="U268" s="10" t="e">
        <f>IF(VLOOKUP($I268,Zużycie!$A$2:$P$8,12,FALSE)=0," ",VLOOKUP($I268,Zużycie!$A$2:$P$8,12,FALSE))</f>
        <v>#N/A</v>
      </c>
      <c r="V268" s="10" t="e">
        <f>IF(VLOOKUP($I268,Zużycie!$A$2:$P$8,13,FALSE)=0," ",VLOOKUP($I268,Zużycie!$A$2:$P$2,100,FALSE))</f>
        <v>#N/A</v>
      </c>
      <c r="W268" s="10" t="e">
        <f>IF(VLOOKUP($I268,Zużycie!$A$2:$P$8,14,FALSE)=0," ",VLOOKUP($I268,Zużycie!$A$2:$P$8,14,FALSE))</f>
        <v>#N/A</v>
      </c>
      <c r="X268" s="10" t="e">
        <f>IF(VLOOKUP($I268,Zużycie!$A$2:$P$8,15,FALSE)=0," ",VLOOKUP($I268,Zużycie!$A$2:$P$8,15,FALSE))</f>
        <v>#N/A</v>
      </c>
      <c r="Y268" s="10" t="e">
        <f>IF(VLOOKUP($I268,Zużycie!$A$2:$P$8,16,FALSE)=0," ",VLOOKUP($I268,Zużycie!$A$2:$P$8,16,FALSE))</f>
        <v>#N/A</v>
      </c>
      <c r="Z268" s="10"/>
      <c r="AA268" s="10"/>
      <c r="AB268" s="10"/>
      <c r="AC268" s="10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</row>
    <row r="269" spans="1:46" ht="47.25" customHeight="1">
      <c r="A269" s="14"/>
      <c r="B269" s="5"/>
      <c r="C269" s="6"/>
      <c r="D269" s="6"/>
      <c r="E269" s="7"/>
      <c r="F269" s="5"/>
      <c r="G269" s="5"/>
      <c r="H269" s="5"/>
      <c r="I269" s="5" t="str">
        <f t="shared" si="56"/>
        <v/>
      </c>
      <c r="J269" s="5"/>
      <c r="K269" s="5"/>
      <c r="L269" s="5"/>
      <c r="M269" s="5"/>
      <c r="N269" s="10" t="e">
        <f>IF(VLOOKUP($I269,Zużycie!$A$2:$P$8,5,FALSE)=0," ",VLOOKUP($I269,Zużycie!$A$2:$P$8,5,FALSE))</f>
        <v>#N/A</v>
      </c>
      <c r="O269" s="10" t="e">
        <f>IF(VLOOKUP($I269,Zużycie!$A$2:$P$8,6,FALSE)=0," ",VLOOKUP($I269,Zużycie!$A$2:$P$8,6,FALSE))</f>
        <v>#N/A</v>
      </c>
      <c r="P269" s="10" t="e">
        <f>IF(VLOOKUP($I269,Zużycie!$A$2:$P$8,7,FALSE)=0," ",VLOOKUP($I269,Zużycie!$A$2:$P$8,7,FALSE))</f>
        <v>#N/A</v>
      </c>
      <c r="Q269" s="10" t="e">
        <f>IF(VLOOKUP($I269,Zużycie!$A$2:$P$8,8,FALSE)=0," ",VLOOKUP($I269,Zużycie!$A$2:$P$8,8,FALSE))</f>
        <v>#N/A</v>
      </c>
      <c r="R269" s="10" t="e">
        <f>IF(VLOOKUP($I269,Zużycie!$A$2:$P$8,9,FALSE)=0," ",VLOOKUP($I269,Zużycie!$A$2:$P$8,9,FALSE))</f>
        <v>#N/A</v>
      </c>
      <c r="S269" s="10" t="e">
        <f>IF(VLOOKUP($I269,Zużycie!$A$2:$P$8,10,FALSE)=0," ",VLOOKUP($I269,Zużycie!$A$2:$P$8,10,FALSE))</f>
        <v>#N/A</v>
      </c>
      <c r="T269" s="10" t="e">
        <f>IF(VLOOKUP($I269,Zużycie!$A$2:$P$8,11,FALSE)=0," ",VLOOKUP($I269,Zużycie!$A$2:$P$8,11,FALSE))</f>
        <v>#N/A</v>
      </c>
      <c r="U269" s="10" t="e">
        <f>IF(VLOOKUP($I269,Zużycie!$A$2:$P$8,12,FALSE)=0," ",VLOOKUP($I269,Zużycie!$A$2:$P$8,12,FALSE))</f>
        <v>#N/A</v>
      </c>
      <c r="V269" s="10" t="e">
        <f>IF(VLOOKUP($I269,Zużycie!$A$2:$P$8,13,FALSE)=0," ",VLOOKUP($I269,Zużycie!$A$2:$P$2,100,FALSE))</f>
        <v>#N/A</v>
      </c>
      <c r="W269" s="10" t="e">
        <f>IF(VLOOKUP($I269,Zużycie!$A$2:$P$8,14,FALSE)=0," ",VLOOKUP($I269,Zużycie!$A$2:$P$8,14,FALSE))</f>
        <v>#N/A</v>
      </c>
      <c r="X269" s="10" t="e">
        <f>IF(VLOOKUP($I269,Zużycie!$A$2:$P$8,15,FALSE)=0," ",VLOOKUP($I269,Zużycie!$A$2:$P$8,15,FALSE))</f>
        <v>#N/A</v>
      </c>
      <c r="Y269" s="10" t="e">
        <f>IF(VLOOKUP($I269,Zużycie!$A$2:$P$8,16,FALSE)=0," ",VLOOKUP($I269,Zużycie!$A$2:$P$8,16,FALSE))</f>
        <v>#N/A</v>
      </c>
      <c r="Z269" s="10"/>
      <c r="AA269" s="10"/>
      <c r="AB269" s="10"/>
      <c r="AC269" s="10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</row>
    <row r="270" spans="1:46" ht="47.25" customHeight="1">
      <c r="A270" s="14"/>
      <c r="B270" s="5"/>
      <c r="C270" s="6"/>
      <c r="D270" s="6"/>
      <c r="E270" s="7"/>
      <c r="F270" s="5"/>
      <c r="G270" s="5"/>
      <c r="H270" s="5"/>
      <c r="I270" s="5" t="str">
        <f t="shared" si="56"/>
        <v/>
      </c>
      <c r="J270" s="5"/>
      <c r="K270" s="5"/>
      <c r="L270" s="5"/>
      <c r="M270" s="5"/>
      <c r="N270" s="10" t="e">
        <f>IF(VLOOKUP($I270,Zużycie!$A$2:$P$8,5,FALSE)=0," ",VLOOKUP($I270,Zużycie!$A$2:$P$8,5,FALSE))</f>
        <v>#N/A</v>
      </c>
      <c r="O270" s="10" t="e">
        <f>IF(VLOOKUP($I270,Zużycie!$A$2:$P$8,6,FALSE)=0," ",VLOOKUP($I270,Zużycie!$A$2:$P$8,6,FALSE))</f>
        <v>#N/A</v>
      </c>
      <c r="P270" s="10" t="e">
        <f>IF(VLOOKUP($I270,Zużycie!$A$2:$P$8,7,FALSE)=0," ",VLOOKUP($I270,Zużycie!$A$2:$P$8,7,FALSE))</f>
        <v>#N/A</v>
      </c>
      <c r="Q270" s="10" t="e">
        <f>IF(VLOOKUP($I270,Zużycie!$A$2:$P$8,8,FALSE)=0," ",VLOOKUP($I270,Zużycie!$A$2:$P$8,8,FALSE))</f>
        <v>#N/A</v>
      </c>
      <c r="R270" s="10" t="e">
        <f>IF(VLOOKUP($I270,Zużycie!$A$2:$P$8,9,FALSE)=0," ",VLOOKUP($I270,Zużycie!$A$2:$P$8,9,FALSE))</f>
        <v>#N/A</v>
      </c>
      <c r="S270" s="10" t="e">
        <f>IF(VLOOKUP($I270,Zużycie!$A$2:$P$8,10,FALSE)=0," ",VLOOKUP($I270,Zużycie!$A$2:$P$8,10,FALSE))</f>
        <v>#N/A</v>
      </c>
      <c r="T270" s="10" t="e">
        <f>IF(VLOOKUP($I270,Zużycie!$A$2:$P$8,11,FALSE)=0," ",VLOOKUP($I270,Zużycie!$A$2:$P$8,11,FALSE))</f>
        <v>#N/A</v>
      </c>
      <c r="U270" s="10" t="e">
        <f>IF(VLOOKUP($I270,Zużycie!$A$2:$P$8,12,FALSE)=0," ",VLOOKUP($I270,Zużycie!$A$2:$P$8,12,FALSE))</f>
        <v>#N/A</v>
      </c>
      <c r="V270" s="10" t="e">
        <f>IF(VLOOKUP($I270,Zużycie!$A$2:$P$8,13,FALSE)=0," ",VLOOKUP($I270,Zużycie!$A$2:$P$2,100,FALSE))</f>
        <v>#N/A</v>
      </c>
      <c r="W270" s="10" t="e">
        <f>IF(VLOOKUP($I270,Zużycie!$A$2:$P$8,14,FALSE)=0," ",VLOOKUP($I270,Zużycie!$A$2:$P$8,14,FALSE))</f>
        <v>#N/A</v>
      </c>
      <c r="X270" s="10" t="e">
        <f>IF(VLOOKUP($I270,Zużycie!$A$2:$P$8,15,FALSE)=0," ",VLOOKUP($I270,Zużycie!$A$2:$P$8,15,FALSE))</f>
        <v>#N/A</v>
      </c>
      <c r="Y270" s="10" t="e">
        <f>IF(VLOOKUP($I270,Zużycie!$A$2:$P$8,16,FALSE)=0," ",VLOOKUP($I270,Zużycie!$A$2:$P$8,16,FALSE))</f>
        <v>#N/A</v>
      </c>
      <c r="Z270" s="10"/>
      <c r="AA270" s="10"/>
      <c r="AB270" s="10"/>
      <c r="AC270" s="10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</row>
    <row r="271" spans="1:46" ht="47.25" customHeight="1">
      <c r="A271" s="14"/>
      <c r="B271" s="5"/>
      <c r="C271" s="6"/>
      <c r="D271" s="6"/>
      <c r="E271" s="7"/>
      <c r="F271" s="5"/>
      <c r="G271" s="5"/>
      <c r="H271" s="5"/>
      <c r="I271" s="5" t="str">
        <f t="shared" si="56"/>
        <v/>
      </c>
      <c r="J271" s="5"/>
      <c r="K271" s="5"/>
      <c r="L271" s="5"/>
      <c r="M271" s="5"/>
      <c r="N271" s="10" t="e">
        <f>IF(VLOOKUP($I271,Zużycie!$A$2:$P$8,5,FALSE)=0," ",VLOOKUP($I271,Zużycie!$A$2:$P$8,5,FALSE))</f>
        <v>#N/A</v>
      </c>
      <c r="O271" s="10" t="e">
        <f>IF(VLOOKUP($I271,Zużycie!$A$2:$P$8,6,FALSE)=0," ",VLOOKUP($I271,Zużycie!$A$2:$P$8,6,FALSE))</f>
        <v>#N/A</v>
      </c>
      <c r="P271" s="10" t="e">
        <f>IF(VLOOKUP($I271,Zużycie!$A$2:$P$8,7,FALSE)=0," ",VLOOKUP($I271,Zużycie!$A$2:$P$8,7,FALSE))</f>
        <v>#N/A</v>
      </c>
      <c r="Q271" s="10" t="e">
        <f>IF(VLOOKUP($I271,Zużycie!$A$2:$P$8,8,FALSE)=0," ",VLOOKUP($I271,Zużycie!$A$2:$P$8,8,FALSE))</f>
        <v>#N/A</v>
      </c>
      <c r="R271" s="10" t="e">
        <f>IF(VLOOKUP($I271,Zużycie!$A$2:$P$8,9,FALSE)=0," ",VLOOKUP($I271,Zużycie!$A$2:$P$8,9,FALSE))</f>
        <v>#N/A</v>
      </c>
      <c r="S271" s="10" t="e">
        <f>IF(VLOOKUP($I271,Zużycie!$A$2:$P$8,10,FALSE)=0," ",VLOOKUP($I271,Zużycie!$A$2:$P$8,10,FALSE))</f>
        <v>#N/A</v>
      </c>
      <c r="T271" s="10" t="e">
        <f>IF(VLOOKUP($I271,Zużycie!$A$2:$P$8,11,FALSE)=0," ",VLOOKUP($I271,Zużycie!$A$2:$P$8,11,FALSE))</f>
        <v>#N/A</v>
      </c>
      <c r="U271" s="10" t="e">
        <f>IF(VLOOKUP($I271,Zużycie!$A$2:$P$8,12,FALSE)=0," ",VLOOKUP($I271,Zużycie!$A$2:$P$8,12,FALSE))</f>
        <v>#N/A</v>
      </c>
      <c r="V271" s="10" t="e">
        <f>IF(VLOOKUP($I271,Zużycie!$A$2:$P$8,13,FALSE)=0," ",VLOOKUP($I271,Zużycie!$A$2:$P$2,100,FALSE))</f>
        <v>#N/A</v>
      </c>
      <c r="W271" s="10" t="e">
        <f>IF(VLOOKUP($I271,Zużycie!$A$2:$P$8,14,FALSE)=0," ",VLOOKUP($I271,Zużycie!$A$2:$P$8,14,FALSE))</f>
        <v>#N/A</v>
      </c>
      <c r="X271" s="10" t="e">
        <f>IF(VLOOKUP($I271,Zużycie!$A$2:$P$8,15,FALSE)=0," ",VLOOKUP($I271,Zużycie!$A$2:$P$8,15,FALSE))</f>
        <v>#N/A</v>
      </c>
      <c r="Y271" s="10" t="e">
        <f>IF(VLOOKUP($I271,Zużycie!$A$2:$P$8,16,FALSE)=0," ",VLOOKUP($I271,Zużycie!$A$2:$P$8,16,FALSE))</f>
        <v>#N/A</v>
      </c>
      <c r="Z271" s="10"/>
      <c r="AA271" s="10"/>
      <c r="AB271" s="10"/>
      <c r="AC271" s="10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</row>
    <row r="272" spans="1:46" ht="47.25" customHeight="1">
      <c r="A272" s="14"/>
      <c r="B272" s="5"/>
      <c r="C272" s="6"/>
      <c r="D272" s="6"/>
      <c r="E272" s="7"/>
      <c r="F272" s="5"/>
      <c r="G272" s="5"/>
      <c r="H272" s="5"/>
      <c r="I272" s="5" t="str">
        <f t="shared" si="56"/>
        <v/>
      </c>
      <c r="J272" s="5"/>
      <c r="K272" s="5"/>
      <c r="L272" s="5"/>
      <c r="M272" s="5"/>
      <c r="N272" s="10" t="e">
        <f>IF(VLOOKUP($I272,Zużycie!$A$2:$P$8,5,FALSE)=0," ",VLOOKUP($I272,Zużycie!$A$2:$P$8,5,FALSE))</f>
        <v>#N/A</v>
      </c>
      <c r="O272" s="10" t="e">
        <f>IF(VLOOKUP($I272,Zużycie!$A$2:$P$8,6,FALSE)=0," ",VLOOKUP($I272,Zużycie!$A$2:$P$8,6,FALSE))</f>
        <v>#N/A</v>
      </c>
      <c r="P272" s="10" t="e">
        <f>IF(VLOOKUP($I272,Zużycie!$A$2:$P$8,7,FALSE)=0," ",VLOOKUP($I272,Zużycie!$A$2:$P$8,7,FALSE))</f>
        <v>#N/A</v>
      </c>
      <c r="Q272" s="10" t="e">
        <f>IF(VLOOKUP($I272,Zużycie!$A$2:$P$8,8,FALSE)=0," ",VLOOKUP($I272,Zużycie!$A$2:$P$8,8,FALSE))</f>
        <v>#N/A</v>
      </c>
      <c r="R272" s="10" t="e">
        <f>IF(VLOOKUP($I272,Zużycie!$A$2:$P$8,9,FALSE)=0," ",VLOOKUP($I272,Zużycie!$A$2:$P$8,9,FALSE))</f>
        <v>#N/A</v>
      </c>
      <c r="S272" s="10" t="e">
        <f>IF(VLOOKUP($I272,Zużycie!$A$2:$P$8,10,FALSE)=0," ",VLOOKUP($I272,Zużycie!$A$2:$P$8,10,FALSE))</f>
        <v>#N/A</v>
      </c>
      <c r="T272" s="10" t="e">
        <f>IF(VLOOKUP($I272,Zużycie!$A$2:$P$8,11,FALSE)=0," ",VLOOKUP($I272,Zużycie!$A$2:$P$8,11,FALSE))</f>
        <v>#N/A</v>
      </c>
      <c r="U272" s="10" t="e">
        <f>IF(VLOOKUP($I272,Zużycie!$A$2:$P$8,12,FALSE)=0," ",VLOOKUP($I272,Zużycie!$A$2:$P$8,12,FALSE))</f>
        <v>#N/A</v>
      </c>
      <c r="V272" s="10" t="e">
        <f>IF(VLOOKUP($I272,Zużycie!$A$2:$P$8,13,FALSE)=0," ",VLOOKUP($I272,Zużycie!$A$2:$P$2,100,FALSE))</f>
        <v>#N/A</v>
      </c>
      <c r="W272" s="10" t="e">
        <f>IF(VLOOKUP($I272,Zużycie!$A$2:$P$8,14,FALSE)=0," ",VLOOKUP($I272,Zużycie!$A$2:$P$8,14,FALSE))</f>
        <v>#N/A</v>
      </c>
      <c r="X272" s="10" t="e">
        <f>IF(VLOOKUP($I272,Zużycie!$A$2:$P$8,15,FALSE)=0," ",VLOOKUP($I272,Zużycie!$A$2:$P$8,15,FALSE))</f>
        <v>#N/A</v>
      </c>
      <c r="Y272" s="10" t="e">
        <f>IF(VLOOKUP($I272,Zużycie!$A$2:$P$8,16,FALSE)=0," ",VLOOKUP($I272,Zużycie!$A$2:$P$8,16,FALSE))</f>
        <v>#N/A</v>
      </c>
      <c r="Z272" s="10"/>
      <c r="AA272" s="10"/>
      <c r="AB272" s="10"/>
      <c r="AC272" s="10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</row>
    <row r="273" spans="1:46" ht="47.25" customHeight="1">
      <c r="A273" s="14"/>
      <c r="B273" s="5"/>
      <c r="C273" s="6"/>
      <c r="D273" s="6"/>
      <c r="E273" s="7"/>
      <c r="F273" s="5"/>
      <c r="G273" s="5"/>
      <c r="H273" s="5"/>
      <c r="I273" s="5" t="str">
        <f t="shared" si="56"/>
        <v/>
      </c>
      <c r="J273" s="5"/>
      <c r="K273" s="5"/>
      <c r="L273" s="5"/>
      <c r="M273" s="5"/>
      <c r="N273" s="10" t="e">
        <f>IF(VLOOKUP($I273,Zużycie!$A$2:$P$8,5,FALSE)=0," ",VLOOKUP($I273,Zużycie!$A$2:$P$8,5,FALSE))</f>
        <v>#N/A</v>
      </c>
      <c r="O273" s="10" t="e">
        <f>IF(VLOOKUP($I273,Zużycie!$A$2:$P$8,6,FALSE)=0," ",VLOOKUP($I273,Zużycie!$A$2:$P$8,6,FALSE))</f>
        <v>#N/A</v>
      </c>
      <c r="P273" s="10" t="e">
        <f>IF(VLOOKUP($I273,Zużycie!$A$2:$P$8,7,FALSE)=0," ",VLOOKUP($I273,Zużycie!$A$2:$P$8,7,FALSE))</f>
        <v>#N/A</v>
      </c>
      <c r="Q273" s="10" t="e">
        <f>IF(VLOOKUP($I273,Zużycie!$A$2:$P$8,8,FALSE)=0," ",VLOOKUP($I273,Zużycie!$A$2:$P$8,8,FALSE))</f>
        <v>#N/A</v>
      </c>
      <c r="R273" s="10" t="e">
        <f>IF(VLOOKUP($I273,Zużycie!$A$2:$P$8,9,FALSE)=0," ",VLOOKUP($I273,Zużycie!$A$2:$P$8,9,FALSE))</f>
        <v>#N/A</v>
      </c>
      <c r="S273" s="10" t="e">
        <f>IF(VLOOKUP($I273,Zużycie!$A$2:$P$8,10,FALSE)=0," ",VLOOKUP($I273,Zużycie!$A$2:$P$8,10,FALSE))</f>
        <v>#N/A</v>
      </c>
      <c r="T273" s="10" t="e">
        <f>IF(VLOOKUP($I273,Zużycie!$A$2:$P$8,11,FALSE)=0," ",VLOOKUP($I273,Zużycie!$A$2:$P$8,11,FALSE))</f>
        <v>#N/A</v>
      </c>
      <c r="U273" s="10" t="e">
        <f>IF(VLOOKUP($I273,Zużycie!$A$2:$P$8,12,FALSE)=0," ",VLOOKUP($I273,Zużycie!$A$2:$P$8,12,FALSE))</f>
        <v>#N/A</v>
      </c>
      <c r="V273" s="10" t="e">
        <f>IF(VLOOKUP($I273,Zużycie!$A$2:$P$8,13,FALSE)=0," ",VLOOKUP($I273,Zużycie!$A$2:$P$2,100,FALSE))</f>
        <v>#N/A</v>
      </c>
      <c r="W273" s="10" t="e">
        <f>IF(VLOOKUP($I273,Zużycie!$A$2:$P$8,14,FALSE)=0," ",VLOOKUP($I273,Zużycie!$A$2:$P$8,14,FALSE))</f>
        <v>#N/A</v>
      </c>
      <c r="X273" s="10" t="e">
        <f>IF(VLOOKUP($I273,Zużycie!$A$2:$P$8,15,FALSE)=0," ",VLOOKUP($I273,Zużycie!$A$2:$P$8,15,FALSE))</f>
        <v>#N/A</v>
      </c>
      <c r="Y273" s="10" t="e">
        <f>IF(VLOOKUP($I273,Zużycie!$A$2:$P$8,16,FALSE)=0," ",VLOOKUP($I273,Zużycie!$A$2:$P$8,16,FALSE))</f>
        <v>#N/A</v>
      </c>
      <c r="Z273" s="10"/>
      <c r="AA273" s="10"/>
      <c r="AB273" s="10"/>
      <c r="AC273" s="10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</row>
    <row r="274" spans="1:46" ht="47.25" customHeight="1">
      <c r="A274" s="14"/>
      <c r="B274" s="5"/>
      <c r="C274" s="6"/>
      <c r="D274" s="6"/>
      <c r="E274" s="7"/>
      <c r="F274" s="5"/>
      <c r="G274" s="5"/>
      <c r="H274" s="5"/>
      <c r="I274" s="5" t="str">
        <f t="shared" si="56"/>
        <v/>
      </c>
      <c r="J274" s="5"/>
      <c r="K274" s="5"/>
      <c r="L274" s="5"/>
      <c r="M274" s="5"/>
      <c r="N274" s="10" t="e">
        <f>IF(VLOOKUP($I274,Zużycie!$A$2:$P$8,5,FALSE)=0," ",VLOOKUP($I274,Zużycie!$A$2:$P$8,5,FALSE))</f>
        <v>#N/A</v>
      </c>
      <c r="O274" s="10" t="e">
        <f>IF(VLOOKUP($I274,Zużycie!$A$2:$P$8,6,FALSE)=0," ",VLOOKUP($I274,Zużycie!$A$2:$P$8,6,FALSE))</f>
        <v>#N/A</v>
      </c>
      <c r="P274" s="10" t="e">
        <f>IF(VLOOKUP($I274,Zużycie!$A$2:$P$8,7,FALSE)=0," ",VLOOKUP($I274,Zużycie!$A$2:$P$8,7,FALSE))</f>
        <v>#N/A</v>
      </c>
      <c r="Q274" s="10" t="e">
        <f>IF(VLOOKUP($I274,Zużycie!$A$2:$P$8,8,FALSE)=0," ",VLOOKUP($I274,Zużycie!$A$2:$P$8,8,FALSE))</f>
        <v>#N/A</v>
      </c>
      <c r="R274" s="10" t="e">
        <f>IF(VLOOKUP($I274,Zużycie!$A$2:$P$8,9,FALSE)=0," ",VLOOKUP($I274,Zużycie!$A$2:$P$8,9,FALSE))</f>
        <v>#N/A</v>
      </c>
      <c r="S274" s="10" t="e">
        <f>IF(VLOOKUP($I274,Zużycie!$A$2:$P$8,10,FALSE)=0," ",VLOOKUP($I274,Zużycie!$A$2:$P$8,10,FALSE))</f>
        <v>#N/A</v>
      </c>
      <c r="T274" s="10" t="e">
        <f>IF(VLOOKUP($I274,Zużycie!$A$2:$P$8,11,FALSE)=0," ",VLOOKUP($I274,Zużycie!$A$2:$P$8,11,FALSE))</f>
        <v>#N/A</v>
      </c>
      <c r="U274" s="10" t="e">
        <f>IF(VLOOKUP($I274,Zużycie!$A$2:$P$8,12,FALSE)=0," ",VLOOKUP($I274,Zużycie!$A$2:$P$8,12,FALSE))</f>
        <v>#N/A</v>
      </c>
      <c r="V274" s="10" t="e">
        <f>IF(VLOOKUP($I274,Zużycie!$A$2:$P$8,13,FALSE)=0," ",VLOOKUP($I274,Zużycie!$A$2:$P$2,100,FALSE))</f>
        <v>#N/A</v>
      </c>
      <c r="W274" s="10" t="e">
        <f>IF(VLOOKUP($I274,Zużycie!$A$2:$P$8,14,FALSE)=0," ",VLOOKUP($I274,Zużycie!$A$2:$P$8,14,FALSE))</f>
        <v>#N/A</v>
      </c>
      <c r="X274" s="10" t="e">
        <f>IF(VLOOKUP($I274,Zużycie!$A$2:$P$8,15,FALSE)=0," ",VLOOKUP($I274,Zużycie!$A$2:$P$8,15,FALSE))</f>
        <v>#N/A</v>
      </c>
      <c r="Y274" s="10" t="e">
        <f>IF(VLOOKUP($I274,Zużycie!$A$2:$P$8,16,FALSE)=0," ",VLOOKUP($I274,Zużycie!$A$2:$P$8,16,FALSE))</f>
        <v>#N/A</v>
      </c>
      <c r="Z274" s="10"/>
      <c r="AA274" s="10"/>
      <c r="AB274" s="10"/>
      <c r="AC274" s="10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</row>
    <row r="275" spans="1:46" ht="47.25" customHeight="1">
      <c r="A275" s="14"/>
      <c r="B275" s="5"/>
      <c r="C275" s="6"/>
      <c r="D275" s="6"/>
      <c r="E275" s="7"/>
      <c r="F275" s="5"/>
      <c r="G275" s="5"/>
      <c r="H275" s="5"/>
      <c r="I275" s="5" t="str">
        <f t="shared" si="56"/>
        <v/>
      </c>
      <c r="J275" s="5"/>
      <c r="K275" s="5"/>
      <c r="L275" s="5"/>
      <c r="M275" s="5"/>
      <c r="N275" s="10" t="e">
        <f>IF(VLOOKUP($I275,Zużycie!$A$2:$P$8,5,FALSE)=0," ",VLOOKUP($I275,Zużycie!$A$2:$P$8,5,FALSE))</f>
        <v>#N/A</v>
      </c>
      <c r="O275" s="10" t="e">
        <f>IF(VLOOKUP($I275,Zużycie!$A$2:$P$8,6,FALSE)=0," ",VLOOKUP($I275,Zużycie!$A$2:$P$8,6,FALSE))</f>
        <v>#N/A</v>
      </c>
      <c r="P275" s="10" t="e">
        <f>IF(VLOOKUP($I275,Zużycie!$A$2:$P$8,7,FALSE)=0," ",VLOOKUP($I275,Zużycie!$A$2:$P$8,7,FALSE))</f>
        <v>#N/A</v>
      </c>
      <c r="Q275" s="10" t="e">
        <f>IF(VLOOKUP($I275,Zużycie!$A$2:$P$8,8,FALSE)=0," ",VLOOKUP($I275,Zużycie!$A$2:$P$8,8,FALSE))</f>
        <v>#N/A</v>
      </c>
      <c r="R275" s="10" t="e">
        <f>IF(VLOOKUP($I275,Zużycie!$A$2:$P$8,9,FALSE)=0," ",VLOOKUP($I275,Zużycie!$A$2:$P$8,9,FALSE))</f>
        <v>#N/A</v>
      </c>
      <c r="S275" s="10" t="e">
        <f>IF(VLOOKUP($I275,Zużycie!$A$2:$P$8,10,FALSE)=0," ",VLOOKUP($I275,Zużycie!$A$2:$P$8,10,FALSE))</f>
        <v>#N/A</v>
      </c>
      <c r="T275" s="10" t="e">
        <f>IF(VLOOKUP($I275,Zużycie!$A$2:$P$8,11,FALSE)=0," ",VLOOKUP($I275,Zużycie!$A$2:$P$8,11,FALSE))</f>
        <v>#N/A</v>
      </c>
      <c r="U275" s="10" t="e">
        <f>IF(VLOOKUP($I275,Zużycie!$A$2:$P$8,12,FALSE)=0," ",VLOOKUP($I275,Zużycie!$A$2:$P$8,12,FALSE))</f>
        <v>#N/A</v>
      </c>
      <c r="V275" s="10" t="e">
        <f>IF(VLOOKUP($I275,Zużycie!$A$2:$P$8,13,FALSE)=0," ",VLOOKUP($I275,Zużycie!$A$2:$P$2,100,FALSE))</f>
        <v>#N/A</v>
      </c>
      <c r="W275" s="10" t="e">
        <f>IF(VLOOKUP($I275,Zużycie!$A$2:$P$8,14,FALSE)=0," ",VLOOKUP($I275,Zużycie!$A$2:$P$8,14,FALSE))</f>
        <v>#N/A</v>
      </c>
      <c r="X275" s="10" t="e">
        <f>IF(VLOOKUP($I275,Zużycie!$A$2:$P$8,15,FALSE)=0," ",VLOOKUP($I275,Zużycie!$A$2:$P$8,15,FALSE))</f>
        <v>#N/A</v>
      </c>
      <c r="Y275" s="10" t="e">
        <f>IF(VLOOKUP($I275,Zużycie!$A$2:$P$8,16,FALSE)=0," ",VLOOKUP($I275,Zużycie!$A$2:$P$8,16,FALSE))</f>
        <v>#N/A</v>
      </c>
      <c r="Z275" s="10"/>
      <c r="AA275" s="10"/>
      <c r="AB275" s="10"/>
      <c r="AC275" s="10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</row>
    <row r="276" spans="1:46" ht="47.25" customHeight="1">
      <c r="A276" s="14"/>
      <c r="B276" s="5"/>
      <c r="C276" s="6"/>
      <c r="D276" s="6"/>
      <c r="E276" s="7"/>
      <c r="F276" s="5"/>
      <c r="G276" s="5"/>
      <c r="H276" s="5"/>
      <c r="I276" s="5" t="str">
        <f t="shared" si="56"/>
        <v/>
      </c>
      <c r="J276" s="5"/>
      <c r="K276" s="5"/>
      <c r="L276" s="5"/>
      <c r="M276" s="5"/>
      <c r="N276" s="10" t="e">
        <f>IF(VLOOKUP($I276,Zużycie!$A$2:$P$8,5,FALSE)=0," ",VLOOKUP($I276,Zużycie!$A$2:$P$8,5,FALSE))</f>
        <v>#N/A</v>
      </c>
      <c r="O276" s="10" t="e">
        <f>IF(VLOOKUP($I276,Zużycie!$A$2:$P$8,6,FALSE)=0," ",VLOOKUP($I276,Zużycie!$A$2:$P$8,6,FALSE))</f>
        <v>#N/A</v>
      </c>
      <c r="P276" s="10" t="e">
        <f>IF(VLOOKUP($I276,Zużycie!$A$2:$P$8,7,FALSE)=0," ",VLOOKUP($I276,Zużycie!$A$2:$P$8,7,FALSE))</f>
        <v>#N/A</v>
      </c>
      <c r="Q276" s="10" t="e">
        <f>IF(VLOOKUP($I276,Zużycie!$A$2:$P$8,8,FALSE)=0," ",VLOOKUP($I276,Zużycie!$A$2:$P$8,8,FALSE))</f>
        <v>#N/A</v>
      </c>
      <c r="R276" s="10" t="e">
        <f>IF(VLOOKUP($I276,Zużycie!$A$2:$P$8,9,FALSE)=0," ",VLOOKUP($I276,Zużycie!$A$2:$P$8,9,FALSE))</f>
        <v>#N/A</v>
      </c>
      <c r="S276" s="10" t="e">
        <f>IF(VLOOKUP($I276,Zużycie!$A$2:$P$8,10,FALSE)=0," ",VLOOKUP($I276,Zużycie!$A$2:$P$8,10,FALSE))</f>
        <v>#N/A</v>
      </c>
      <c r="T276" s="10" t="e">
        <f>IF(VLOOKUP($I276,Zużycie!$A$2:$P$8,11,FALSE)=0," ",VLOOKUP($I276,Zużycie!$A$2:$P$8,11,FALSE))</f>
        <v>#N/A</v>
      </c>
      <c r="U276" s="10" t="e">
        <f>IF(VLOOKUP($I276,Zużycie!$A$2:$P$8,12,FALSE)=0," ",VLOOKUP($I276,Zużycie!$A$2:$P$8,12,FALSE))</f>
        <v>#N/A</v>
      </c>
      <c r="V276" s="10" t="e">
        <f>IF(VLOOKUP($I276,Zużycie!$A$2:$P$8,13,FALSE)=0," ",VLOOKUP($I276,Zużycie!$A$2:$P$2,100,FALSE))</f>
        <v>#N/A</v>
      </c>
      <c r="W276" s="10" t="e">
        <f>IF(VLOOKUP($I276,Zużycie!$A$2:$P$8,14,FALSE)=0," ",VLOOKUP($I276,Zużycie!$A$2:$P$8,14,FALSE))</f>
        <v>#N/A</v>
      </c>
      <c r="X276" s="10" t="e">
        <f>IF(VLOOKUP($I276,Zużycie!$A$2:$P$8,15,FALSE)=0," ",VLOOKUP($I276,Zużycie!$A$2:$P$8,15,FALSE))</f>
        <v>#N/A</v>
      </c>
      <c r="Y276" s="10" t="e">
        <f>IF(VLOOKUP($I276,Zużycie!$A$2:$P$8,16,FALSE)=0," ",VLOOKUP($I276,Zużycie!$A$2:$P$8,16,FALSE))</f>
        <v>#N/A</v>
      </c>
      <c r="Z276" s="10"/>
      <c r="AA276" s="10"/>
      <c r="AB276" s="10"/>
      <c r="AC276" s="10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</row>
    <row r="277" spans="1:46" ht="47.25" customHeight="1">
      <c r="A277" s="14"/>
      <c r="B277" s="5"/>
      <c r="C277" s="6"/>
      <c r="D277" s="6"/>
      <c r="E277" s="7"/>
      <c r="F277" s="5"/>
      <c r="G277" s="5"/>
      <c r="H277" s="5"/>
      <c r="I277" s="5" t="str">
        <f t="shared" si="56"/>
        <v/>
      </c>
      <c r="J277" s="5"/>
      <c r="K277" s="5"/>
      <c r="L277" s="5"/>
      <c r="M277" s="5"/>
      <c r="N277" s="10" t="e">
        <f>IF(VLOOKUP($I277,Zużycie!$A$2:$P$8,5,FALSE)=0," ",VLOOKUP($I277,Zużycie!$A$2:$P$8,5,FALSE))</f>
        <v>#N/A</v>
      </c>
      <c r="O277" s="10" t="e">
        <f>IF(VLOOKUP($I277,Zużycie!$A$2:$P$8,6,FALSE)=0," ",VLOOKUP($I277,Zużycie!$A$2:$P$8,6,FALSE))</f>
        <v>#N/A</v>
      </c>
      <c r="P277" s="10" t="e">
        <f>IF(VLOOKUP($I277,Zużycie!$A$2:$P$8,7,FALSE)=0," ",VLOOKUP($I277,Zużycie!$A$2:$P$8,7,FALSE))</f>
        <v>#N/A</v>
      </c>
      <c r="Q277" s="10" t="e">
        <f>IF(VLOOKUP($I277,Zużycie!$A$2:$P$8,8,FALSE)=0," ",VLOOKUP($I277,Zużycie!$A$2:$P$8,8,FALSE))</f>
        <v>#N/A</v>
      </c>
      <c r="R277" s="10" t="e">
        <f>IF(VLOOKUP($I277,Zużycie!$A$2:$P$8,9,FALSE)=0," ",VLOOKUP($I277,Zużycie!$A$2:$P$8,9,FALSE))</f>
        <v>#N/A</v>
      </c>
      <c r="S277" s="10" t="e">
        <f>IF(VLOOKUP($I277,Zużycie!$A$2:$P$8,10,FALSE)=0," ",VLOOKUP($I277,Zużycie!$A$2:$P$8,10,FALSE))</f>
        <v>#N/A</v>
      </c>
      <c r="T277" s="10" t="e">
        <f>IF(VLOOKUP($I277,Zużycie!$A$2:$P$8,11,FALSE)=0," ",VLOOKUP($I277,Zużycie!$A$2:$P$8,11,FALSE))</f>
        <v>#N/A</v>
      </c>
      <c r="U277" s="10" t="e">
        <f>IF(VLOOKUP($I277,Zużycie!$A$2:$P$8,12,FALSE)=0," ",VLOOKUP($I277,Zużycie!$A$2:$P$8,12,FALSE))</f>
        <v>#N/A</v>
      </c>
      <c r="V277" s="10" t="e">
        <f>IF(VLOOKUP($I277,Zużycie!$A$2:$P$8,13,FALSE)=0," ",VLOOKUP($I277,Zużycie!$A$2:$P$2,100,FALSE))</f>
        <v>#N/A</v>
      </c>
      <c r="W277" s="10" t="e">
        <f>IF(VLOOKUP($I277,Zużycie!$A$2:$P$8,14,FALSE)=0," ",VLOOKUP($I277,Zużycie!$A$2:$P$8,14,FALSE))</f>
        <v>#N/A</v>
      </c>
      <c r="X277" s="10" t="e">
        <f>IF(VLOOKUP($I277,Zużycie!$A$2:$P$8,15,FALSE)=0," ",VLOOKUP($I277,Zużycie!$A$2:$P$8,15,FALSE))</f>
        <v>#N/A</v>
      </c>
      <c r="Y277" s="10" t="e">
        <f>IF(VLOOKUP($I277,Zużycie!$A$2:$P$8,16,FALSE)=0," ",VLOOKUP($I277,Zużycie!$A$2:$P$8,16,FALSE))</f>
        <v>#N/A</v>
      </c>
      <c r="Z277" s="10"/>
      <c r="AA277" s="10"/>
      <c r="AB277" s="10"/>
      <c r="AC277" s="10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</row>
    <row r="278" spans="1:46" ht="47.25" customHeight="1">
      <c r="A278" s="14"/>
      <c r="B278" s="5"/>
      <c r="C278" s="6"/>
      <c r="D278" s="6"/>
      <c r="E278" s="7"/>
      <c r="F278" s="5"/>
      <c r="G278" s="5"/>
      <c r="H278" s="5"/>
      <c r="I278" s="5" t="str">
        <f t="shared" si="56"/>
        <v/>
      </c>
      <c r="J278" s="5"/>
      <c r="K278" s="5"/>
      <c r="L278" s="5"/>
      <c r="M278" s="5"/>
      <c r="N278" s="10" t="e">
        <f>IF(VLOOKUP($I278,Zużycie!$A$2:$P$8,5,FALSE)=0," ",VLOOKUP($I278,Zużycie!$A$2:$P$8,5,FALSE))</f>
        <v>#N/A</v>
      </c>
      <c r="O278" s="10" t="e">
        <f>IF(VLOOKUP($I278,Zużycie!$A$2:$P$8,6,FALSE)=0," ",VLOOKUP($I278,Zużycie!$A$2:$P$8,6,FALSE))</f>
        <v>#N/A</v>
      </c>
      <c r="P278" s="10" t="e">
        <f>IF(VLOOKUP($I278,Zużycie!$A$2:$P$8,7,FALSE)=0," ",VLOOKUP($I278,Zużycie!$A$2:$P$8,7,FALSE))</f>
        <v>#N/A</v>
      </c>
      <c r="Q278" s="10" t="e">
        <f>IF(VLOOKUP($I278,Zużycie!$A$2:$P$8,8,FALSE)=0," ",VLOOKUP($I278,Zużycie!$A$2:$P$8,8,FALSE))</f>
        <v>#N/A</v>
      </c>
      <c r="R278" s="10" t="e">
        <f>IF(VLOOKUP($I278,Zużycie!$A$2:$P$8,9,FALSE)=0," ",VLOOKUP($I278,Zużycie!$A$2:$P$8,9,FALSE))</f>
        <v>#N/A</v>
      </c>
      <c r="S278" s="10" t="e">
        <f>IF(VLOOKUP($I278,Zużycie!$A$2:$P$8,10,FALSE)=0," ",VLOOKUP($I278,Zużycie!$A$2:$P$8,10,FALSE))</f>
        <v>#N/A</v>
      </c>
      <c r="T278" s="10" t="e">
        <f>IF(VLOOKUP($I278,Zużycie!$A$2:$P$8,11,FALSE)=0," ",VLOOKUP($I278,Zużycie!$A$2:$P$8,11,FALSE))</f>
        <v>#N/A</v>
      </c>
      <c r="U278" s="10" t="e">
        <f>IF(VLOOKUP($I278,Zużycie!$A$2:$P$8,12,FALSE)=0," ",VLOOKUP($I278,Zużycie!$A$2:$P$8,12,FALSE))</f>
        <v>#N/A</v>
      </c>
      <c r="V278" s="10" t="e">
        <f>IF(VLOOKUP($I278,Zużycie!$A$2:$P$8,13,FALSE)=0," ",VLOOKUP($I278,Zużycie!$A$2:$P$2,100,FALSE))</f>
        <v>#N/A</v>
      </c>
      <c r="W278" s="10" t="e">
        <f>IF(VLOOKUP($I278,Zużycie!$A$2:$P$8,14,FALSE)=0," ",VLOOKUP($I278,Zużycie!$A$2:$P$8,14,FALSE))</f>
        <v>#N/A</v>
      </c>
      <c r="X278" s="10" t="e">
        <f>IF(VLOOKUP($I278,Zużycie!$A$2:$P$8,15,FALSE)=0," ",VLOOKUP($I278,Zużycie!$A$2:$P$8,15,FALSE))</f>
        <v>#N/A</v>
      </c>
      <c r="Y278" s="10" t="e">
        <f>IF(VLOOKUP($I278,Zużycie!$A$2:$P$8,16,FALSE)=0," ",VLOOKUP($I278,Zużycie!$A$2:$P$8,16,FALSE))</f>
        <v>#N/A</v>
      </c>
      <c r="Z278" s="10"/>
      <c r="AA278" s="10"/>
      <c r="AB278" s="10"/>
      <c r="AC278" s="10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</row>
    <row r="279" spans="1:46" ht="47.25" customHeight="1">
      <c r="A279" s="14"/>
      <c r="B279" s="5"/>
      <c r="C279" s="6"/>
      <c r="D279" s="6"/>
      <c r="E279" s="7"/>
      <c r="F279" s="5"/>
      <c r="G279" s="5"/>
      <c r="H279" s="5"/>
      <c r="I279" s="5" t="str">
        <f t="shared" si="56"/>
        <v/>
      </c>
      <c r="J279" s="5"/>
      <c r="K279" s="5"/>
      <c r="L279" s="5"/>
      <c r="M279" s="5"/>
      <c r="N279" s="10" t="e">
        <f>IF(VLOOKUP($I279,Zużycie!$A$2:$P$8,5,FALSE)=0," ",VLOOKUP($I279,Zużycie!$A$2:$P$8,5,FALSE))</f>
        <v>#N/A</v>
      </c>
      <c r="O279" s="10" t="e">
        <f>IF(VLOOKUP($I279,Zużycie!$A$2:$P$8,6,FALSE)=0," ",VLOOKUP($I279,Zużycie!$A$2:$P$8,6,FALSE))</f>
        <v>#N/A</v>
      </c>
      <c r="P279" s="10" t="e">
        <f>IF(VLOOKUP($I279,Zużycie!$A$2:$P$8,7,FALSE)=0," ",VLOOKUP($I279,Zużycie!$A$2:$P$8,7,FALSE))</f>
        <v>#N/A</v>
      </c>
      <c r="Q279" s="10" t="e">
        <f>IF(VLOOKUP($I279,Zużycie!$A$2:$P$8,8,FALSE)=0," ",VLOOKUP($I279,Zużycie!$A$2:$P$8,8,FALSE))</f>
        <v>#N/A</v>
      </c>
      <c r="R279" s="10" t="e">
        <f>IF(VLOOKUP($I279,Zużycie!$A$2:$P$8,9,FALSE)=0," ",VLOOKUP($I279,Zużycie!$A$2:$P$8,9,FALSE))</f>
        <v>#N/A</v>
      </c>
      <c r="S279" s="10" t="e">
        <f>IF(VLOOKUP($I279,Zużycie!$A$2:$P$8,10,FALSE)=0," ",VLOOKUP($I279,Zużycie!$A$2:$P$8,10,FALSE))</f>
        <v>#N/A</v>
      </c>
      <c r="T279" s="10" t="e">
        <f>IF(VLOOKUP($I279,Zużycie!$A$2:$P$8,11,FALSE)=0," ",VLOOKUP($I279,Zużycie!$A$2:$P$8,11,FALSE))</f>
        <v>#N/A</v>
      </c>
      <c r="U279" s="10" t="e">
        <f>IF(VLOOKUP($I279,Zużycie!$A$2:$P$8,12,FALSE)=0," ",VLOOKUP($I279,Zużycie!$A$2:$P$8,12,FALSE))</f>
        <v>#N/A</v>
      </c>
      <c r="V279" s="10" t="e">
        <f>IF(VLOOKUP($I279,Zużycie!$A$2:$P$8,13,FALSE)=0," ",VLOOKUP($I279,Zużycie!$A$2:$P$2,100,FALSE))</f>
        <v>#N/A</v>
      </c>
      <c r="W279" s="10" t="e">
        <f>IF(VLOOKUP($I279,Zużycie!$A$2:$P$8,14,FALSE)=0," ",VLOOKUP($I279,Zużycie!$A$2:$P$8,14,FALSE))</f>
        <v>#N/A</v>
      </c>
      <c r="X279" s="10" t="e">
        <f>IF(VLOOKUP($I279,Zużycie!$A$2:$P$8,15,FALSE)=0," ",VLOOKUP($I279,Zużycie!$A$2:$P$8,15,FALSE))</f>
        <v>#N/A</v>
      </c>
      <c r="Y279" s="10" t="e">
        <f>IF(VLOOKUP($I279,Zużycie!$A$2:$P$8,16,FALSE)=0," ",VLOOKUP($I279,Zużycie!$A$2:$P$8,16,FALSE))</f>
        <v>#N/A</v>
      </c>
      <c r="Z279" s="10"/>
      <c r="AA279" s="10"/>
      <c r="AB279" s="10"/>
      <c r="AC279" s="10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</row>
    <row r="280" spans="1:46" ht="47.25" customHeight="1">
      <c r="A280" s="14"/>
      <c r="B280" s="5"/>
      <c r="C280" s="6"/>
      <c r="D280" s="6"/>
      <c r="E280" s="7"/>
      <c r="F280" s="5"/>
      <c r="G280" s="5"/>
      <c r="H280" s="5"/>
      <c r="I280" s="5" t="str">
        <f t="shared" si="56"/>
        <v/>
      </c>
      <c r="J280" s="5"/>
      <c r="K280" s="5"/>
      <c r="L280" s="5"/>
      <c r="M280" s="5"/>
      <c r="N280" s="10" t="e">
        <f>IF(VLOOKUP($I280,Zużycie!$A$2:$P$8,5,FALSE)=0," ",VLOOKUP($I280,Zużycie!$A$2:$P$8,5,FALSE))</f>
        <v>#N/A</v>
      </c>
      <c r="O280" s="10" t="e">
        <f>IF(VLOOKUP($I280,Zużycie!$A$2:$P$8,6,FALSE)=0," ",VLOOKUP($I280,Zużycie!$A$2:$P$8,6,FALSE))</f>
        <v>#N/A</v>
      </c>
      <c r="P280" s="10" t="e">
        <f>IF(VLOOKUP($I280,Zużycie!$A$2:$P$8,7,FALSE)=0," ",VLOOKUP($I280,Zużycie!$A$2:$P$8,7,FALSE))</f>
        <v>#N/A</v>
      </c>
      <c r="Q280" s="10" t="e">
        <f>IF(VLOOKUP($I280,Zużycie!$A$2:$P$8,8,FALSE)=0," ",VLOOKUP($I280,Zużycie!$A$2:$P$8,8,FALSE))</f>
        <v>#N/A</v>
      </c>
      <c r="R280" s="10" t="e">
        <f>IF(VLOOKUP($I280,Zużycie!$A$2:$P$8,9,FALSE)=0," ",VLOOKUP($I280,Zużycie!$A$2:$P$8,9,FALSE))</f>
        <v>#N/A</v>
      </c>
      <c r="S280" s="10" t="e">
        <f>IF(VLOOKUP($I280,Zużycie!$A$2:$P$8,10,FALSE)=0," ",VLOOKUP($I280,Zużycie!$A$2:$P$8,10,FALSE))</f>
        <v>#N/A</v>
      </c>
      <c r="T280" s="10" t="e">
        <f>IF(VLOOKUP($I280,Zużycie!$A$2:$P$8,11,FALSE)=0," ",VLOOKUP($I280,Zużycie!$A$2:$P$8,11,FALSE))</f>
        <v>#N/A</v>
      </c>
      <c r="U280" s="10" t="e">
        <f>IF(VLOOKUP($I280,Zużycie!$A$2:$P$8,12,FALSE)=0," ",VLOOKUP($I280,Zużycie!$A$2:$P$8,12,FALSE))</f>
        <v>#N/A</v>
      </c>
      <c r="V280" s="10" t="e">
        <f>IF(VLOOKUP($I280,Zużycie!$A$2:$P$8,13,FALSE)=0," ",VLOOKUP($I280,Zużycie!$A$2:$P$2,100,FALSE))</f>
        <v>#N/A</v>
      </c>
      <c r="W280" s="10" t="e">
        <f>IF(VLOOKUP($I280,Zużycie!$A$2:$P$8,14,FALSE)=0," ",VLOOKUP($I280,Zużycie!$A$2:$P$8,14,FALSE))</f>
        <v>#N/A</v>
      </c>
      <c r="X280" s="10" t="e">
        <f>IF(VLOOKUP($I280,Zużycie!$A$2:$P$8,15,FALSE)=0," ",VLOOKUP($I280,Zużycie!$A$2:$P$8,15,FALSE))</f>
        <v>#N/A</v>
      </c>
      <c r="Y280" s="10" t="e">
        <f>IF(VLOOKUP($I280,Zużycie!$A$2:$P$8,16,FALSE)=0," ",VLOOKUP($I280,Zużycie!$A$2:$P$8,16,FALSE))</f>
        <v>#N/A</v>
      </c>
      <c r="Z280" s="10"/>
      <c r="AA280" s="10"/>
      <c r="AB280" s="10"/>
      <c r="AC280" s="10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</row>
    <row r="281" spans="1:46" ht="47.25" customHeight="1">
      <c r="A281" s="14"/>
      <c r="B281" s="5"/>
      <c r="C281" s="6"/>
      <c r="D281" s="6"/>
      <c r="E281" s="7"/>
      <c r="F281" s="5"/>
      <c r="G281" s="5"/>
      <c r="H281" s="5"/>
      <c r="I281" s="5" t="str">
        <f t="shared" si="56"/>
        <v/>
      </c>
      <c r="J281" s="5"/>
      <c r="K281" s="5"/>
      <c r="L281" s="5"/>
      <c r="M281" s="5"/>
      <c r="N281" s="10" t="e">
        <f>IF(VLOOKUP($I281,Zużycie!$A$2:$P$8,5,FALSE)=0," ",VLOOKUP($I281,Zużycie!$A$2:$P$8,5,FALSE))</f>
        <v>#N/A</v>
      </c>
      <c r="O281" s="10" t="e">
        <f>IF(VLOOKUP($I281,Zużycie!$A$2:$P$8,6,FALSE)=0," ",VLOOKUP($I281,Zużycie!$A$2:$P$8,6,FALSE))</f>
        <v>#N/A</v>
      </c>
      <c r="P281" s="10" t="e">
        <f>IF(VLOOKUP($I281,Zużycie!$A$2:$P$8,7,FALSE)=0," ",VLOOKUP($I281,Zużycie!$A$2:$P$8,7,FALSE))</f>
        <v>#N/A</v>
      </c>
      <c r="Q281" s="10" t="e">
        <f>IF(VLOOKUP($I281,Zużycie!$A$2:$P$8,8,FALSE)=0," ",VLOOKUP($I281,Zużycie!$A$2:$P$8,8,FALSE))</f>
        <v>#N/A</v>
      </c>
      <c r="R281" s="10" t="e">
        <f>IF(VLOOKUP($I281,Zużycie!$A$2:$P$8,9,FALSE)=0," ",VLOOKUP($I281,Zużycie!$A$2:$P$8,9,FALSE))</f>
        <v>#N/A</v>
      </c>
      <c r="S281" s="10" t="e">
        <f>IF(VLOOKUP($I281,Zużycie!$A$2:$P$8,10,FALSE)=0," ",VLOOKUP($I281,Zużycie!$A$2:$P$8,10,FALSE))</f>
        <v>#N/A</v>
      </c>
      <c r="T281" s="10" t="e">
        <f>IF(VLOOKUP($I281,Zużycie!$A$2:$P$8,11,FALSE)=0," ",VLOOKUP($I281,Zużycie!$A$2:$P$8,11,FALSE))</f>
        <v>#N/A</v>
      </c>
      <c r="U281" s="10" t="e">
        <f>IF(VLOOKUP($I281,Zużycie!$A$2:$P$8,12,FALSE)=0," ",VLOOKUP($I281,Zużycie!$A$2:$P$8,12,FALSE))</f>
        <v>#N/A</v>
      </c>
      <c r="V281" s="10" t="e">
        <f>IF(VLOOKUP($I281,Zużycie!$A$2:$P$8,13,FALSE)=0," ",VLOOKUP($I281,Zużycie!$A$2:$P$2,100,FALSE))</f>
        <v>#N/A</v>
      </c>
      <c r="W281" s="10" t="e">
        <f>IF(VLOOKUP($I281,Zużycie!$A$2:$P$8,14,FALSE)=0," ",VLOOKUP($I281,Zużycie!$A$2:$P$8,14,FALSE))</f>
        <v>#N/A</v>
      </c>
      <c r="X281" s="10" t="e">
        <f>IF(VLOOKUP($I281,Zużycie!$A$2:$P$8,15,FALSE)=0," ",VLOOKUP($I281,Zużycie!$A$2:$P$8,15,FALSE))</f>
        <v>#N/A</v>
      </c>
      <c r="Y281" s="10" t="e">
        <f>IF(VLOOKUP($I281,Zużycie!$A$2:$P$8,16,FALSE)=0," ",VLOOKUP($I281,Zużycie!$A$2:$P$8,16,FALSE))</f>
        <v>#N/A</v>
      </c>
      <c r="Z281" s="10"/>
      <c r="AA281" s="10"/>
      <c r="AB281" s="10"/>
      <c r="AC281" s="10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</row>
    <row r="282" spans="1:46" ht="47.25" customHeight="1">
      <c r="A282" s="14"/>
      <c r="B282" s="5"/>
      <c r="C282" s="6"/>
      <c r="D282" s="6"/>
      <c r="E282" s="7"/>
      <c r="F282" s="5"/>
      <c r="G282" s="5"/>
      <c r="H282" s="5"/>
      <c r="I282" s="5" t="str">
        <f t="shared" si="56"/>
        <v/>
      </c>
      <c r="J282" s="5"/>
      <c r="K282" s="5"/>
      <c r="L282" s="5"/>
      <c r="M282" s="5"/>
      <c r="N282" s="10" t="e">
        <f>IF(VLOOKUP($I282,Zużycie!$A$2:$P$8,5,FALSE)=0," ",VLOOKUP($I282,Zużycie!$A$2:$P$8,5,FALSE))</f>
        <v>#N/A</v>
      </c>
      <c r="O282" s="10" t="e">
        <f>IF(VLOOKUP($I282,Zużycie!$A$2:$P$8,6,FALSE)=0," ",VLOOKUP($I282,Zużycie!$A$2:$P$8,6,FALSE))</f>
        <v>#N/A</v>
      </c>
      <c r="P282" s="10" t="e">
        <f>IF(VLOOKUP($I282,Zużycie!$A$2:$P$8,7,FALSE)=0," ",VLOOKUP($I282,Zużycie!$A$2:$P$8,7,FALSE))</f>
        <v>#N/A</v>
      </c>
      <c r="Q282" s="10" t="e">
        <f>IF(VLOOKUP($I282,Zużycie!$A$2:$P$8,8,FALSE)=0," ",VLOOKUP($I282,Zużycie!$A$2:$P$8,8,FALSE))</f>
        <v>#N/A</v>
      </c>
      <c r="R282" s="10" t="e">
        <f>IF(VLOOKUP($I282,Zużycie!$A$2:$P$8,9,FALSE)=0," ",VLOOKUP($I282,Zużycie!$A$2:$P$8,9,FALSE))</f>
        <v>#N/A</v>
      </c>
      <c r="S282" s="10" t="e">
        <f>IF(VLOOKUP($I282,Zużycie!$A$2:$P$8,10,FALSE)=0," ",VLOOKUP($I282,Zużycie!$A$2:$P$8,10,FALSE))</f>
        <v>#N/A</v>
      </c>
      <c r="T282" s="10" t="e">
        <f>IF(VLOOKUP($I282,Zużycie!$A$2:$P$8,11,FALSE)=0," ",VLOOKUP($I282,Zużycie!$A$2:$P$8,11,FALSE))</f>
        <v>#N/A</v>
      </c>
      <c r="U282" s="10" t="e">
        <f>IF(VLOOKUP($I282,Zużycie!$A$2:$P$8,12,FALSE)=0," ",VLOOKUP($I282,Zużycie!$A$2:$P$8,12,FALSE))</f>
        <v>#N/A</v>
      </c>
      <c r="V282" s="10" t="e">
        <f>IF(VLOOKUP($I282,Zużycie!$A$2:$P$8,13,FALSE)=0," ",VLOOKUP($I282,Zużycie!$A$2:$P$2,100,FALSE))</f>
        <v>#N/A</v>
      </c>
      <c r="W282" s="10" t="e">
        <f>IF(VLOOKUP($I282,Zużycie!$A$2:$P$8,14,FALSE)=0," ",VLOOKUP($I282,Zużycie!$A$2:$P$8,14,FALSE))</f>
        <v>#N/A</v>
      </c>
      <c r="X282" s="10" t="e">
        <f>IF(VLOOKUP($I282,Zużycie!$A$2:$P$8,15,FALSE)=0," ",VLOOKUP($I282,Zużycie!$A$2:$P$8,15,FALSE))</f>
        <v>#N/A</v>
      </c>
      <c r="Y282" s="10" t="e">
        <f>IF(VLOOKUP($I282,Zużycie!$A$2:$P$8,16,FALSE)=0," ",VLOOKUP($I282,Zużycie!$A$2:$P$8,16,FALSE))</f>
        <v>#N/A</v>
      </c>
      <c r="Z282" s="10"/>
      <c r="AA282" s="10"/>
      <c r="AB282" s="10"/>
      <c r="AC282" s="10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</row>
    <row r="283" spans="1:46" ht="47.25" customHeight="1">
      <c r="A283" s="14"/>
      <c r="B283" s="5"/>
      <c r="C283" s="6"/>
      <c r="D283" s="6"/>
      <c r="E283" s="7"/>
      <c r="F283" s="5"/>
      <c r="G283" s="5"/>
      <c r="H283" s="5"/>
      <c r="I283" s="5" t="str">
        <f t="shared" si="56"/>
        <v/>
      </c>
      <c r="J283" s="5"/>
      <c r="K283" s="5"/>
      <c r="L283" s="5"/>
      <c r="M283" s="5"/>
      <c r="N283" s="10" t="e">
        <f>IF(VLOOKUP($I283,Zużycie!$A$2:$P$8,5,FALSE)=0," ",VLOOKUP($I283,Zużycie!$A$2:$P$8,5,FALSE))</f>
        <v>#N/A</v>
      </c>
      <c r="O283" s="10" t="e">
        <f>IF(VLOOKUP($I283,Zużycie!$A$2:$P$8,6,FALSE)=0," ",VLOOKUP($I283,Zużycie!$A$2:$P$8,6,FALSE))</f>
        <v>#N/A</v>
      </c>
      <c r="P283" s="10" t="e">
        <f>IF(VLOOKUP($I283,Zużycie!$A$2:$P$8,7,FALSE)=0," ",VLOOKUP($I283,Zużycie!$A$2:$P$8,7,FALSE))</f>
        <v>#N/A</v>
      </c>
      <c r="Q283" s="10" t="e">
        <f>IF(VLOOKUP($I283,Zużycie!$A$2:$P$8,8,FALSE)=0," ",VLOOKUP($I283,Zużycie!$A$2:$P$8,8,FALSE))</f>
        <v>#N/A</v>
      </c>
      <c r="R283" s="10" t="e">
        <f>IF(VLOOKUP($I283,Zużycie!$A$2:$P$8,9,FALSE)=0," ",VLOOKUP($I283,Zużycie!$A$2:$P$8,9,FALSE))</f>
        <v>#N/A</v>
      </c>
      <c r="S283" s="10" t="e">
        <f>IF(VLOOKUP($I283,Zużycie!$A$2:$P$8,10,FALSE)=0," ",VLOOKUP($I283,Zużycie!$A$2:$P$8,10,FALSE))</f>
        <v>#N/A</v>
      </c>
      <c r="T283" s="10" t="e">
        <f>IF(VLOOKUP($I283,Zużycie!$A$2:$P$8,11,FALSE)=0," ",VLOOKUP($I283,Zużycie!$A$2:$P$8,11,FALSE))</f>
        <v>#N/A</v>
      </c>
      <c r="U283" s="10" t="e">
        <f>IF(VLOOKUP($I283,Zużycie!$A$2:$P$8,12,FALSE)=0," ",VLOOKUP($I283,Zużycie!$A$2:$P$8,12,FALSE))</f>
        <v>#N/A</v>
      </c>
      <c r="V283" s="10" t="e">
        <f>IF(VLOOKUP($I283,Zużycie!$A$2:$P$8,13,FALSE)=0," ",VLOOKUP($I283,Zużycie!$A$2:$P$2,100,FALSE))</f>
        <v>#N/A</v>
      </c>
      <c r="W283" s="10" t="e">
        <f>IF(VLOOKUP($I283,Zużycie!$A$2:$P$8,14,FALSE)=0," ",VLOOKUP($I283,Zużycie!$A$2:$P$8,14,FALSE))</f>
        <v>#N/A</v>
      </c>
      <c r="X283" s="10" t="e">
        <f>IF(VLOOKUP($I283,Zużycie!$A$2:$P$8,15,FALSE)=0," ",VLOOKUP($I283,Zużycie!$A$2:$P$8,15,FALSE))</f>
        <v>#N/A</v>
      </c>
      <c r="Y283" s="10" t="e">
        <f>IF(VLOOKUP($I283,Zużycie!$A$2:$P$8,16,FALSE)=0," ",VLOOKUP($I283,Zużycie!$A$2:$P$8,16,FALSE))</f>
        <v>#N/A</v>
      </c>
      <c r="Z283" s="10"/>
      <c r="AA283" s="10"/>
      <c r="AB283" s="10"/>
      <c r="AC283" s="10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</row>
    <row r="284" spans="1:46" ht="47.25" customHeight="1">
      <c r="A284" s="14"/>
      <c r="B284" s="5"/>
      <c r="C284" s="6"/>
      <c r="D284" s="6"/>
      <c r="E284" s="7"/>
      <c r="F284" s="5"/>
      <c r="G284" s="5"/>
      <c r="H284" s="5"/>
      <c r="I284" s="5" t="str">
        <f t="shared" si="56"/>
        <v/>
      </c>
      <c r="J284" s="5"/>
      <c r="K284" s="5"/>
      <c r="L284" s="5"/>
      <c r="M284" s="5"/>
      <c r="N284" s="10" t="e">
        <f>IF(VLOOKUP($I284,Zużycie!$A$2:$P$8,5,FALSE)=0," ",VLOOKUP($I284,Zużycie!$A$2:$P$8,5,FALSE))</f>
        <v>#N/A</v>
      </c>
      <c r="O284" s="10" t="e">
        <f>IF(VLOOKUP($I284,Zużycie!$A$2:$P$8,6,FALSE)=0," ",VLOOKUP($I284,Zużycie!$A$2:$P$8,6,FALSE))</f>
        <v>#N/A</v>
      </c>
      <c r="P284" s="10" t="e">
        <f>IF(VLOOKUP($I284,Zużycie!$A$2:$P$8,7,FALSE)=0," ",VLOOKUP($I284,Zużycie!$A$2:$P$8,7,FALSE))</f>
        <v>#N/A</v>
      </c>
      <c r="Q284" s="10" t="e">
        <f>IF(VLOOKUP($I284,Zużycie!$A$2:$P$8,8,FALSE)=0," ",VLOOKUP($I284,Zużycie!$A$2:$P$8,8,FALSE))</f>
        <v>#N/A</v>
      </c>
      <c r="R284" s="10" t="e">
        <f>IF(VLOOKUP($I284,Zużycie!$A$2:$P$8,9,FALSE)=0," ",VLOOKUP($I284,Zużycie!$A$2:$P$8,9,FALSE))</f>
        <v>#N/A</v>
      </c>
      <c r="S284" s="10" t="e">
        <f>IF(VLOOKUP($I284,Zużycie!$A$2:$P$8,10,FALSE)=0," ",VLOOKUP($I284,Zużycie!$A$2:$P$8,10,FALSE))</f>
        <v>#N/A</v>
      </c>
      <c r="T284" s="10" t="e">
        <f>IF(VLOOKUP($I284,Zużycie!$A$2:$P$8,11,FALSE)=0," ",VLOOKUP($I284,Zużycie!$A$2:$P$8,11,FALSE))</f>
        <v>#N/A</v>
      </c>
      <c r="U284" s="10" t="e">
        <f>IF(VLOOKUP($I284,Zużycie!$A$2:$P$8,12,FALSE)=0," ",VLOOKUP($I284,Zużycie!$A$2:$P$8,12,FALSE))</f>
        <v>#N/A</v>
      </c>
      <c r="V284" s="10" t="e">
        <f>IF(VLOOKUP($I284,Zużycie!$A$2:$P$8,13,FALSE)=0," ",VLOOKUP($I284,Zużycie!$A$2:$P$2,100,FALSE))</f>
        <v>#N/A</v>
      </c>
      <c r="W284" s="10" t="e">
        <f>IF(VLOOKUP($I284,Zużycie!$A$2:$P$8,14,FALSE)=0," ",VLOOKUP($I284,Zużycie!$A$2:$P$8,14,FALSE))</f>
        <v>#N/A</v>
      </c>
      <c r="X284" s="10" t="e">
        <f>IF(VLOOKUP($I284,Zużycie!$A$2:$P$8,15,FALSE)=0," ",VLOOKUP($I284,Zużycie!$A$2:$P$8,15,FALSE))</f>
        <v>#N/A</v>
      </c>
      <c r="Y284" s="10" t="e">
        <f>IF(VLOOKUP($I284,Zużycie!$A$2:$P$8,16,FALSE)=0," ",VLOOKUP($I284,Zużycie!$A$2:$P$8,16,FALSE))</f>
        <v>#N/A</v>
      </c>
      <c r="Z284" s="10"/>
      <c r="AA284" s="10"/>
      <c r="AB284" s="10"/>
      <c r="AC284" s="10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</row>
    <row r="285" spans="1:46" ht="47.25" customHeight="1">
      <c r="A285" s="14"/>
      <c r="B285" s="5"/>
      <c r="C285" s="6"/>
      <c r="D285" s="6"/>
      <c r="E285" s="7"/>
      <c r="F285" s="5"/>
      <c r="G285" s="5"/>
      <c r="H285" s="5"/>
      <c r="I285" s="5" t="str">
        <f t="shared" si="56"/>
        <v/>
      </c>
      <c r="J285" s="5"/>
      <c r="K285" s="5"/>
      <c r="L285" s="5"/>
      <c r="M285" s="5"/>
      <c r="N285" s="10" t="e">
        <f>IF(VLOOKUP($I285,Zużycie!$A$2:$P$8,5,FALSE)=0," ",VLOOKUP($I285,Zużycie!$A$2:$P$8,5,FALSE))</f>
        <v>#N/A</v>
      </c>
      <c r="O285" s="10" t="e">
        <f>IF(VLOOKUP($I285,Zużycie!$A$2:$P$8,6,FALSE)=0," ",VLOOKUP($I285,Zużycie!$A$2:$P$8,6,FALSE))</f>
        <v>#N/A</v>
      </c>
      <c r="P285" s="10" t="e">
        <f>IF(VLOOKUP($I285,Zużycie!$A$2:$P$8,7,FALSE)=0," ",VLOOKUP($I285,Zużycie!$A$2:$P$8,7,FALSE))</f>
        <v>#N/A</v>
      </c>
      <c r="Q285" s="10" t="e">
        <f>IF(VLOOKUP($I285,Zużycie!$A$2:$P$8,8,FALSE)=0," ",VLOOKUP($I285,Zużycie!$A$2:$P$8,8,FALSE))</f>
        <v>#N/A</v>
      </c>
      <c r="R285" s="10" t="e">
        <f>IF(VLOOKUP($I285,Zużycie!$A$2:$P$8,9,FALSE)=0," ",VLOOKUP($I285,Zużycie!$A$2:$P$8,9,FALSE))</f>
        <v>#N/A</v>
      </c>
      <c r="S285" s="10" t="e">
        <f>IF(VLOOKUP($I285,Zużycie!$A$2:$P$8,10,FALSE)=0," ",VLOOKUP($I285,Zużycie!$A$2:$P$8,10,FALSE))</f>
        <v>#N/A</v>
      </c>
      <c r="T285" s="10" t="e">
        <f>IF(VLOOKUP($I285,Zużycie!$A$2:$P$8,11,FALSE)=0," ",VLOOKUP($I285,Zużycie!$A$2:$P$8,11,FALSE))</f>
        <v>#N/A</v>
      </c>
      <c r="U285" s="10" t="e">
        <f>IF(VLOOKUP($I285,Zużycie!$A$2:$P$8,12,FALSE)=0," ",VLOOKUP($I285,Zużycie!$A$2:$P$8,12,FALSE))</f>
        <v>#N/A</v>
      </c>
      <c r="V285" s="10" t="e">
        <f>IF(VLOOKUP($I285,Zużycie!$A$2:$P$8,13,FALSE)=0," ",VLOOKUP($I285,Zużycie!$A$2:$P$2,100,FALSE))</f>
        <v>#N/A</v>
      </c>
      <c r="W285" s="10" t="e">
        <f>IF(VLOOKUP($I285,Zużycie!$A$2:$P$8,14,FALSE)=0," ",VLOOKUP($I285,Zużycie!$A$2:$P$8,14,FALSE))</f>
        <v>#N/A</v>
      </c>
      <c r="X285" s="10" t="e">
        <f>IF(VLOOKUP($I285,Zużycie!$A$2:$P$8,15,FALSE)=0," ",VLOOKUP($I285,Zużycie!$A$2:$P$8,15,FALSE))</f>
        <v>#N/A</v>
      </c>
      <c r="Y285" s="10" t="e">
        <f>IF(VLOOKUP($I285,Zużycie!$A$2:$P$8,16,FALSE)=0," ",VLOOKUP($I285,Zużycie!$A$2:$P$8,16,FALSE))</f>
        <v>#N/A</v>
      </c>
      <c r="Z285" s="10"/>
      <c r="AA285" s="10"/>
      <c r="AB285" s="10"/>
      <c r="AC285" s="10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</row>
    <row r="286" spans="1:46" ht="47.25" customHeight="1">
      <c r="A286" s="14"/>
      <c r="B286" s="5"/>
      <c r="C286" s="6"/>
      <c r="D286" s="6"/>
      <c r="E286" s="7"/>
      <c r="F286" s="5"/>
      <c r="G286" s="5"/>
      <c r="H286" s="5"/>
      <c r="I286" s="5" t="str">
        <f t="shared" si="56"/>
        <v/>
      </c>
      <c r="J286" s="5"/>
      <c r="K286" s="5"/>
      <c r="L286" s="5"/>
      <c r="M286" s="5"/>
      <c r="N286" s="10" t="e">
        <f>IF(VLOOKUP($I286,Zużycie!$A$2:$P$8,5,FALSE)=0," ",VLOOKUP($I286,Zużycie!$A$2:$P$8,5,FALSE))</f>
        <v>#N/A</v>
      </c>
      <c r="O286" s="10" t="e">
        <f>IF(VLOOKUP($I286,Zużycie!$A$2:$P$8,6,FALSE)=0," ",VLOOKUP($I286,Zużycie!$A$2:$P$8,6,FALSE))</f>
        <v>#N/A</v>
      </c>
      <c r="P286" s="10" t="e">
        <f>IF(VLOOKUP($I286,Zużycie!$A$2:$P$8,7,FALSE)=0," ",VLOOKUP($I286,Zużycie!$A$2:$P$8,7,FALSE))</f>
        <v>#N/A</v>
      </c>
      <c r="Q286" s="10" t="e">
        <f>IF(VLOOKUP($I286,Zużycie!$A$2:$P$8,8,FALSE)=0," ",VLOOKUP($I286,Zużycie!$A$2:$P$8,8,FALSE))</f>
        <v>#N/A</v>
      </c>
      <c r="R286" s="10" t="e">
        <f>IF(VLOOKUP($I286,Zużycie!$A$2:$P$8,9,FALSE)=0," ",VLOOKUP($I286,Zużycie!$A$2:$P$8,9,FALSE))</f>
        <v>#N/A</v>
      </c>
      <c r="S286" s="10" t="e">
        <f>IF(VLOOKUP($I286,Zużycie!$A$2:$P$8,10,FALSE)=0," ",VLOOKUP($I286,Zużycie!$A$2:$P$8,10,FALSE))</f>
        <v>#N/A</v>
      </c>
      <c r="T286" s="10" t="e">
        <f>IF(VLOOKUP($I286,Zużycie!$A$2:$P$8,11,FALSE)=0," ",VLOOKUP($I286,Zużycie!$A$2:$P$8,11,FALSE))</f>
        <v>#N/A</v>
      </c>
      <c r="U286" s="10" t="e">
        <f>IF(VLOOKUP($I286,Zużycie!$A$2:$P$8,12,FALSE)=0," ",VLOOKUP($I286,Zużycie!$A$2:$P$8,12,FALSE))</f>
        <v>#N/A</v>
      </c>
      <c r="V286" s="10" t="e">
        <f>IF(VLOOKUP($I286,Zużycie!$A$2:$P$8,13,FALSE)=0," ",VLOOKUP($I286,Zużycie!$A$2:$P$2,100,FALSE))</f>
        <v>#N/A</v>
      </c>
      <c r="W286" s="10" t="e">
        <f>IF(VLOOKUP($I286,Zużycie!$A$2:$P$8,14,FALSE)=0," ",VLOOKUP($I286,Zużycie!$A$2:$P$8,14,FALSE))</f>
        <v>#N/A</v>
      </c>
      <c r="X286" s="10" t="e">
        <f>IF(VLOOKUP($I286,Zużycie!$A$2:$P$8,15,FALSE)=0," ",VLOOKUP($I286,Zużycie!$A$2:$P$8,15,FALSE))</f>
        <v>#N/A</v>
      </c>
      <c r="Y286" s="10" t="e">
        <f>IF(VLOOKUP($I286,Zużycie!$A$2:$P$8,16,FALSE)=0," ",VLOOKUP($I286,Zużycie!$A$2:$P$8,16,FALSE))</f>
        <v>#N/A</v>
      </c>
      <c r="Z286" s="10"/>
      <c r="AA286" s="10"/>
      <c r="AB286" s="10"/>
      <c r="AC286" s="10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</row>
    <row r="287" spans="1:46" ht="47.25" customHeight="1">
      <c r="A287" s="14"/>
      <c r="B287" s="5"/>
      <c r="C287" s="6"/>
      <c r="D287" s="6"/>
      <c r="E287" s="7"/>
      <c r="F287" s="5"/>
      <c r="G287" s="5"/>
      <c r="H287" s="5"/>
      <c r="I287" s="5" t="str">
        <f t="shared" si="56"/>
        <v/>
      </c>
      <c r="J287" s="5"/>
      <c r="K287" s="5"/>
      <c r="L287" s="5"/>
      <c r="M287" s="5"/>
      <c r="N287" s="10" t="e">
        <f>IF(VLOOKUP($I287,Zużycie!$A$2:$P$8,5,FALSE)=0," ",VLOOKUP($I287,Zużycie!$A$2:$P$8,5,FALSE))</f>
        <v>#N/A</v>
      </c>
      <c r="O287" s="10" t="e">
        <f>IF(VLOOKUP($I287,Zużycie!$A$2:$P$8,6,FALSE)=0," ",VLOOKUP($I287,Zużycie!$A$2:$P$8,6,FALSE))</f>
        <v>#N/A</v>
      </c>
      <c r="P287" s="10" t="e">
        <f>IF(VLOOKUP($I287,Zużycie!$A$2:$P$8,7,FALSE)=0," ",VLOOKUP($I287,Zużycie!$A$2:$P$8,7,FALSE))</f>
        <v>#N/A</v>
      </c>
      <c r="Q287" s="10" t="e">
        <f>IF(VLOOKUP($I287,Zużycie!$A$2:$P$8,8,FALSE)=0," ",VLOOKUP($I287,Zużycie!$A$2:$P$8,8,FALSE))</f>
        <v>#N/A</v>
      </c>
      <c r="R287" s="10" t="e">
        <f>IF(VLOOKUP($I287,Zużycie!$A$2:$P$8,9,FALSE)=0," ",VLOOKUP($I287,Zużycie!$A$2:$P$8,9,FALSE))</f>
        <v>#N/A</v>
      </c>
      <c r="S287" s="10" t="e">
        <f>IF(VLOOKUP($I287,Zużycie!$A$2:$P$8,10,FALSE)=0," ",VLOOKUP($I287,Zużycie!$A$2:$P$8,10,FALSE))</f>
        <v>#N/A</v>
      </c>
      <c r="T287" s="10" t="e">
        <f>IF(VLOOKUP($I287,Zużycie!$A$2:$P$8,11,FALSE)=0," ",VLOOKUP($I287,Zużycie!$A$2:$P$8,11,FALSE))</f>
        <v>#N/A</v>
      </c>
      <c r="U287" s="10" t="e">
        <f>IF(VLOOKUP($I287,Zużycie!$A$2:$P$8,12,FALSE)=0," ",VLOOKUP($I287,Zużycie!$A$2:$P$8,12,FALSE))</f>
        <v>#N/A</v>
      </c>
      <c r="V287" s="10" t="e">
        <f>IF(VLOOKUP($I287,Zużycie!$A$2:$P$8,13,FALSE)=0," ",VLOOKUP($I287,Zużycie!$A$2:$P$2,100,FALSE))</f>
        <v>#N/A</v>
      </c>
      <c r="W287" s="10" t="e">
        <f>IF(VLOOKUP($I287,Zużycie!$A$2:$P$8,14,FALSE)=0," ",VLOOKUP($I287,Zużycie!$A$2:$P$8,14,FALSE))</f>
        <v>#N/A</v>
      </c>
      <c r="X287" s="10" t="e">
        <f>IF(VLOOKUP($I287,Zużycie!$A$2:$P$8,15,FALSE)=0," ",VLOOKUP($I287,Zużycie!$A$2:$P$8,15,FALSE))</f>
        <v>#N/A</v>
      </c>
      <c r="Y287" s="10" t="e">
        <f>IF(VLOOKUP($I287,Zużycie!$A$2:$P$8,16,FALSE)=0," ",VLOOKUP($I287,Zużycie!$A$2:$P$8,16,FALSE))</f>
        <v>#N/A</v>
      </c>
      <c r="Z287" s="10"/>
      <c r="AA287" s="10"/>
      <c r="AB287" s="10"/>
      <c r="AC287" s="10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</row>
    <row r="288" spans="1:46" ht="47.25" customHeight="1">
      <c r="A288" s="14"/>
      <c r="B288" s="5"/>
      <c r="C288" s="6"/>
      <c r="D288" s="6"/>
      <c r="E288" s="7"/>
      <c r="F288" s="5"/>
      <c r="G288" s="5"/>
      <c r="H288" s="5"/>
      <c r="I288" s="5" t="str">
        <f t="shared" si="56"/>
        <v/>
      </c>
      <c r="J288" s="5"/>
      <c r="K288" s="5"/>
      <c r="L288" s="5"/>
      <c r="M288" s="5"/>
      <c r="N288" s="10" t="e">
        <f>IF(VLOOKUP($I288,Zużycie!$A$2:$P$8,5,FALSE)=0," ",VLOOKUP($I288,Zużycie!$A$2:$P$8,5,FALSE))</f>
        <v>#N/A</v>
      </c>
      <c r="O288" s="10" t="e">
        <f>IF(VLOOKUP($I288,Zużycie!$A$2:$P$8,6,FALSE)=0," ",VLOOKUP($I288,Zużycie!$A$2:$P$8,6,FALSE))</f>
        <v>#N/A</v>
      </c>
      <c r="P288" s="10" t="e">
        <f>IF(VLOOKUP($I288,Zużycie!$A$2:$P$8,7,FALSE)=0," ",VLOOKUP($I288,Zużycie!$A$2:$P$8,7,FALSE))</f>
        <v>#N/A</v>
      </c>
      <c r="Q288" s="10" t="e">
        <f>IF(VLOOKUP($I288,Zużycie!$A$2:$P$8,8,FALSE)=0," ",VLOOKUP($I288,Zużycie!$A$2:$P$8,8,FALSE))</f>
        <v>#N/A</v>
      </c>
      <c r="R288" s="10" t="e">
        <f>IF(VLOOKUP($I288,Zużycie!$A$2:$P$8,9,FALSE)=0," ",VLOOKUP($I288,Zużycie!$A$2:$P$8,9,FALSE))</f>
        <v>#N/A</v>
      </c>
      <c r="S288" s="10" t="e">
        <f>IF(VLOOKUP($I288,Zużycie!$A$2:$P$8,10,FALSE)=0," ",VLOOKUP($I288,Zużycie!$A$2:$P$8,10,FALSE))</f>
        <v>#N/A</v>
      </c>
      <c r="T288" s="10" t="e">
        <f>IF(VLOOKUP($I288,Zużycie!$A$2:$P$8,11,FALSE)=0," ",VLOOKUP($I288,Zużycie!$A$2:$P$8,11,FALSE))</f>
        <v>#N/A</v>
      </c>
      <c r="U288" s="10" t="e">
        <f>IF(VLOOKUP($I288,Zużycie!$A$2:$P$8,12,FALSE)=0," ",VLOOKUP($I288,Zużycie!$A$2:$P$8,12,FALSE))</f>
        <v>#N/A</v>
      </c>
      <c r="V288" s="10" t="e">
        <f>IF(VLOOKUP($I288,Zużycie!$A$2:$P$8,13,FALSE)=0," ",VLOOKUP($I288,Zużycie!$A$2:$P$2,100,FALSE))</f>
        <v>#N/A</v>
      </c>
      <c r="W288" s="10" t="e">
        <f>IF(VLOOKUP($I288,Zużycie!$A$2:$P$8,14,FALSE)=0," ",VLOOKUP($I288,Zużycie!$A$2:$P$8,14,FALSE))</f>
        <v>#N/A</v>
      </c>
      <c r="X288" s="10" t="e">
        <f>IF(VLOOKUP($I288,Zużycie!$A$2:$P$8,15,FALSE)=0," ",VLOOKUP($I288,Zużycie!$A$2:$P$8,15,FALSE))</f>
        <v>#N/A</v>
      </c>
      <c r="Y288" s="10" t="e">
        <f>IF(VLOOKUP($I288,Zużycie!$A$2:$P$8,16,FALSE)=0," ",VLOOKUP($I288,Zużycie!$A$2:$P$8,16,FALSE))</f>
        <v>#N/A</v>
      </c>
      <c r="Z288" s="10"/>
      <c r="AA288" s="10"/>
      <c r="AB288" s="10"/>
      <c r="AC288" s="10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</row>
    <row r="289" spans="1:46" ht="47.25" customHeight="1">
      <c r="A289" s="14"/>
      <c r="B289" s="5"/>
      <c r="C289" s="6"/>
      <c r="D289" s="6"/>
      <c r="E289" s="7"/>
      <c r="F289" s="5"/>
      <c r="G289" s="5"/>
      <c r="H289" s="5"/>
      <c r="I289" s="5" t="str">
        <f t="shared" si="56"/>
        <v/>
      </c>
      <c r="J289" s="5"/>
      <c r="K289" s="5"/>
      <c r="L289" s="5"/>
      <c r="M289" s="5"/>
      <c r="N289" s="10" t="e">
        <f>IF(VLOOKUP($I289,Zużycie!$A$2:$P$8,5,FALSE)=0," ",VLOOKUP($I289,Zużycie!$A$2:$P$8,5,FALSE))</f>
        <v>#N/A</v>
      </c>
      <c r="O289" s="10" t="e">
        <f>IF(VLOOKUP($I289,Zużycie!$A$2:$P$8,6,FALSE)=0," ",VLOOKUP($I289,Zużycie!$A$2:$P$8,6,FALSE))</f>
        <v>#N/A</v>
      </c>
      <c r="P289" s="10" t="e">
        <f>IF(VLOOKUP($I289,Zużycie!$A$2:$P$8,7,FALSE)=0," ",VLOOKUP($I289,Zużycie!$A$2:$P$8,7,FALSE))</f>
        <v>#N/A</v>
      </c>
      <c r="Q289" s="10" t="e">
        <f>IF(VLOOKUP($I289,Zużycie!$A$2:$P$8,8,FALSE)=0," ",VLOOKUP($I289,Zużycie!$A$2:$P$8,8,FALSE))</f>
        <v>#N/A</v>
      </c>
      <c r="R289" s="10" t="e">
        <f>IF(VLOOKUP($I289,Zużycie!$A$2:$P$8,9,FALSE)=0," ",VLOOKUP($I289,Zużycie!$A$2:$P$8,9,FALSE))</f>
        <v>#N/A</v>
      </c>
      <c r="S289" s="10" t="e">
        <f>IF(VLOOKUP($I289,Zużycie!$A$2:$P$8,10,FALSE)=0," ",VLOOKUP($I289,Zużycie!$A$2:$P$8,10,FALSE))</f>
        <v>#N/A</v>
      </c>
      <c r="T289" s="10" t="e">
        <f>IF(VLOOKUP($I289,Zużycie!$A$2:$P$8,11,FALSE)=0," ",VLOOKUP($I289,Zużycie!$A$2:$P$8,11,FALSE))</f>
        <v>#N/A</v>
      </c>
      <c r="U289" s="10" t="e">
        <f>IF(VLOOKUP($I289,Zużycie!$A$2:$P$8,12,FALSE)=0," ",VLOOKUP($I289,Zużycie!$A$2:$P$8,12,FALSE))</f>
        <v>#N/A</v>
      </c>
      <c r="V289" s="10" t="e">
        <f>IF(VLOOKUP($I289,Zużycie!$A$2:$P$8,13,FALSE)=0," ",VLOOKUP($I289,Zużycie!$A$2:$P$2,100,FALSE))</f>
        <v>#N/A</v>
      </c>
      <c r="W289" s="10" t="e">
        <f>IF(VLOOKUP($I289,Zużycie!$A$2:$P$8,14,FALSE)=0," ",VLOOKUP($I289,Zużycie!$A$2:$P$8,14,FALSE))</f>
        <v>#N/A</v>
      </c>
      <c r="X289" s="10" t="e">
        <f>IF(VLOOKUP($I289,Zużycie!$A$2:$P$8,15,FALSE)=0," ",VLOOKUP($I289,Zużycie!$A$2:$P$8,15,FALSE))</f>
        <v>#N/A</v>
      </c>
      <c r="Y289" s="10" t="e">
        <f>IF(VLOOKUP($I289,Zużycie!$A$2:$P$8,16,FALSE)=0," ",VLOOKUP($I289,Zużycie!$A$2:$P$8,16,FALSE))</f>
        <v>#N/A</v>
      </c>
      <c r="Z289" s="10"/>
      <c r="AA289" s="10"/>
      <c r="AB289" s="10"/>
      <c r="AC289" s="10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</row>
    <row r="290" spans="1:46" ht="47.25" customHeight="1">
      <c r="A290" s="14"/>
      <c r="B290" s="5"/>
      <c r="C290" s="6"/>
      <c r="D290" s="6"/>
      <c r="E290" s="7"/>
      <c r="F290" s="5"/>
      <c r="G290" s="5"/>
      <c r="H290" s="5"/>
      <c r="I290" s="5" t="str">
        <f t="shared" si="56"/>
        <v/>
      </c>
      <c r="J290" s="5"/>
      <c r="K290" s="5"/>
      <c r="L290" s="5"/>
      <c r="M290" s="5"/>
      <c r="N290" s="10" t="e">
        <f>IF(VLOOKUP($I290,Zużycie!$A$2:$P$8,5,FALSE)=0," ",VLOOKUP($I290,Zużycie!$A$2:$P$8,5,FALSE))</f>
        <v>#N/A</v>
      </c>
      <c r="O290" s="10" t="e">
        <f>IF(VLOOKUP($I290,Zużycie!$A$2:$P$8,6,FALSE)=0," ",VLOOKUP($I290,Zużycie!$A$2:$P$8,6,FALSE))</f>
        <v>#N/A</v>
      </c>
      <c r="P290" s="10" t="e">
        <f>IF(VLOOKUP($I290,Zużycie!$A$2:$P$8,7,FALSE)=0," ",VLOOKUP($I290,Zużycie!$A$2:$P$8,7,FALSE))</f>
        <v>#N/A</v>
      </c>
      <c r="Q290" s="10" t="e">
        <f>IF(VLOOKUP($I290,Zużycie!$A$2:$P$8,8,FALSE)=0," ",VLOOKUP($I290,Zużycie!$A$2:$P$8,8,FALSE))</f>
        <v>#N/A</v>
      </c>
      <c r="R290" s="10" t="e">
        <f>IF(VLOOKUP($I290,Zużycie!$A$2:$P$8,9,FALSE)=0," ",VLOOKUP($I290,Zużycie!$A$2:$P$8,9,FALSE))</f>
        <v>#N/A</v>
      </c>
      <c r="S290" s="10" t="e">
        <f>IF(VLOOKUP($I290,Zużycie!$A$2:$P$8,10,FALSE)=0," ",VLOOKUP($I290,Zużycie!$A$2:$P$8,10,FALSE))</f>
        <v>#N/A</v>
      </c>
      <c r="T290" s="10" t="e">
        <f>IF(VLOOKUP($I290,Zużycie!$A$2:$P$8,11,FALSE)=0," ",VLOOKUP($I290,Zużycie!$A$2:$P$8,11,FALSE))</f>
        <v>#N/A</v>
      </c>
      <c r="U290" s="10" t="e">
        <f>IF(VLOOKUP($I290,Zużycie!$A$2:$P$8,12,FALSE)=0," ",VLOOKUP($I290,Zużycie!$A$2:$P$8,12,FALSE))</f>
        <v>#N/A</v>
      </c>
      <c r="V290" s="10" t="e">
        <f>IF(VLOOKUP($I290,Zużycie!$A$2:$P$8,13,FALSE)=0," ",VLOOKUP($I290,Zużycie!$A$2:$P$2,100,FALSE))</f>
        <v>#N/A</v>
      </c>
      <c r="W290" s="10" t="e">
        <f>IF(VLOOKUP($I290,Zużycie!$A$2:$P$8,14,FALSE)=0," ",VLOOKUP($I290,Zużycie!$A$2:$P$8,14,FALSE))</f>
        <v>#N/A</v>
      </c>
      <c r="X290" s="10" t="e">
        <f>IF(VLOOKUP($I290,Zużycie!$A$2:$P$8,15,FALSE)=0," ",VLOOKUP($I290,Zużycie!$A$2:$P$8,15,FALSE))</f>
        <v>#N/A</v>
      </c>
      <c r="Y290" s="10" t="e">
        <f>IF(VLOOKUP($I290,Zużycie!$A$2:$P$8,16,FALSE)=0," ",VLOOKUP($I290,Zużycie!$A$2:$P$8,16,FALSE))</f>
        <v>#N/A</v>
      </c>
      <c r="Z290" s="10"/>
      <c r="AA290" s="10"/>
      <c r="AB290" s="10"/>
      <c r="AC290" s="10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</row>
    <row r="291" spans="1:46" ht="47.25" customHeight="1">
      <c r="A291" s="14"/>
      <c r="B291" s="5"/>
      <c r="C291" s="6"/>
      <c r="D291" s="6"/>
      <c r="E291" s="7"/>
      <c r="F291" s="5"/>
      <c r="G291" s="5"/>
      <c r="H291" s="5"/>
      <c r="I291" s="5" t="str">
        <f t="shared" si="56"/>
        <v/>
      </c>
      <c r="J291" s="5"/>
      <c r="K291" s="5"/>
      <c r="L291" s="5"/>
      <c r="M291" s="5"/>
      <c r="N291" s="10" t="e">
        <f>IF(VLOOKUP($I291,Zużycie!$A$2:$P$8,5,FALSE)=0," ",VLOOKUP($I291,Zużycie!$A$2:$P$8,5,FALSE))</f>
        <v>#N/A</v>
      </c>
      <c r="O291" s="10" t="e">
        <f>IF(VLOOKUP($I291,Zużycie!$A$2:$P$8,6,FALSE)=0," ",VLOOKUP($I291,Zużycie!$A$2:$P$8,6,FALSE))</f>
        <v>#N/A</v>
      </c>
      <c r="P291" s="10" t="e">
        <f>IF(VLOOKUP($I291,Zużycie!$A$2:$P$8,7,FALSE)=0," ",VLOOKUP($I291,Zużycie!$A$2:$P$8,7,FALSE))</f>
        <v>#N/A</v>
      </c>
      <c r="Q291" s="10" t="e">
        <f>IF(VLOOKUP($I291,Zużycie!$A$2:$P$8,8,FALSE)=0," ",VLOOKUP($I291,Zużycie!$A$2:$P$8,8,FALSE))</f>
        <v>#N/A</v>
      </c>
      <c r="R291" s="10" t="e">
        <f>IF(VLOOKUP($I291,Zużycie!$A$2:$P$8,9,FALSE)=0," ",VLOOKUP($I291,Zużycie!$A$2:$P$8,9,FALSE))</f>
        <v>#N/A</v>
      </c>
      <c r="S291" s="10" t="e">
        <f>IF(VLOOKUP($I291,Zużycie!$A$2:$P$8,10,FALSE)=0," ",VLOOKUP($I291,Zużycie!$A$2:$P$8,10,FALSE))</f>
        <v>#N/A</v>
      </c>
      <c r="T291" s="10" t="e">
        <f>IF(VLOOKUP($I291,Zużycie!$A$2:$P$8,11,FALSE)=0," ",VLOOKUP($I291,Zużycie!$A$2:$P$8,11,FALSE))</f>
        <v>#N/A</v>
      </c>
      <c r="U291" s="10" t="e">
        <f>IF(VLOOKUP($I291,Zużycie!$A$2:$P$8,12,FALSE)=0," ",VLOOKUP($I291,Zużycie!$A$2:$P$8,12,FALSE))</f>
        <v>#N/A</v>
      </c>
      <c r="V291" s="10" t="e">
        <f>IF(VLOOKUP($I291,Zużycie!$A$2:$P$8,13,FALSE)=0," ",VLOOKUP($I291,Zużycie!$A$2:$P$2,100,FALSE))</f>
        <v>#N/A</v>
      </c>
      <c r="W291" s="10" t="e">
        <f>IF(VLOOKUP($I291,Zużycie!$A$2:$P$8,14,FALSE)=0," ",VLOOKUP($I291,Zużycie!$A$2:$P$8,14,FALSE))</f>
        <v>#N/A</v>
      </c>
      <c r="X291" s="10" t="e">
        <f>IF(VLOOKUP($I291,Zużycie!$A$2:$P$8,15,FALSE)=0," ",VLOOKUP($I291,Zużycie!$A$2:$P$8,15,FALSE))</f>
        <v>#N/A</v>
      </c>
      <c r="Y291" s="10" t="e">
        <f>IF(VLOOKUP($I291,Zużycie!$A$2:$P$8,16,FALSE)=0," ",VLOOKUP($I291,Zużycie!$A$2:$P$8,16,FALSE))</f>
        <v>#N/A</v>
      </c>
      <c r="Z291" s="10"/>
      <c r="AA291" s="10"/>
      <c r="AB291" s="10"/>
      <c r="AC291" s="10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</row>
    <row r="292" spans="1:46" ht="47.25" customHeight="1">
      <c r="A292" s="14"/>
      <c r="B292" s="5"/>
      <c r="C292" s="6"/>
      <c r="D292" s="6"/>
      <c r="E292" s="7"/>
      <c r="F292" s="5"/>
      <c r="G292" s="5"/>
      <c r="H292" s="5"/>
      <c r="I292" s="5" t="str">
        <f t="shared" si="56"/>
        <v/>
      </c>
      <c r="J292" s="5"/>
      <c r="K292" s="5"/>
      <c r="L292" s="5"/>
      <c r="M292" s="5"/>
      <c r="N292" s="10" t="e">
        <f>IF(VLOOKUP($I292,Zużycie!$A$2:$P$8,5,FALSE)=0," ",VLOOKUP($I292,Zużycie!$A$2:$P$8,5,FALSE))</f>
        <v>#N/A</v>
      </c>
      <c r="O292" s="10" t="e">
        <f>IF(VLOOKUP($I292,Zużycie!$A$2:$P$8,6,FALSE)=0," ",VLOOKUP($I292,Zużycie!$A$2:$P$8,6,FALSE))</f>
        <v>#N/A</v>
      </c>
      <c r="P292" s="10" t="e">
        <f>IF(VLOOKUP($I292,Zużycie!$A$2:$P$8,7,FALSE)=0," ",VLOOKUP($I292,Zużycie!$A$2:$P$8,7,FALSE))</f>
        <v>#N/A</v>
      </c>
      <c r="Q292" s="10" t="e">
        <f>IF(VLOOKUP($I292,Zużycie!$A$2:$P$8,8,FALSE)=0," ",VLOOKUP($I292,Zużycie!$A$2:$P$8,8,FALSE))</f>
        <v>#N/A</v>
      </c>
      <c r="R292" s="10" t="e">
        <f>IF(VLOOKUP($I292,Zużycie!$A$2:$P$8,9,FALSE)=0," ",VLOOKUP($I292,Zużycie!$A$2:$P$8,9,FALSE))</f>
        <v>#N/A</v>
      </c>
      <c r="S292" s="10" t="e">
        <f>IF(VLOOKUP($I292,Zużycie!$A$2:$P$8,10,FALSE)=0," ",VLOOKUP($I292,Zużycie!$A$2:$P$8,10,FALSE))</f>
        <v>#N/A</v>
      </c>
      <c r="T292" s="10" t="e">
        <f>IF(VLOOKUP($I292,Zużycie!$A$2:$P$8,11,FALSE)=0," ",VLOOKUP($I292,Zużycie!$A$2:$P$8,11,FALSE))</f>
        <v>#N/A</v>
      </c>
      <c r="U292" s="10" t="e">
        <f>IF(VLOOKUP($I292,Zużycie!$A$2:$P$8,12,FALSE)=0," ",VLOOKUP($I292,Zużycie!$A$2:$P$8,12,FALSE))</f>
        <v>#N/A</v>
      </c>
      <c r="V292" s="10" t="e">
        <f>IF(VLOOKUP($I292,Zużycie!$A$2:$P$8,13,FALSE)=0," ",VLOOKUP($I292,Zużycie!$A$2:$P$2,100,FALSE))</f>
        <v>#N/A</v>
      </c>
      <c r="W292" s="10" t="e">
        <f>IF(VLOOKUP($I292,Zużycie!$A$2:$P$8,14,FALSE)=0," ",VLOOKUP($I292,Zużycie!$A$2:$P$8,14,FALSE))</f>
        <v>#N/A</v>
      </c>
      <c r="X292" s="10" t="e">
        <f>IF(VLOOKUP($I292,Zużycie!$A$2:$P$8,15,FALSE)=0," ",VLOOKUP($I292,Zużycie!$A$2:$P$8,15,FALSE))</f>
        <v>#N/A</v>
      </c>
      <c r="Y292" s="10" t="e">
        <f>IF(VLOOKUP($I292,Zużycie!$A$2:$P$8,16,FALSE)=0," ",VLOOKUP($I292,Zużycie!$A$2:$P$8,16,FALSE))</f>
        <v>#N/A</v>
      </c>
      <c r="Z292" s="10"/>
      <c r="AA292" s="10"/>
      <c r="AB292" s="10"/>
      <c r="AC292" s="10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</row>
    <row r="293" spans="1:46" ht="47.25" customHeight="1">
      <c r="A293" s="14"/>
      <c r="B293" s="5"/>
      <c r="C293" s="6"/>
      <c r="D293" s="6"/>
      <c r="E293" s="7"/>
      <c r="F293" s="5"/>
      <c r="G293" s="5"/>
      <c r="H293" s="5"/>
      <c r="I293" s="5" t="str">
        <f t="shared" si="56"/>
        <v/>
      </c>
      <c r="J293" s="5"/>
      <c r="K293" s="5"/>
      <c r="L293" s="5"/>
      <c r="M293" s="5"/>
      <c r="N293" s="10" t="e">
        <f>IF(VLOOKUP($I293,Zużycie!$A$2:$P$8,5,FALSE)=0," ",VLOOKUP($I293,Zużycie!$A$2:$P$8,5,FALSE))</f>
        <v>#N/A</v>
      </c>
      <c r="O293" s="10" t="e">
        <f>IF(VLOOKUP($I293,Zużycie!$A$2:$P$8,6,FALSE)=0," ",VLOOKUP($I293,Zużycie!$A$2:$P$8,6,FALSE))</f>
        <v>#N/A</v>
      </c>
      <c r="P293" s="10" t="e">
        <f>IF(VLOOKUP($I293,Zużycie!$A$2:$P$8,7,FALSE)=0," ",VLOOKUP($I293,Zużycie!$A$2:$P$8,7,FALSE))</f>
        <v>#N/A</v>
      </c>
      <c r="Q293" s="10" t="e">
        <f>IF(VLOOKUP($I293,Zużycie!$A$2:$P$8,8,FALSE)=0," ",VLOOKUP($I293,Zużycie!$A$2:$P$8,8,FALSE))</f>
        <v>#N/A</v>
      </c>
      <c r="R293" s="10" t="e">
        <f>IF(VLOOKUP($I293,Zużycie!$A$2:$P$8,9,FALSE)=0," ",VLOOKUP($I293,Zużycie!$A$2:$P$8,9,FALSE))</f>
        <v>#N/A</v>
      </c>
      <c r="S293" s="10" t="e">
        <f>IF(VLOOKUP($I293,Zużycie!$A$2:$P$8,10,FALSE)=0," ",VLOOKUP($I293,Zużycie!$A$2:$P$8,10,FALSE))</f>
        <v>#N/A</v>
      </c>
      <c r="T293" s="10" t="e">
        <f>IF(VLOOKUP($I293,Zużycie!$A$2:$P$8,11,FALSE)=0," ",VLOOKUP($I293,Zużycie!$A$2:$P$8,11,FALSE))</f>
        <v>#N/A</v>
      </c>
      <c r="U293" s="10" t="e">
        <f>IF(VLOOKUP($I293,Zużycie!$A$2:$P$8,12,FALSE)=0," ",VLOOKUP($I293,Zużycie!$A$2:$P$8,12,FALSE))</f>
        <v>#N/A</v>
      </c>
      <c r="V293" s="10" t="e">
        <f>IF(VLOOKUP($I293,Zużycie!$A$2:$P$8,13,FALSE)=0," ",VLOOKUP($I293,Zużycie!$A$2:$P$2,100,FALSE))</f>
        <v>#N/A</v>
      </c>
      <c r="W293" s="10" t="e">
        <f>IF(VLOOKUP($I293,Zużycie!$A$2:$P$8,14,FALSE)=0," ",VLOOKUP($I293,Zużycie!$A$2:$P$8,14,FALSE))</f>
        <v>#N/A</v>
      </c>
      <c r="X293" s="10" t="e">
        <f>IF(VLOOKUP($I293,Zużycie!$A$2:$P$8,15,FALSE)=0," ",VLOOKUP($I293,Zużycie!$A$2:$P$8,15,FALSE))</f>
        <v>#N/A</v>
      </c>
      <c r="Y293" s="10" t="e">
        <f>IF(VLOOKUP($I293,Zużycie!$A$2:$P$8,16,FALSE)=0," ",VLOOKUP($I293,Zużycie!$A$2:$P$8,16,FALSE))</f>
        <v>#N/A</v>
      </c>
      <c r="Z293" s="10"/>
      <c r="AA293" s="10"/>
      <c r="AB293" s="10"/>
      <c r="AC293" s="10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</row>
    <row r="294" spans="1:46" ht="47.25" customHeight="1">
      <c r="A294" s="14"/>
      <c r="B294" s="5"/>
      <c r="C294" s="6"/>
      <c r="D294" s="6"/>
      <c r="E294" s="7"/>
      <c r="F294" s="5"/>
      <c r="G294" s="5"/>
      <c r="H294" s="5"/>
      <c r="I294" s="5" t="str">
        <f t="shared" si="56"/>
        <v/>
      </c>
      <c r="J294" s="5"/>
      <c r="K294" s="5"/>
      <c r="L294" s="5"/>
      <c r="M294" s="5"/>
      <c r="N294" s="10" t="e">
        <f>IF(VLOOKUP($I294,Zużycie!$A$2:$P$8,5,FALSE)=0," ",VLOOKUP($I294,Zużycie!$A$2:$P$8,5,FALSE))</f>
        <v>#N/A</v>
      </c>
      <c r="O294" s="10" t="e">
        <f>IF(VLOOKUP($I294,Zużycie!$A$2:$P$8,6,FALSE)=0," ",VLOOKUP($I294,Zużycie!$A$2:$P$8,6,FALSE))</f>
        <v>#N/A</v>
      </c>
      <c r="P294" s="10" t="e">
        <f>IF(VLOOKUP($I294,Zużycie!$A$2:$P$8,7,FALSE)=0," ",VLOOKUP($I294,Zużycie!$A$2:$P$8,7,FALSE))</f>
        <v>#N/A</v>
      </c>
      <c r="Q294" s="10" t="e">
        <f>IF(VLOOKUP($I294,Zużycie!$A$2:$P$8,8,FALSE)=0," ",VLOOKUP($I294,Zużycie!$A$2:$P$8,8,FALSE))</f>
        <v>#N/A</v>
      </c>
      <c r="R294" s="10" t="e">
        <f>IF(VLOOKUP($I294,Zużycie!$A$2:$P$8,9,FALSE)=0," ",VLOOKUP($I294,Zużycie!$A$2:$P$8,9,FALSE))</f>
        <v>#N/A</v>
      </c>
      <c r="S294" s="10" t="e">
        <f>IF(VLOOKUP($I294,Zużycie!$A$2:$P$8,10,FALSE)=0," ",VLOOKUP($I294,Zużycie!$A$2:$P$8,10,FALSE))</f>
        <v>#N/A</v>
      </c>
      <c r="T294" s="10" t="e">
        <f>IF(VLOOKUP($I294,Zużycie!$A$2:$P$8,11,FALSE)=0," ",VLOOKUP($I294,Zużycie!$A$2:$P$8,11,FALSE))</f>
        <v>#N/A</v>
      </c>
      <c r="U294" s="10" t="e">
        <f>IF(VLOOKUP($I294,Zużycie!$A$2:$P$8,12,FALSE)=0," ",VLOOKUP($I294,Zużycie!$A$2:$P$8,12,FALSE))</f>
        <v>#N/A</v>
      </c>
      <c r="V294" s="10" t="e">
        <f>IF(VLOOKUP($I294,Zużycie!$A$2:$P$8,13,FALSE)=0," ",VLOOKUP($I294,Zużycie!$A$2:$P$2,100,FALSE))</f>
        <v>#N/A</v>
      </c>
      <c r="W294" s="10" t="e">
        <f>IF(VLOOKUP($I294,Zużycie!$A$2:$P$8,14,FALSE)=0," ",VLOOKUP($I294,Zużycie!$A$2:$P$8,14,FALSE))</f>
        <v>#N/A</v>
      </c>
      <c r="X294" s="10" t="e">
        <f>IF(VLOOKUP($I294,Zużycie!$A$2:$P$8,15,FALSE)=0," ",VLOOKUP($I294,Zużycie!$A$2:$P$8,15,FALSE))</f>
        <v>#N/A</v>
      </c>
      <c r="Y294" s="10" t="e">
        <f>IF(VLOOKUP($I294,Zużycie!$A$2:$P$8,16,FALSE)=0," ",VLOOKUP($I294,Zużycie!$A$2:$P$8,16,FALSE))</f>
        <v>#N/A</v>
      </c>
      <c r="Z294" s="10"/>
      <c r="AA294" s="10"/>
      <c r="AB294" s="10"/>
      <c r="AC294" s="10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</row>
    <row r="295" spans="1:46" ht="47.25" customHeight="1">
      <c r="A295" s="14"/>
      <c r="B295" s="5"/>
      <c r="C295" s="6"/>
      <c r="D295" s="6"/>
      <c r="E295" s="7"/>
      <c r="F295" s="5"/>
      <c r="G295" s="5"/>
      <c r="H295" s="5"/>
      <c r="I295" s="5" t="str">
        <f t="shared" si="56"/>
        <v/>
      </c>
      <c r="J295" s="5"/>
      <c r="K295" s="5"/>
      <c r="L295" s="5"/>
      <c r="M295" s="5"/>
      <c r="N295" s="10" t="e">
        <f>IF(VLOOKUP($I295,Zużycie!$A$2:$P$8,5,FALSE)=0," ",VLOOKUP($I295,Zużycie!$A$2:$P$8,5,FALSE))</f>
        <v>#N/A</v>
      </c>
      <c r="O295" s="10" t="e">
        <f>IF(VLOOKUP($I295,Zużycie!$A$2:$P$8,6,FALSE)=0," ",VLOOKUP($I295,Zużycie!$A$2:$P$8,6,FALSE))</f>
        <v>#N/A</v>
      </c>
      <c r="P295" s="10" t="e">
        <f>IF(VLOOKUP($I295,Zużycie!$A$2:$P$8,7,FALSE)=0," ",VLOOKUP($I295,Zużycie!$A$2:$P$8,7,FALSE))</f>
        <v>#N/A</v>
      </c>
      <c r="Q295" s="10" t="e">
        <f>IF(VLOOKUP($I295,Zużycie!$A$2:$P$8,8,FALSE)=0," ",VLOOKUP($I295,Zużycie!$A$2:$P$8,8,FALSE))</f>
        <v>#N/A</v>
      </c>
      <c r="R295" s="10" t="e">
        <f>IF(VLOOKUP($I295,Zużycie!$A$2:$P$8,9,FALSE)=0," ",VLOOKUP($I295,Zużycie!$A$2:$P$8,9,FALSE))</f>
        <v>#N/A</v>
      </c>
      <c r="S295" s="10" t="e">
        <f>IF(VLOOKUP($I295,Zużycie!$A$2:$P$8,10,FALSE)=0," ",VLOOKUP($I295,Zużycie!$A$2:$P$8,10,FALSE))</f>
        <v>#N/A</v>
      </c>
      <c r="T295" s="10" t="e">
        <f>IF(VLOOKUP($I295,Zużycie!$A$2:$P$8,11,FALSE)=0," ",VLOOKUP($I295,Zużycie!$A$2:$P$8,11,FALSE))</f>
        <v>#N/A</v>
      </c>
      <c r="U295" s="10" t="e">
        <f>IF(VLOOKUP($I295,Zużycie!$A$2:$P$8,12,FALSE)=0," ",VLOOKUP($I295,Zużycie!$A$2:$P$8,12,FALSE))</f>
        <v>#N/A</v>
      </c>
      <c r="V295" s="10" t="e">
        <f>IF(VLOOKUP($I295,Zużycie!$A$2:$P$8,13,FALSE)=0," ",VLOOKUP($I295,Zużycie!$A$2:$P$2,100,FALSE))</f>
        <v>#N/A</v>
      </c>
      <c r="W295" s="10" t="e">
        <f>IF(VLOOKUP($I295,Zużycie!$A$2:$P$8,14,FALSE)=0," ",VLOOKUP($I295,Zużycie!$A$2:$P$8,14,FALSE))</f>
        <v>#N/A</v>
      </c>
      <c r="X295" s="10" t="e">
        <f>IF(VLOOKUP($I295,Zużycie!$A$2:$P$8,15,FALSE)=0," ",VLOOKUP($I295,Zużycie!$A$2:$P$8,15,FALSE))</f>
        <v>#N/A</v>
      </c>
      <c r="Y295" s="10" t="e">
        <f>IF(VLOOKUP($I295,Zużycie!$A$2:$P$8,16,FALSE)=0," ",VLOOKUP($I295,Zużycie!$A$2:$P$8,16,FALSE))</f>
        <v>#N/A</v>
      </c>
      <c r="Z295" s="10"/>
      <c r="AA295" s="10"/>
      <c r="AB295" s="10"/>
      <c r="AC295" s="10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</row>
    <row r="296" spans="1:46" ht="47.25" customHeight="1">
      <c r="A296" s="14"/>
      <c r="B296" s="5"/>
      <c r="C296" s="6"/>
      <c r="D296" s="6"/>
      <c r="E296" s="7"/>
      <c r="F296" s="5"/>
      <c r="G296" s="5"/>
      <c r="H296" s="5"/>
      <c r="I296" s="5" t="str">
        <f t="shared" si="56"/>
        <v/>
      </c>
      <c r="J296" s="5"/>
      <c r="K296" s="5"/>
      <c r="L296" s="5"/>
      <c r="M296" s="5"/>
      <c r="N296" s="10" t="e">
        <f>IF(VLOOKUP($I296,Zużycie!$A$2:$P$8,5,FALSE)=0," ",VLOOKUP($I296,Zużycie!$A$2:$P$8,5,FALSE))</f>
        <v>#N/A</v>
      </c>
      <c r="O296" s="10" t="e">
        <f>IF(VLOOKUP($I296,Zużycie!$A$2:$P$8,6,FALSE)=0," ",VLOOKUP($I296,Zużycie!$A$2:$P$8,6,FALSE))</f>
        <v>#N/A</v>
      </c>
      <c r="P296" s="10" t="e">
        <f>IF(VLOOKUP($I296,Zużycie!$A$2:$P$8,7,FALSE)=0," ",VLOOKUP($I296,Zużycie!$A$2:$P$8,7,FALSE))</f>
        <v>#N/A</v>
      </c>
      <c r="Q296" s="10" t="e">
        <f>IF(VLOOKUP($I296,Zużycie!$A$2:$P$8,8,FALSE)=0," ",VLOOKUP($I296,Zużycie!$A$2:$P$8,8,FALSE))</f>
        <v>#N/A</v>
      </c>
      <c r="R296" s="10" t="e">
        <f>IF(VLOOKUP($I296,Zużycie!$A$2:$P$8,9,FALSE)=0," ",VLOOKUP($I296,Zużycie!$A$2:$P$8,9,FALSE))</f>
        <v>#N/A</v>
      </c>
      <c r="S296" s="10" t="e">
        <f>IF(VLOOKUP($I296,Zużycie!$A$2:$P$8,10,FALSE)=0," ",VLOOKUP($I296,Zużycie!$A$2:$P$8,10,FALSE))</f>
        <v>#N/A</v>
      </c>
      <c r="T296" s="10" t="e">
        <f>IF(VLOOKUP($I296,Zużycie!$A$2:$P$8,11,FALSE)=0," ",VLOOKUP($I296,Zużycie!$A$2:$P$8,11,FALSE))</f>
        <v>#N/A</v>
      </c>
      <c r="U296" s="10" t="e">
        <f>IF(VLOOKUP($I296,Zużycie!$A$2:$P$8,12,FALSE)=0," ",VLOOKUP($I296,Zużycie!$A$2:$P$8,12,FALSE))</f>
        <v>#N/A</v>
      </c>
      <c r="V296" s="10" t="e">
        <f>IF(VLOOKUP($I296,Zużycie!$A$2:$P$8,13,FALSE)=0," ",VLOOKUP($I296,Zużycie!$A$2:$P$2,100,FALSE))</f>
        <v>#N/A</v>
      </c>
      <c r="W296" s="10" t="e">
        <f>IF(VLOOKUP($I296,Zużycie!$A$2:$P$8,14,FALSE)=0," ",VLOOKUP($I296,Zużycie!$A$2:$P$8,14,FALSE))</f>
        <v>#N/A</v>
      </c>
      <c r="X296" s="10" t="e">
        <f>IF(VLOOKUP($I296,Zużycie!$A$2:$P$8,15,FALSE)=0," ",VLOOKUP($I296,Zużycie!$A$2:$P$8,15,FALSE))</f>
        <v>#N/A</v>
      </c>
      <c r="Y296" s="10" t="e">
        <f>IF(VLOOKUP($I296,Zużycie!$A$2:$P$8,16,FALSE)=0," ",VLOOKUP($I296,Zużycie!$A$2:$P$8,16,FALSE))</f>
        <v>#N/A</v>
      </c>
      <c r="Z296" s="10"/>
      <c r="AA296" s="10"/>
      <c r="AB296" s="10"/>
      <c r="AC296" s="10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</row>
    <row r="297" spans="1:46" ht="47.25" customHeight="1">
      <c r="A297" s="14"/>
      <c r="B297" s="5"/>
      <c r="C297" s="6"/>
      <c r="D297" s="6"/>
      <c r="E297" s="7"/>
      <c r="F297" s="5"/>
      <c r="G297" s="5"/>
      <c r="H297" s="5"/>
      <c r="I297" s="5" t="str">
        <f t="shared" si="56"/>
        <v/>
      </c>
      <c r="J297" s="5"/>
      <c r="K297" s="5"/>
      <c r="L297" s="5"/>
      <c r="M297" s="5"/>
      <c r="N297" s="10" t="e">
        <f>IF(VLOOKUP($I297,Zużycie!$A$2:$P$8,5,FALSE)=0," ",VLOOKUP($I297,Zużycie!$A$2:$P$8,5,FALSE))</f>
        <v>#N/A</v>
      </c>
      <c r="O297" s="10" t="e">
        <f>IF(VLOOKUP($I297,Zużycie!$A$2:$P$8,6,FALSE)=0," ",VLOOKUP($I297,Zużycie!$A$2:$P$8,6,FALSE))</f>
        <v>#N/A</v>
      </c>
      <c r="P297" s="10" t="e">
        <f>IF(VLOOKUP($I297,Zużycie!$A$2:$P$8,7,FALSE)=0," ",VLOOKUP($I297,Zużycie!$A$2:$P$8,7,FALSE))</f>
        <v>#N/A</v>
      </c>
      <c r="Q297" s="10" t="e">
        <f>IF(VLOOKUP($I297,Zużycie!$A$2:$P$8,8,FALSE)=0," ",VLOOKUP($I297,Zużycie!$A$2:$P$8,8,FALSE))</f>
        <v>#N/A</v>
      </c>
      <c r="R297" s="10" t="e">
        <f>IF(VLOOKUP($I297,Zużycie!$A$2:$P$8,9,FALSE)=0," ",VLOOKUP($I297,Zużycie!$A$2:$P$8,9,FALSE))</f>
        <v>#N/A</v>
      </c>
      <c r="S297" s="10" t="e">
        <f>IF(VLOOKUP($I297,Zużycie!$A$2:$P$8,10,FALSE)=0," ",VLOOKUP($I297,Zużycie!$A$2:$P$8,10,FALSE))</f>
        <v>#N/A</v>
      </c>
      <c r="T297" s="10" t="e">
        <f>IF(VLOOKUP($I297,Zużycie!$A$2:$P$8,11,FALSE)=0," ",VLOOKUP($I297,Zużycie!$A$2:$P$8,11,FALSE))</f>
        <v>#N/A</v>
      </c>
      <c r="U297" s="10" t="e">
        <f>IF(VLOOKUP($I297,Zużycie!$A$2:$P$8,12,FALSE)=0," ",VLOOKUP($I297,Zużycie!$A$2:$P$8,12,FALSE))</f>
        <v>#N/A</v>
      </c>
      <c r="V297" s="10" t="e">
        <f>IF(VLOOKUP($I297,Zużycie!$A$2:$P$8,13,FALSE)=0," ",VLOOKUP($I297,Zużycie!$A$2:$P$2,100,FALSE))</f>
        <v>#N/A</v>
      </c>
      <c r="W297" s="10" t="e">
        <f>IF(VLOOKUP($I297,Zużycie!$A$2:$P$8,14,FALSE)=0," ",VLOOKUP($I297,Zużycie!$A$2:$P$8,14,FALSE))</f>
        <v>#N/A</v>
      </c>
      <c r="X297" s="10" t="e">
        <f>IF(VLOOKUP($I297,Zużycie!$A$2:$P$8,15,FALSE)=0," ",VLOOKUP($I297,Zużycie!$A$2:$P$8,15,FALSE))</f>
        <v>#N/A</v>
      </c>
      <c r="Y297" s="10" t="e">
        <f>IF(VLOOKUP($I297,Zużycie!$A$2:$P$8,16,FALSE)=0," ",VLOOKUP($I297,Zużycie!$A$2:$P$8,16,FALSE))</f>
        <v>#N/A</v>
      </c>
      <c r="Z297" s="10"/>
      <c r="AA297" s="10"/>
      <c r="AB297" s="10"/>
      <c r="AC297" s="10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</row>
    <row r="298" spans="1:46" ht="47.25" customHeight="1">
      <c r="A298" s="14"/>
      <c r="B298" s="5"/>
      <c r="C298" s="6"/>
      <c r="D298" s="6"/>
      <c r="E298" s="7"/>
      <c r="F298" s="5"/>
      <c r="G298" s="5"/>
      <c r="H298" s="5"/>
      <c r="I298" s="5" t="str">
        <f t="shared" si="56"/>
        <v/>
      </c>
      <c r="J298" s="5"/>
      <c r="K298" s="5"/>
      <c r="L298" s="5"/>
      <c r="M298" s="5"/>
      <c r="N298" s="10" t="e">
        <f>IF(VLOOKUP($I298,Zużycie!$A$2:$P$8,5,FALSE)=0," ",VLOOKUP($I298,Zużycie!$A$2:$P$8,5,FALSE))</f>
        <v>#N/A</v>
      </c>
      <c r="O298" s="10" t="e">
        <f>IF(VLOOKUP($I298,Zużycie!$A$2:$P$8,6,FALSE)=0," ",VLOOKUP($I298,Zużycie!$A$2:$P$8,6,FALSE))</f>
        <v>#N/A</v>
      </c>
      <c r="P298" s="10" t="e">
        <f>IF(VLOOKUP($I298,Zużycie!$A$2:$P$8,7,FALSE)=0," ",VLOOKUP($I298,Zużycie!$A$2:$P$8,7,FALSE))</f>
        <v>#N/A</v>
      </c>
      <c r="Q298" s="10" t="e">
        <f>IF(VLOOKUP($I298,Zużycie!$A$2:$P$8,8,FALSE)=0," ",VLOOKUP($I298,Zużycie!$A$2:$P$8,8,FALSE))</f>
        <v>#N/A</v>
      </c>
      <c r="R298" s="10" t="e">
        <f>IF(VLOOKUP($I298,Zużycie!$A$2:$P$8,9,FALSE)=0," ",VLOOKUP($I298,Zużycie!$A$2:$P$8,9,FALSE))</f>
        <v>#N/A</v>
      </c>
      <c r="S298" s="10" t="e">
        <f>IF(VLOOKUP($I298,Zużycie!$A$2:$P$8,10,FALSE)=0," ",VLOOKUP($I298,Zużycie!$A$2:$P$8,10,FALSE))</f>
        <v>#N/A</v>
      </c>
      <c r="T298" s="10" t="e">
        <f>IF(VLOOKUP($I298,Zużycie!$A$2:$P$8,11,FALSE)=0," ",VLOOKUP($I298,Zużycie!$A$2:$P$8,11,FALSE))</f>
        <v>#N/A</v>
      </c>
      <c r="U298" s="10" t="e">
        <f>IF(VLOOKUP($I298,Zużycie!$A$2:$P$8,12,FALSE)=0," ",VLOOKUP($I298,Zużycie!$A$2:$P$8,12,FALSE))</f>
        <v>#N/A</v>
      </c>
      <c r="V298" s="10" t="e">
        <f>IF(VLOOKUP($I298,Zużycie!$A$2:$P$8,13,FALSE)=0," ",VLOOKUP($I298,Zużycie!$A$2:$P$2,100,FALSE))</f>
        <v>#N/A</v>
      </c>
      <c r="W298" s="10" t="e">
        <f>IF(VLOOKUP($I298,Zużycie!$A$2:$P$8,14,FALSE)=0," ",VLOOKUP($I298,Zużycie!$A$2:$P$8,14,FALSE))</f>
        <v>#N/A</v>
      </c>
      <c r="X298" s="10" t="e">
        <f>IF(VLOOKUP($I298,Zużycie!$A$2:$P$8,15,FALSE)=0," ",VLOOKUP($I298,Zużycie!$A$2:$P$8,15,FALSE))</f>
        <v>#N/A</v>
      </c>
      <c r="Y298" s="10" t="e">
        <f>IF(VLOOKUP($I298,Zużycie!$A$2:$P$8,16,FALSE)=0," ",VLOOKUP($I298,Zużycie!$A$2:$P$8,16,FALSE))</f>
        <v>#N/A</v>
      </c>
      <c r="Z298" s="10"/>
      <c r="AA298" s="10"/>
      <c r="AB298" s="10"/>
      <c r="AC298" s="10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</row>
    <row r="299" spans="1:46" ht="47.25" customHeight="1">
      <c r="A299" s="14"/>
      <c r="B299" s="5"/>
      <c r="C299" s="6"/>
      <c r="D299" s="6"/>
      <c r="E299" s="7"/>
      <c r="F299" s="5"/>
      <c r="G299" s="5"/>
      <c r="H299" s="5"/>
      <c r="I299" s="5" t="str">
        <f t="shared" si="56"/>
        <v/>
      </c>
      <c r="J299" s="5"/>
      <c r="K299" s="5"/>
      <c r="L299" s="5"/>
      <c r="M299" s="5"/>
      <c r="N299" s="10" t="e">
        <f>IF(VLOOKUP($I299,Zużycie!$A$2:$P$8,5,FALSE)=0," ",VLOOKUP($I299,Zużycie!$A$2:$P$8,5,FALSE))</f>
        <v>#N/A</v>
      </c>
      <c r="O299" s="10" t="e">
        <f>IF(VLOOKUP($I299,Zużycie!$A$2:$P$8,6,FALSE)=0," ",VLOOKUP($I299,Zużycie!$A$2:$P$8,6,FALSE))</f>
        <v>#N/A</v>
      </c>
      <c r="P299" s="10" t="e">
        <f>IF(VLOOKUP($I299,Zużycie!$A$2:$P$8,7,FALSE)=0," ",VLOOKUP($I299,Zużycie!$A$2:$P$8,7,FALSE))</f>
        <v>#N/A</v>
      </c>
      <c r="Q299" s="10" t="e">
        <f>IF(VLOOKUP($I299,Zużycie!$A$2:$P$8,8,FALSE)=0," ",VLOOKUP($I299,Zużycie!$A$2:$P$8,8,FALSE))</f>
        <v>#N/A</v>
      </c>
      <c r="R299" s="10" t="e">
        <f>IF(VLOOKUP($I299,Zużycie!$A$2:$P$8,9,FALSE)=0," ",VLOOKUP($I299,Zużycie!$A$2:$P$8,9,FALSE))</f>
        <v>#N/A</v>
      </c>
      <c r="S299" s="10" t="e">
        <f>IF(VLOOKUP($I299,Zużycie!$A$2:$P$8,10,FALSE)=0," ",VLOOKUP($I299,Zużycie!$A$2:$P$8,10,FALSE))</f>
        <v>#N/A</v>
      </c>
      <c r="T299" s="10" t="e">
        <f>IF(VLOOKUP($I299,Zużycie!$A$2:$P$8,11,FALSE)=0," ",VLOOKUP($I299,Zużycie!$A$2:$P$8,11,FALSE))</f>
        <v>#N/A</v>
      </c>
      <c r="U299" s="10" t="e">
        <f>IF(VLOOKUP($I299,Zużycie!$A$2:$P$8,12,FALSE)=0," ",VLOOKUP($I299,Zużycie!$A$2:$P$8,12,FALSE))</f>
        <v>#N/A</v>
      </c>
      <c r="V299" s="10" t="e">
        <f>IF(VLOOKUP($I299,Zużycie!$A$2:$P$8,13,FALSE)=0," ",VLOOKUP($I299,Zużycie!$A$2:$P$2,100,FALSE))</f>
        <v>#N/A</v>
      </c>
      <c r="W299" s="10" t="e">
        <f>IF(VLOOKUP($I299,Zużycie!$A$2:$P$8,14,FALSE)=0," ",VLOOKUP($I299,Zużycie!$A$2:$P$8,14,FALSE))</f>
        <v>#N/A</v>
      </c>
      <c r="X299" s="10" t="e">
        <f>IF(VLOOKUP($I299,Zużycie!$A$2:$P$8,15,FALSE)=0," ",VLOOKUP($I299,Zużycie!$A$2:$P$8,15,FALSE))</f>
        <v>#N/A</v>
      </c>
      <c r="Y299" s="10" t="e">
        <f>IF(VLOOKUP($I299,Zużycie!$A$2:$P$8,16,FALSE)=0," ",VLOOKUP($I299,Zużycie!$A$2:$P$8,16,FALSE))</f>
        <v>#N/A</v>
      </c>
      <c r="Z299" s="10"/>
      <c r="AA299" s="10"/>
      <c r="AB299" s="10"/>
      <c r="AC299" s="10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</row>
    <row r="300" spans="1:46" ht="47.25" customHeight="1">
      <c r="A300" s="14"/>
      <c r="B300" s="5"/>
      <c r="C300" s="6"/>
      <c r="D300" s="6"/>
      <c r="E300" s="7"/>
      <c r="F300" s="5"/>
      <c r="G300" s="5"/>
      <c r="H300" s="5"/>
      <c r="I300" s="5" t="str">
        <f t="shared" si="56"/>
        <v/>
      </c>
      <c r="J300" s="5"/>
      <c r="K300" s="5"/>
      <c r="L300" s="5"/>
      <c r="M300" s="5"/>
      <c r="N300" s="10" t="e">
        <f>IF(VLOOKUP($I300,Zużycie!$A$2:$P$8,5,FALSE)=0," ",VLOOKUP($I300,Zużycie!$A$2:$P$8,5,FALSE))</f>
        <v>#N/A</v>
      </c>
      <c r="O300" s="10" t="e">
        <f>IF(VLOOKUP($I300,Zużycie!$A$2:$P$8,6,FALSE)=0," ",VLOOKUP($I300,Zużycie!$A$2:$P$8,6,FALSE))</f>
        <v>#N/A</v>
      </c>
      <c r="P300" s="10" t="e">
        <f>IF(VLOOKUP($I300,Zużycie!$A$2:$P$8,7,FALSE)=0," ",VLOOKUP($I300,Zużycie!$A$2:$P$8,7,FALSE))</f>
        <v>#N/A</v>
      </c>
      <c r="Q300" s="10" t="e">
        <f>IF(VLOOKUP($I300,Zużycie!$A$2:$P$8,8,FALSE)=0," ",VLOOKUP($I300,Zużycie!$A$2:$P$8,8,FALSE))</f>
        <v>#N/A</v>
      </c>
      <c r="R300" s="10" t="e">
        <f>IF(VLOOKUP($I300,Zużycie!$A$2:$P$8,9,FALSE)=0," ",VLOOKUP($I300,Zużycie!$A$2:$P$8,9,FALSE))</f>
        <v>#N/A</v>
      </c>
      <c r="S300" s="10" t="e">
        <f>IF(VLOOKUP($I300,Zużycie!$A$2:$P$8,10,FALSE)=0," ",VLOOKUP($I300,Zużycie!$A$2:$P$8,10,FALSE))</f>
        <v>#N/A</v>
      </c>
      <c r="T300" s="10" t="e">
        <f>IF(VLOOKUP($I300,Zużycie!$A$2:$P$8,11,FALSE)=0," ",VLOOKUP($I300,Zużycie!$A$2:$P$8,11,FALSE))</f>
        <v>#N/A</v>
      </c>
      <c r="U300" s="10" t="e">
        <f>IF(VLOOKUP($I300,Zużycie!$A$2:$P$8,12,FALSE)=0," ",VLOOKUP($I300,Zużycie!$A$2:$P$8,12,FALSE))</f>
        <v>#N/A</v>
      </c>
      <c r="V300" s="10" t="e">
        <f>IF(VLOOKUP($I300,Zużycie!$A$2:$P$8,13,FALSE)=0," ",VLOOKUP($I300,Zużycie!$A$2:$P$2,100,FALSE))</f>
        <v>#N/A</v>
      </c>
      <c r="W300" s="10" t="e">
        <f>IF(VLOOKUP($I300,Zużycie!$A$2:$P$8,14,FALSE)=0," ",VLOOKUP($I300,Zużycie!$A$2:$P$8,14,FALSE))</f>
        <v>#N/A</v>
      </c>
      <c r="X300" s="10" t="e">
        <f>IF(VLOOKUP($I300,Zużycie!$A$2:$P$8,15,FALSE)=0," ",VLOOKUP($I300,Zużycie!$A$2:$P$8,15,FALSE))</f>
        <v>#N/A</v>
      </c>
      <c r="Y300" s="10" t="e">
        <f>IF(VLOOKUP($I300,Zużycie!$A$2:$P$8,16,FALSE)=0," ",VLOOKUP($I300,Zużycie!$A$2:$P$8,16,FALSE))</f>
        <v>#N/A</v>
      </c>
      <c r="Z300" s="10"/>
      <c r="AA300" s="10"/>
      <c r="AB300" s="10"/>
      <c r="AC300" s="10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</row>
    <row r="301" spans="1:46" ht="47.25" customHeight="1">
      <c r="A301" s="14"/>
      <c r="B301" s="5"/>
      <c r="C301" s="6"/>
      <c r="D301" s="6"/>
      <c r="E301" s="7"/>
      <c r="F301" s="5"/>
      <c r="G301" s="5"/>
      <c r="H301" s="5"/>
      <c r="I301" s="5" t="str">
        <f t="shared" si="56"/>
        <v/>
      </c>
      <c r="J301" s="5"/>
      <c r="K301" s="5"/>
      <c r="L301" s="5"/>
      <c r="M301" s="5"/>
      <c r="N301" s="10" t="e">
        <f>IF(VLOOKUP($I301,Zużycie!$A$2:$P$8,5,FALSE)=0," ",VLOOKUP($I301,Zużycie!$A$2:$P$8,5,FALSE))</f>
        <v>#N/A</v>
      </c>
      <c r="O301" s="10" t="e">
        <f>IF(VLOOKUP($I301,Zużycie!$A$2:$P$8,6,FALSE)=0," ",VLOOKUP($I301,Zużycie!$A$2:$P$8,6,FALSE))</f>
        <v>#N/A</v>
      </c>
      <c r="P301" s="10" t="e">
        <f>IF(VLOOKUP($I301,Zużycie!$A$2:$P$8,7,FALSE)=0," ",VLOOKUP($I301,Zużycie!$A$2:$P$8,7,FALSE))</f>
        <v>#N/A</v>
      </c>
      <c r="Q301" s="10" t="e">
        <f>IF(VLOOKUP($I301,Zużycie!$A$2:$P$8,8,FALSE)=0," ",VLOOKUP($I301,Zużycie!$A$2:$P$8,8,FALSE))</f>
        <v>#N/A</v>
      </c>
      <c r="R301" s="10" t="e">
        <f>IF(VLOOKUP($I301,Zużycie!$A$2:$P$8,9,FALSE)=0," ",VLOOKUP($I301,Zużycie!$A$2:$P$8,9,FALSE))</f>
        <v>#N/A</v>
      </c>
      <c r="S301" s="10" t="e">
        <f>IF(VLOOKUP($I301,Zużycie!$A$2:$P$8,10,FALSE)=0," ",VLOOKUP($I301,Zużycie!$A$2:$P$8,10,FALSE))</f>
        <v>#N/A</v>
      </c>
      <c r="T301" s="10" t="e">
        <f>IF(VLOOKUP($I301,Zużycie!$A$2:$P$8,11,FALSE)=0," ",VLOOKUP($I301,Zużycie!$A$2:$P$8,11,FALSE))</f>
        <v>#N/A</v>
      </c>
      <c r="U301" s="10" t="e">
        <f>IF(VLOOKUP($I301,Zużycie!$A$2:$P$8,12,FALSE)=0," ",VLOOKUP($I301,Zużycie!$A$2:$P$8,12,FALSE))</f>
        <v>#N/A</v>
      </c>
      <c r="V301" s="10" t="e">
        <f>IF(VLOOKUP($I301,Zużycie!$A$2:$P$8,13,FALSE)=0," ",VLOOKUP($I301,Zużycie!$A$2:$P$2,100,FALSE))</f>
        <v>#N/A</v>
      </c>
      <c r="W301" s="10" t="e">
        <f>IF(VLOOKUP($I301,Zużycie!$A$2:$P$8,14,FALSE)=0," ",VLOOKUP($I301,Zużycie!$A$2:$P$8,14,FALSE))</f>
        <v>#N/A</v>
      </c>
      <c r="X301" s="10" t="e">
        <f>IF(VLOOKUP($I301,Zużycie!$A$2:$P$8,15,FALSE)=0," ",VLOOKUP($I301,Zużycie!$A$2:$P$8,15,FALSE))</f>
        <v>#N/A</v>
      </c>
      <c r="Y301" s="10" t="e">
        <f>IF(VLOOKUP($I301,Zużycie!$A$2:$P$8,16,FALSE)=0," ",VLOOKUP($I301,Zużycie!$A$2:$P$8,16,FALSE))</f>
        <v>#N/A</v>
      </c>
      <c r="Z301" s="10"/>
      <c r="AA301" s="10"/>
      <c r="AB301" s="10"/>
      <c r="AC301" s="10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</row>
    <row r="302" spans="1:46" ht="47.25" customHeight="1">
      <c r="A302" s="14"/>
      <c r="B302" s="5"/>
      <c r="C302" s="6"/>
      <c r="D302" s="6"/>
      <c r="E302" s="7"/>
      <c r="F302" s="5"/>
      <c r="G302" s="5"/>
      <c r="H302" s="5"/>
      <c r="I302" s="5" t="str">
        <f t="shared" si="56"/>
        <v/>
      </c>
      <c r="J302" s="5"/>
      <c r="K302" s="5"/>
      <c r="L302" s="5"/>
      <c r="M302" s="5"/>
      <c r="N302" s="10" t="e">
        <f>IF(VLOOKUP($I302,Zużycie!$A$2:$P$8,5,FALSE)=0," ",VLOOKUP($I302,Zużycie!$A$2:$P$8,5,FALSE))</f>
        <v>#N/A</v>
      </c>
      <c r="O302" s="10" t="e">
        <f>IF(VLOOKUP($I302,Zużycie!$A$2:$P$8,6,FALSE)=0," ",VLOOKUP($I302,Zużycie!$A$2:$P$8,6,FALSE))</f>
        <v>#N/A</v>
      </c>
      <c r="P302" s="10" t="e">
        <f>IF(VLOOKUP($I302,Zużycie!$A$2:$P$8,7,FALSE)=0," ",VLOOKUP($I302,Zużycie!$A$2:$P$8,7,FALSE))</f>
        <v>#N/A</v>
      </c>
      <c r="Q302" s="10" t="e">
        <f>IF(VLOOKUP($I302,Zużycie!$A$2:$P$8,8,FALSE)=0," ",VLOOKUP($I302,Zużycie!$A$2:$P$8,8,FALSE))</f>
        <v>#N/A</v>
      </c>
      <c r="R302" s="10" t="e">
        <f>IF(VLOOKUP($I302,Zużycie!$A$2:$P$8,9,FALSE)=0," ",VLOOKUP($I302,Zużycie!$A$2:$P$8,9,FALSE))</f>
        <v>#N/A</v>
      </c>
      <c r="S302" s="10" t="e">
        <f>IF(VLOOKUP($I302,Zużycie!$A$2:$P$8,10,FALSE)=0," ",VLOOKUP($I302,Zużycie!$A$2:$P$8,10,FALSE))</f>
        <v>#N/A</v>
      </c>
      <c r="T302" s="10" t="e">
        <f>IF(VLOOKUP($I302,Zużycie!$A$2:$P$8,11,FALSE)=0," ",VLOOKUP($I302,Zużycie!$A$2:$P$8,11,FALSE))</f>
        <v>#N/A</v>
      </c>
      <c r="U302" s="10" t="e">
        <f>IF(VLOOKUP($I302,Zużycie!$A$2:$P$8,12,FALSE)=0," ",VLOOKUP($I302,Zużycie!$A$2:$P$8,12,FALSE))</f>
        <v>#N/A</v>
      </c>
      <c r="V302" s="10" t="e">
        <f>IF(VLOOKUP($I302,Zużycie!$A$2:$P$8,13,FALSE)=0," ",VLOOKUP($I302,Zużycie!$A$2:$P$2,100,FALSE))</f>
        <v>#N/A</v>
      </c>
      <c r="W302" s="10" t="e">
        <f>IF(VLOOKUP($I302,Zużycie!$A$2:$P$8,14,FALSE)=0," ",VLOOKUP($I302,Zużycie!$A$2:$P$8,14,FALSE))</f>
        <v>#N/A</v>
      </c>
      <c r="X302" s="10" t="e">
        <f>IF(VLOOKUP($I302,Zużycie!$A$2:$P$8,15,FALSE)=0," ",VLOOKUP($I302,Zużycie!$A$2:$P$8,15,FALSE))</f>
        <v>#N/A</v>
      </c>
      <c r="Y302" s="10" t="e">
        <f>IF(VLOOKUP($I302,Zużycie!$A$2:$P$8,16,FALSE)=0," ",VLOOKUP($I302,Zużycie!$A$2:$P$8,16,FALSE))</f>
        <v>#N/A</v>
      </c>
      <c r="Z302" s="10"/>
      <c r="AA302" s="10"/>
      <c r="AB302" s="10"/>
      <c r="AC302" s="10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</row>
    <row r="303" spans="1:46" ht="47.25" customHeight="1">
      <c r="A303" s="14"/>
      <c r="B303" s="5"/>
      <c r="C303" s="6"/>
      <c r="D303" s="6"/>
      <c r="E303" s="7"/>
      <c r="F303" s="5"/>
      <c r="G303" s="5"/>
      <c r="H303" s="5"/>
      <c r="I303" s="5" t="str">
        <f t="shared" si="56"/>
        <v/>
      </c>
      <c r="J303" s="5"/>
      <c r="K303" s="5"/>
      <c r="L303" s="5"/>
      <c r="M303" s="5"/>
      <c r="N303" s="10" t="e">
        <f>IF(VLOOKUP($I303,Zużycie!$A$2:$P$8,5,FALSE)=0," ",VLOOKUP($I303,Zużycie!$A$2:$P$8,5,FALSE))</f>
        <v>#N/A</v>
      </c>
      <c r="O303" s="10" t="e">
        <f>IF(VLOOKUP($I303,Zużycie!$A$2:$P$8,6,FALSE)=0," ",VLOOKUP($I303,Zużycie!$A$2:$P$8,6,FALSE))</f>
        <v>#N/A</v>
      </c>
      <c r="P303" s="10" t="e">
        <f>IF(VLOOKUP($I303,Zużycie!$A$2:$P$8,7,FALSE)=0," ",VLOOKUP($I303,Zużycie!$A$2:$P$8,7,FALSE))</f>
        <v>#N/A</v>
      </c>
      <c r="Q303" s="10" t="e">
        <f>IF(VLOOKUP($I303,Zużycie!$A$2:$P$8,8,FALSE)=0," ",VLOOKUP($I303,Zużycie!$A$2:$P$8,8,FALSE))</f>
        <v>#N/A</v>
      </c>
      <c r="R303" s="10" t="e">
        <f>IF(VLOOKUP($I303,Zużycie!$A$2:$P$8,9,FALSE)=0," ",VLOOKUP($I303,Zużycie!$A$2:$P$8,9,FALSE))</f>
        <v>#N/A</v>
      </c>
      <c r="S303" s="10" t="e">
        <f>IF(VLOOKUP($I303,Zużycie!$A$2:$P$8,10,FALSE)=0," ",VLOOKUP($I303,Zużycie!$A$2:$P$8,10,FALSE))</f>
        <v>#N/A</v>
      </c>
      <c r="T303" s="10" t="e">
        <f>IF(VLOOKUP($I303,Zużycie!$A$2:$P$8,11,FALSE)=0," ",VLOOKUP($I303,Zużycie!$A$2:$P$8,11,FALSE))</f>
        <v>#N/A</v>
      </c>
      <c r="U303" s="10" t="e">
        <f>IF(VLOOKUP($I303,Zużycie!$A$2:$P$8,12,FALSE)=0," ",VLOOKUP($I303,Zużycie!$A$2:$P$8,12,FALSE))</f>
        <v>#N/A</v>
      </c>
      <c r="V303" s="10" t="e">
        <f>IF(VLOOKUP($I303,Zużycie!$A$2:$P$8,13,FALSE)=0," ",VLOOKUP($I303,Zużycie!$A$2:$P$2,100,FALSE))</f>
        <v>#N/A</v>
      </c>
      <c r="W303" s="10" t="e">
        <f>IF(VLOOKUP($I303,Zużycie!$A$2:$P$8,14,FALSE)=0," ",VLOOKUP($I303,Zużycie!$A$2:$P$8,14,FALSE))</f>
        <v>#N/A</v>
      </c>
      <c r="X303" s="10" t="e">
        <f>IF(VLOOKUP($I303,Zużycie!$A$2:$P$8,15,FALSE)=0," ",VLOOKUP($I303,Zużycie!$A$2:$P$8,15,FALSE))</f>
        <v>#N/A</v>
      </c>
      <c r="Y303" s="10" t="e">
        <f>IF(VLOOKUP($I303,Zużycie!$A$2:$P$8,16,FALSE)=0," ",VLOOKUP($I303,Zużycie!$A$2:$P$8,16,FALSE))</f>
        <v>#N/A</v>
      </c>
      <c r="Z303" s="10"/>
      <c r="AA303" s="10"/>
      <c r="AB303" s="10"/>
      <c r="AC303" s="10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</row>
    <row r="304" spans="1:46" ht="47.25" customHeight="1">
      <c r="A304" s="14"/>
      <c r="B304" s="5"/>
      <c r="C304" s="6"/>
      <c r="D304" s="6"/>
      <c r="E304" s="7"/>
      <c r="F304" s="5"/>
      <c r="G304" s="5"/>
      <c r="H304" s="5"/>
      <c r="I304" s="5" t="str">
        <f t="shared" si="56"/>
        <v/>
      </c>
      <c r="J304" s="5"/>
      <c r="K304" s="5"/>
      <c r="L304" s="5"/>
      <c r="M304" s="5"/>
      <c r="N304" s="10" t="e">
        <f>IF(VLOOKUP($I304,Zużycie!$A$2:$P$8,5,FALSE)=0," ",VLOOKUP($I304,Zużycie!$A$2:$P$8,5,FALSE))</f>
        <v>#N/A</v>
      </c>
      <c r="O304" s="10" t="e">
        <f>IF(VLOOKUP($I304,Zużycie!$A$2:$P$8,6,FALSE)=0," ",VLOOKUP($I304,Zużycie!$A$2:$P$8,6,FALSE))</f>
        <v>#N/A</v>
      </c>
      <c r="P304" s="10" t="e">
        <f>IF(VLOOKUP($I304,Zużycie!$A$2:$P$8,7,FALSE)=0," ",VLOOKUP($I304,Zużycie!$A$2:$P$8,7,FALSE))</f>
        <v>#N/A</v>
      </c>
      <c r="Q304" s="10" t="e">
        <f>IF(VLOOKUP($I304,Zużycie!$A$2:$P$8,8,FALSE)=0," ",VLOOKUP($I304,Zużycie!$A$2:$P$8,8,FALSE))</f>
        <v>#N/A</v>
      </c>
      <c r="R304" s="10" t="e">
        <f>IF(VLOOKUP($I304,Zużycie!$A$2:$P$8,9,FALSE)=0," ",VLOOKUP($I304,Zużycie!$A$2:$P$8,9,FALSE))</f>
        <v>#N/A</v>
      </c>
      <c r="S304" s="10" t="e">
        <f>IF(VLOOKUP($I304,Zużycie!$A$2:$P$8,10,FALSE)=0," ",VLOOKUP($I304,Zużycie!$A$2:$P$8,10,FALSE))</f>
        <v>#N/A</v>
      </c>
      <c r="T304" s="10" t="e">
        <f>IF(VLOOKUP($I304,Zużycie!$A$2:$P$8,11,FALSE)=0," ",VLOOKUP($I304,Zużycie!$A$2:$P$8,11,FALSE))</f>
        <v>#N/A</v>
      </c>
      <c r="U304" s="10" t="e">
        <f>IF(VLOOKUP($I304,Zużycie!$A$2:$P$8,12,FALSE)=0," ",VLOOKUP($I304,Zużycie!$A$2:$P$8,12,FALSE))</f>
        <v>#N/A</v>
      </c>
      <c r="V304" s="10" t="e">
        <f>IF(VLOOKUP($I304,Zużycie!$A$2:$P$8,13,FALSE)=0," ",VLOOKUP($I304,Zużycie!$A$2:$P$2,100,FALSE))</f>
        <v>#N/A</v>
      </c>
      <c r="W304" s="10" t="e">
        <f>IF(VLOOKUP($I304,Zużycie!$A$2:$P$8,14,FALSE)=0," ",VLOOKUP($I304,Zużycie!$A$2:$P$8,14,FALSE))</f>
        <v>#N/A</v>
      </c>
      <c r="X304" s="10" t="e">
        <f>IF(VLOOKUP($I304,Zużycie!$A$2:$P$8,15,FALSE)=0," ",VLOOKUP($I304,Zużycie!$A$2:$P$8,15,FALSE))</f>
        <v>#N/A</v>
      </c>
      <c r="Y304" s="10" t="e">
        <f>IF(VLOOKUP($I304,Zużycie!$A$2:$P$8,16,FALSE)=0," ",VLOOKUP($I304,Zużycie!$A$2:$P$8,16,FALSE))</f>
        <v>#N/A</v>
      </c>
      <c r="Z304" s="10"/>
      <c r="AA304" s="10"/>
      <c r="AB304" s="10"/>
      <c r="AC304" s="10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</row>
    <row r="305" spans="1:46" ht="47.25" customHeight="1">
      <c r="A305" s="14"/>
      <c r="B305" s="5"/>
      <c r="C305" s="6"/>
      <c r="D305" s="6"/>
      <c r="E305" s="7"/>
      <c r="F305" s="5"/>
      <c r="G305" s="5"/>
      <c r="H305" s="5"/>
      <c r="I305" s="5" t="str">
        <f t="shared" si="56"/>
        <v/>
      </c>
      <c r="J305" s="5"/>
      <c r="K305" s="5"/>
      <c r="L305" s="5"/>
      <c r="M305" s="5"/>
      <c r="N305" s="10" t="e">
        <f>IF(VLOOKUP($I305,Zużycie!$A$2:$P$8,5,FALSE)=0," ",VLOOKUP($I305,Zużycie!$A$2:$P$8,5,FALSE))</f>
        <v>#N/A</v>
      </c>
      <c r="O305" s="10" t="e">
        <f>IF(VLOOKUP($I305,Zużycie!$A$2:$P$8,6,FALSE)=0," ",VLOOKUP($I305,Zużycie!$A$2:$P$8,6,FALSE))</f>
        <v>#N/A</v>
      </c>
      <c r="P305" s="10" t="e">
        <f>IF(VLOOKUP($I305,Zużycie!$A$2:$P$8,7,FALSE)=0," ",VLOOKUP($I305,Zużycie!$A$2:$P$8,7,FALSE))</f>
        <v>#N/A</v>
      </c>
      <c r="Q305" s="10" t="e">
        <f>IF(VLOOKUP($I305,Zużycie!$A$2:$P$8,8,FALSE)=0," ",VLOOKUP($I305,Zużycie!$A$2:$P$8,8,FALSE))</f>
        <v>#N/A</v>
      </c>
      <c r="R305" s="10" t="e">
        <f>IF(VLOOKUP($I305,Zużycie!$A$2:$P$8,9,FALSE)=0," ",VLOOKUP($I305,Zużycie!$A$2:$P$8,9,FALSE))</f>
        <v>#N/A</v>
      </c>
      <c r="S305" s="10" t="e">
        <f>IF(VLOOKUP($I305,Zużycie!$A$2:$P$8,10,FALSE)=0," ",VLOOKUP($I305,Zużycie!$A$2:$P$8,10,FALSE))</f>
        <v>#N/A</v>
      </c>
      <c r="T305" s="10" t="e">
        <f>IF(VLOOKUP($I305,Zużycie!$A$2:$P$8,11,FALSE)=0," ",VLOOKUP($I305,Zużycie!$A$2:$P$8,11,FALSE))</f>
        <v>#N/A</v>
      </c>
      <c r="U305" s="10" t="e">
        <f>IF(VLOOKUP($I305,Zużycie!$A$2:$P$8,12,FALSE)=0," ",VLOOKUP($I305,Zużycie!$A$2:$P$8,12,FALSE))</f>
        <v>#N/A</v>
      </c>
      <c r="V305" s="10" t="e">
        <f>IF(VLOOKUP($I305,Zużycie!$A$2:$P$8,13,FALSE)=0," ",VLOOKUP($I305,Zużycie!$A$2:$P$2,100,FALSE))</f>
        <v>#N/A</v>
      </c>
      <c r="W305" s="10" t="e">
        <f>IF(VLOOKUP($I305,Zużycie!$A$2:$P$8,14,FALSE)=0," ",VLOOKUP($I305,Zużycie!$A$2:$P$8,14,FALSE))</f>
        <v>#N/A</v>
      </c>
      <c r="X305" s="10" t="e">
        <f>IF(VLOOKUP($I305,Zużycie!$A$2:$P$8,15,FALSE)=0," ",VLOOKUP($I305,Zużycie!$A$2:$P$8,15,FALSE))</f>
        <v>#N/A</v>
      </c>
      <c r="Y305" s="10" t="e">
        <f>IF(VLOOKUP($I305,Zużycie!$A$2:$P$8,16,FALSE)=0," ",VLOOKUP($I305,Zużycie!$A$2:$P$8,16,FALSE))</f>
        <v>#N/A</v>
      </c>
      <c r="Z305" s="10"/>
      <c r="AA305" s="10"/>
      <c r="AB305" s="10"/>
      <c r="AC305" s="10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</row>
    <row r="306" spans="1:46" ht="47.25" customHeight="1">
      <c r="A306" s="14"/>
      <c r="B306" s="5"/>
      <c r="C306" s="6"/>
      <c r="D306" s="6"/>
      <c r="E306" s="7"/>
      <c r="F306" s="5"/>
      <c r="G306" s="5"/>
      <c r="H306" s="5"/>
      <c r="I306" s="5" t="str">
        <f t="shared" si="56"/>
        <v/>
      </c>
      <c r="J306" s="5"/>
      <c r="K306" s="5"/>
      <c r="L306" s="5"/>
      <c r="M306" s="5"/>
      <c r="N306" s="10" t="e">
        <f>IF(VLOOKUP($I306,Zużycie!$A$2:$P$8,5,FALSE)=0," ",VLOOKUP($I306,Zużycie!$A$2:$P$8,5,FALSE))</f>
        <v>#N/A</v>
      </c>
      <c r="O306" s="10" t="e">
        <f>IF(VLOOKUP($I306,Zużycie!$A$2:$P$8,6,FALSE)=0," ",VLOOKUP($I306,Zużycie!$A$2:$P$8,6,FALSE))</f>
        <v>#N/A</v>
      </c>
      <c r="P306" s="10" t="e">
        <f>IF(VLOOKUP($I306,Zużycie!$A$2:$P$8,7,FALSE)=0," ",VLOOKUP($I306,Zużycie!$A$2:$P$8,7,FALSE))</f>
        <v>#N/A</v>
      </c>
      <c r="Q306" s="10" t="e">
        <f>IF(VLOOKUP($I306,Zużycie!$A$2:$P$8,8,FALSE)=0," ",VLOOKUP($I306,Zużycie!$A$2:$P$8,8,FALSE))</f>
        <v>#N/A</v>
      </c>
      <c r="R306" s="10" t="e">
        <f>IF(VLOOKUP($I306,Zużycie!$A$2:$P$8,9,FALSE)=0," ",VLOOKUP($I306,Zużycie!$A$2:$P$8,9,FALSE))</f>
        <v>#N/A</v>
      </c>
      <c r="S306" s="10" t="e">
        <f>IF(VLOOKUP($I306,Zużycie!$A$2:$P$8,10,FALSE)=0," ",VLOOKUP($I306,Zużycie!$A$2:$P$8,10,FALSE))</f>
        <v>#N/A</v>
      </c>
      <c r="T306" s="10" t="e">
        <f>IF(VLOOKUP($I306,Zużycie!$A$2:$P$8,11,FALSE)=0," ",VLOOKUP($I306,Zużycie!$A$2:$P$8,11,FALSE))</f>
        <v>#N/A</v>
      </c>
      <c r="U306" s="10" t="e">
        <f>IF(VLOOKUP($I306,Zużycie!$A$2:$P$8,12,FALSE)=0," ",VLOOKUP($I306,Zużycie!$A$2:$P$8,12,FALSE))</f>
        <v>#N/A</v>
      </c>
      <c r="V306" s="10" t="e">
        <f>IF(VLOOKUP($I306,Zużycie!$A$2:$P$8,13,FALSE)=0," ",VLOOKUP($I306,Zużycie!$A$2:$P$2,100,FALSE))</f>
        <v>#N/A</v>
      </c>
      <c r="W306" s="10" t="e">
        <f>IF(VLOOKUP($I306,Zużycie!$A$2:$P$8,14,FALSE)=0," ",VLOOKUP($I306,Zużycie!$A$2:$P$8,14,FALSE))</f>
        <v>#N/A</v>
      </c>
      <c r="X306" s="10" t="e">
        <f>IF(VLOOKUP($I306,Zużycie!$A$2:$P$8,15,FALSE)=0," ",VLOOKUP($I306,Zużycie!$A$2:$P$8,15,FALSE))</f>
        <v>#N/A</v>
      </c>
      <c r="Y306" s="10" t="e">
        <f>IF(VLOOKUP($I306,Zużycie!$A$2:$P$8,16,FALSE)=0," ",VLOOKUP($I306,Zużycie!$A$2:$P$8,16,FALSE))</f>
        <v>#N/A</v>
      </c>
      <c r="Z306" s="10"/>
      <c r="AA306" s="10"/>
      <c r="AB306" s="10"/>
      <c r="AC306" s="10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</row>
    <row r="307" spans="1:46" ht="47.25" customHeight="1">
      <c r="A307" s="14"/>
      <c r="B307" s="5"/>
      <c r="C307" s="6"/>
      <c r="D307" s="6"/>
      <c r="E307" s="7"/>
      <c r="F307" s="5"/>
      <c r="G307" s="5"/>
      <c r="H307" s="5"/>
      <c r="I307" s="5" t="str">
        <f t="shared" si="56"/>
        <v/>
      </c>
      <c r="J307" s="5"/>
      <c r="K307" s="5"/>
      <c r="L307" s="5"/>
      <c r="M307" s="5"/>
      <c r="N307" s="10" t="e">
        <f>IF(VLOOKUP($I307,Zużycie!$A$2:$P$8,5,FALSE)=0," ",VLOOKUP($I307,Zużycie!$A$2:$P$8,5,FALSE))</f>
        <v>#N/A</v>
      </c>
      <c r="O307" s="10" t="e">
        <f>IF(VLOOKUP($I307,Zużycie!$A$2:$P$8,6,FALSE)=0," ",VLOOKUP($I307,Zużycie!$A$2:$P$8,6,FALSE))</f>
        <v>#N/A</v>
      </c>
      <c r="P307" s="10" t="e">
        <f>IF(VLOOKUP($I307,Zużycie!$A$2:$P$8,7,FALSE)=0," ",VLOOKUP($I307,Zużycie!$A$2:$P$8,7,FALSE))</f>
        <v>#N/A</v>
      </c>
      <c r="Q307" s="10" t="e">
        <f>IF(VLOOKUP($I307,Zużycie!$A$2:$P$8,8,FALSE)=0," ",VLOOKUP($I307,Zużycie!$A$2:$P$8,8,FALSE))</f>
        <v>#N/A</v>
      </c>
      <c r="R307" s="10" t="e">
        <f>IF(VLOOKUP($I307,Zużycie!$A$2:$P$8,9,FALSE)=0," ",VLOOKUP($I307,Zużycie!$A$2:$P$8,9,FALSE))</f>
        <v>#N/A</v>
      </c>
      <c r="S307" s="10" t="e">
        <f>IF(VLOOKUP($I307,Zużycie!$A$2:$P$8,10,FALSE)=0," ",VLOOKUP($I307,Zużycie!$A$2:$P$8,10,FALSE))</f>
        <v>#N/A</v>
      </c>
      <c r="T307" s="10" t="e">
        <f>IF(VLOOKUP($I307,Zużycie!$A$2:$P$8,11,FALSE)=0," ",VLOOKUP($I307,Zużycie!$A$2:$P$8,11,FALSE))</f>
        <v>#N/A</v>
      </c>
      <c r="U307" s="10" t="e">
        <f>IF(VLOOKUP($I307,Zużycie!$A$2:$P$8,12,FALSE)=0," ",VLOOKUP($I307,Zużycie!$A$2:$P$8,12,FALSE))</f>
        <v>#N/A</v>
      </c>
      <c r="V307" s="10" t="e">
        <f>IF(VLOOKUP($I307,Zużycie!$A$2:$P$8,13,FALSE)=0," ",VLOOKUP($I307,Zużycie!$A$2:$P$2,100,FALSE))</f>
        <v>#N/A</v>
      </c>
      <c r="W307" s="10" t="e">
        <f>IF(VLOOKUP($I307,Zużycie!$A$2:$P$8,14,FALSE)=0," ",VLOOKUP($I307,Zużycie!$A$2:$P$8,14,FALSE))</f>
        <v>#N/A</v>
      </c>
      <c r="X307" s="10" t="e">
        <f>IF(VLOOKUP($I307,Zużycie!$A$2:$P$8,15,FALSE)=0," ",VLOOKUP($I307,Zużycie!$A$2:$P$8,15,FALSE))</f>
        <v>#N/A</v>
      </c>
      <c r="Y307" s="10" t="e">
        <f>IF(VLOOKUP($I307,Zużycie!$A$2:$P$8,16,FALSE)=0," ",VLOOKUP($I307,Zużycie!$A$2:$P$8,16,FALSE))</f>
        <v>#N/A</v>
      </c>
      <c r="Z307" s="10"/>
      <c r="AA307" s="10"/>
      <c r="AB307" s="10"/>
      <c r="AC307" s="10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</row>
    <row r="308" spans="1:46" ht="47.25" customHeight="1">
      <c r="A308" s="14"/>
      <c r="B308" s="5"/>
      <c r="C308" s="6"/>
      <c r="D308" s="6"/>
      <c r="E308" s="7"/>
      <c r="F308" s="5"/>
      <c r="G308" s="5"/>
      <c r="H308" s="5"/>
      <c r="I308" s="5" t="str">
        <f t="shared" si="56"/>
        <v/>
      </c>
      <c r="J308" s="5"/>
      <c r="K308" s="5"/>
      <c r="L308" s="5"/>
      <c r="M308" s="5"/>
      <c r="N308" s="10" t="e">
        <f>IF(VLOOKUP($I308,Zużycie!$A$2:$P$8,5,FALSE)=0," ",VLOOKUP($I308,Zużycie!$A$2:$P$8,5,FALSE))</f>
        <v>#N/A</v>
      </c>
      <c r="O308" s="10" t="e">
        <f>IF(VLOOKUP($I308,Zużycie!$A$2:$P$8,6,FALSE)=0," ",VLOOKUP($I308,Zużycie!$A$2:$P$8,6,FALSE))</f>
        <v>#N/A</v>
      </c>
      <c r="P308" s="10" t="e">
        <f>IF(VLOOKUP($I308,Zużycie!$A$2:$P$8,7,FALSE)=0," ",VLOOKUP($I308,Zużycie!$A$2:$P$8,7,FALSE))</f>
        <v>#N/A</v>
      </c>
      <c r="Q308" s="10" t="e">
        <f>IF(VLOOKUP($I308,Zużycie!$A$2:$P$8,8,FALSE)=0," ",VLOOKUP($I308,Zużycie!$A$2:$P$8,8,FALSE))</f>
        <v>#N/A</v>
      </c>
      <c r="R308" s="10" t="e">
        <f>IF(VLOOKUP($I308,Zużycie!$A$2:$P$8,9,FALSE)=0," ",VLOOKUP($I308,Zużycie!$A$2:$P$8,9,FALSE))</f>
        <v>#N/A</v>
      </c>
      <c r="S308" s="10" t="e">
        <f>IF(VLOOKUP($I308,Zużycie!$A$2:$P$8,10,FALSE)=0," ",VLOOKUP($I308,Zużycie!$A$2:$P$8,10,FALSE))</f>
        <v>#N/A</v>
      </c>
      <c r="T308" s="10" t="e">
        <f>IF(VLOOKUP($I308,Zużycie!$A$2:$P$8,11,FALSE)=0," ",VLOOKUP($I308,Zużycie!$A$2:$P$8,11,FALSE))</f>
        <v>#N/A</v>
      </c>
      <c r="U308" s="10" t="e">
        <f>IF(VLOOKUP($I308,Zużycie!$A$2:$P$8,12,FALSE)=0," ",VLOOKUP($I308,Zużycie!$A$2:$P$8,12,FALSE))</f>
        <v>#N/A</v>
      </c>
      <c r="V308" s="10" t="e">
        <f>IF(VLOOKUP($I308,Zużycie!$A$2:$P$8,13,FALSE)=0," ",VLOOKUP($I308,Zużycie!$A$2:$P$2,100,FALSE))</f>
        <v>#N/A</v>
      </c>
      <c r="W308" s="10" t="e">
        <f>IF(VLOOKUP($I308,Zużycie!$A$2:$P$8,14,FALSE)=0," ",VLOOKUP($I308,Zużycie!$A$2:$P$8,14,FALSE))</f>
        <v>#N/A</v>
      </c>
      <c r="X308" s="10" t="e">
        <f>IF(VLOOKUP($I308,Zużycie!$A$2:$P$8,15,FALSE)=0," ",VLOOKUP($I308,Zużycie!$A$2:$P$8,15,FALSE))</f>
        <v>#N/A</v>
      </c>
      <c r="Y308" s="10" t="e">
        <f>IF(VLOOKUP($I308,Zużycie!$A$2:$P$8,16,FALSE)=0," ",VLOOKUP($I308,Zużycie!$A$2:$P$8,16,FALSE))</f>
        <v>#N/A</v>
      </c>
      <c r="Z308" s="10"/>
      <c r="AA308" s="10"/>
      <c r="AB308" s="10"/>
      <c r="AC308" s="10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</row>
    <row r="309" spans="1:46" ht="47.25" customHeight="1">
      <c r="A309" s="14"/>
      <c r="B309" s="5"/>
      <c r="C309" s="6"/>
      <c r="D309" s="6"/>
      <c r="E309" s="7"/>
      <c r="F309" s="5"/>
      <c r="G309" s="5"/>
      <c r="H309" s="5"/>
      <c r="I309" s="5" t="str">
        <f t="shared" si="56"/>
        <v/>
      </c>
      <c r="J309" s="5"/>
      <c r="K309" s="5"/>
      <c r="L309" s="5"/>
      <c r="M309" s="5"/>
      <c r="N309" s="10" t="e">
        <f>IF(VLOOKUP($I309,Zużycie!$A$2:$P$8,5,FALSE)=0," ",VLOOKUP($I309,Zużycie!$A$2:$P$8,5,FALSE))</f>
        <v>#N/A</v>
      </c>
      <c r="O309" s="10" t="e">
        <f>IF(VLOOKUP($I309,Zużycie!$A$2:$P$8,6,FALSE)=0," ",VLOOKUP($I309,Zużycie!$A$2:$P$8,6,FALSE))</f>
        <v>#N/A</v>
      </c>
      <c r="P309" s="10" t="e">
        <f>IF(VLOOKUP($I309,Zużycie!$A$2:$P$8,7,FALSE)=0," ",VLOOKUP($I309,Zużycie!$A$2:$P$8,7,FALSE))</f>
        <v>#N/A</v>
      </c>
      <c r="Q309" s="10" t="e">
        <f>IF(VLOOKUP($I309,Zużycie!$A$2:$P$8,8,FALSE)=0," ",VLOOKUP($I309,Zużycie!$A$2:$P$8,8,FALSE))</f>
        <v>#N/A</v>
      </c>
      <c r="R309" s="10" t="e">
        <f>IF(VLOOKUP($I309,Zużycie!$A$2:$P$8,9,FALSE)=0," ",VLOOKUP($I309,Zużycie!$A$2:$P$8,9,FALSE))</f>
        <v>#N/A</v>
      </c>
      <c r="S309" s="10" t="e">
        <f>IF(VLOOKUP($I309,Zużycie!$A$2:$P$8,10,FALSE)=0," ",VLOOKUP($I309,Zużycie!$A$2:$P$8,10,FALSE))</f>
        <v>#N/A</v>
      </c>
      <c r="T309" s="10" t="e">
        <f>IF(VLOOKUP($I309,Zużycie!$A$2:$P$8,11,FALSE)=0," ",VLOOKUP($I309,Zużycie!$A$2:$P$8,11,FALSE))</f>
        <v>#N/A</v>
      </c>
      <c r="U309" s="10" t="e">
        <f>IF(VLOOKUP($I309,Zużycie!$A$2:$P$8,12,FALSE)=0," ",VLOOKUP($I309,Zużycie!$A$2:$P$8,12,FALSE))</f>
        <v>#N/A</v>
      </c>
      <c r="V309" s="10" t="e">
        <f>IF(VLOOKUP($I309,Zużycie!$A$2:$P$8,13,FALSE)=0," ",VLOOKUP($I309,Zużycie!$A$2:$P$2,100,FALSE))</f>
        <v>#N/A</v>
      </c>
      <c r="W309" s="10" t="e">
        <f>IF(VLOOKUP($I309,Zużycie!$A$2:$P$8,14,FALSE)=0," ",VLOOKUP($I309,Zużycie!$A$2:$P$8,14,FALSE))</f>
        <v>#N/A</v>
      </c>
      <c r="X309" s="10" t="e">
        <f>IF(VLOOKUP($I309,Zużycie!$A$2:$P$8,15,FALSE)=0," ",VLOOKUP($I309,Zużycie!$A$2:$P$8,15,FALSE))</f>
        <v>#N/A</v>
      </c>
      <c r="Y309" s="10" t="e">
        <f>IF(VLOOKUP($I309,Zużycie!$A$2:$P$8,16,FALSE)=0," ",VLOOKUP($I309,Zużycie!$A$2:$P$8,16,FALSE))</f>
        <v>#N/A</v>
      </c>
      <c r="Z309" s="10"/>
      <c r="AA309" s="10"/>
      <c r="AB309" s="10"/>
      <c r="AC309" s="10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</row>
    <row r="310" spans="1:46" ht="47.25" customHeight="1">
      <c r="A310" s="14"/>
      <c r="B310" s="5"/>
      <c r="C310" s="6"/>
      <c r="D310" s="6"/>
      <c r="E310" s="7"/>
      <c r="F310" s="5"/>
      <c r="G310" s="5"/>
      <c r="H310" s="5"/>
      <c r="I310" s="5" t="str">
        <f t="shared" si="56"/>
        <v/>
      </c>
      <c r="J310" s="5"/>
      <c r="K310" s="5"/>
      <c r="L310" s="5"/>
      <c r="M310" s="5"/>
      <c r="N310" s="10" t="e">
        <f>IF(VLOOKUP($I310,Zużycie!$A$2:$P$8,5,FALSE)=0," ",VLOOKUP($I310,Zużycie!$A$2:$P$8,5,FALSE))</f>
        <v>#N/A</v>
      </c>
      <c r="O310" s="10" t="e">
        <f>IF(VLOOKUP($I310,Zużycie!$A$2:$P$8,6,FALSE)=0," ",VLOOKUP($I310,Zużycie!$A$2:$P$8,6,FALSE))</f>
        <v>#N/A</v>
      </c>
      <c r="P310" s="10" t="e">
        <f>IF(VLOOKUP($I310,Zużycie!$A$2:$P$8,7,FALSE)=0," ",VLOOKUP($I310,Zużycie!$A$2:$P$8,7,FALSE))</f>
        <v>#N/A</v>
      </c>
      <c r="Q310" s="10" t="e">
        <f>IF(VLOOKUP($I310,Zużycie!$A$2:$P$8,8,FALSE)=0," ",VLOOKUP($I310,Zużycie!$A$2:$P$8,8,FALSE))</f>
        <v>#N/A</v>
      </c>
      <c r="R310" s="10" t="e">
        <f>IF(VLOOKUP($I310,Zużycie!$A$2:$P$8,9,FALSE)=0," ",VLOOKUP($I310,Zużycie!$A$2:$P$8,9,FALSE))</f>
        <v>#N/A</v>
      </c>
      <c r="S310" s="10" t="e">
        <f>IF(VLOOKUP($I310,Zużycie!$A$2:$P$8,10,FALSE)=0," ",VLOOKUP($I310,Zużycie!$A$2:$P$8,10,FALSE))</f>
        <v>#N/A</v>
      </c>
      <c r="T310" s="10" t="e">
        <f>IF(VLOOKUP($I310,Zużycie!$A$2:$P$8,11,FALSE)=0," ",VLOOKUP($I310,Zużycie!$A$2:$P$8,11,FALSE))</f>
        <v>#N/A</v>
      </c>
      <c r="U310" s="10" t="e">
        <f>IF(VLOOKUP($I310,Zużycie!$A$2:$P$8,12,FALSE)=0," ",VLOOKUP($I310,Zużycie!$A$2:$P$8,12,FALSE))</f>
        <v>#N/A</v>
      </c>
      <c r="V310" s="10" t="e">
        <f>IF(VLOOKUP($I310,Zużycie!$A$2:$P$8,13,FALSE)=0," ",VLOOKUP($I310,Zużycie!$A$2:$P$2,100,FALSE))</f>
        <v>#N/A</v>
      </c>
      <c r="W310" s="10" t="e">
        <f>IF(VLOOKUP($I310,Zużycie!$A$2:$P$8,14,FALSE)=0," ",VLOOKUP($I310,Zużycie!$A$2:$P$8,14,FALSE))</f>
        <v>#N/A</v>
      </c>
      <c r="X310" s="10" t="e">
        <f>IF(VLOOKUP($I310,Zużycie!$A$2:$P$8,15,FALSE)=0," ",VLOOKUP($I310,Zużycie!$A$2:$P$8,15,FALSE))</f>
        <v>#N/A</v>
      </c>
      <c r="Y310" s="10" t="e">
        <f>IF(VLOOKUP($I310,Zużycie!$A$2:$P$8,16,FALSE)=0," ",VLOOKUP($I310,Zużycie!$A$2:$P$8,16,FALSE))</f>
        <v>#N/A</v>
      </c>
      <c r="Z310" s="10"/>
      <c r="AA310" s="10"/>
      <c r="AB310" s="10"/>
      <c r="AC310" s="10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</row>
    <row r="311" spans="1:46" ht="47.25" customHeight="1">
      <c r="A311" s="14"/>
      <c r="B311" s="5"/>
      <c r="C311" s="6"/>
      <c r="D311" s="6"/>
      <c r="E311" s="7"/>
      <c r="F311" s="5"/>
      <c r="G311" s="5"/>
      <c r="H311" s="5"/>
      <c r="I311" s="5" t="str">
        <f t="shared" si="56"/>
        <v/>
      </c>
      <c r="J311" s="5"/>
      <c r="K311" s="5"/>
      <c r="L311" s="5"/>
      <c r="M311" s="5"/>
      <c r="N311" s="10" t="e">
        <f>IF(VLOOKUP($I311,Zużycie!$A$2:$P$8,5,FALSE)=0," ",VLOOKUP($I311,Zużycie!$A$2:$P$8,5,FALSE))</f>
        <v>#N/A</v>
      </c>
      <c r="O311" s="10" t="e">
        <f>IF(VLOOKUP($I311,Zużycie!$A$2:$P$8,6,FALSE)=0," ",VLOOKUP($I311,Zużycie!$A$2:$P$8,6,FALSE))</f>
        <v>#N/A</v>
      </c>
      <c r="P311" s="10" t="e">
        <f>IF(VLOOKUP($I311,Zużycie!$A$2:$P$8,7,FALSE)=0," ",VLOOKUP($I311,Zużycie!$A$2:$P$8,7,FALSE))</f>
        <v>#N/A</v>
      </c>
      <c r="Q311" s="10" t="e">
        <f>IF(VLOOKUP($I311,Zużycie!$A$2:$P$8,8,FALSE)=0," ",VLOOKUP($I311,Zużycie!$A$2:$P$8,8,FALSE))</f>
        <v>#N/A</v>
      </c>
      <c r="R311" s="10" t="e">
        <f>IF(VLOOKUP($I311,Zużycie!$A$2:$P$8,9,FALSE)=0," ",VLOOKUP($I311,Zużycie!$A$2:$P$8,9,FALSE))</f>
        <v>#N/A</v>
      </c>
      <c r="S311" s="10" t="e">
        <f>IF(VLOOKUP($I311,Zużycie!$A$2:$P$8,10,FALSE)=0," ",VLOOKUP($I311,Zużycie!$A$2:$P$8,10,FALSE))</f>
        <v>#N/A</v>
      </c>
      <c r="T311" s="10" t="e">
        <f>IF(VLOOKUP($I311,Zużycie!$A$2:$P$8,11,FALSE)=0," ",VLOOKUP($I311,Zużycie!$A$2:$P$8,11,FALSE))</f>
        <v>#N/A</v>
      </c>
      <c r="U311" s="10" t="e">
        <f>IF(VLOOKUP($I311,Zużycie!$A$2:$P$8,12,FALSE)=0," ",VLOOKUP($I311,Zużycie!$A$2:$P$8,12,FALSE))</f>
        <v>#N/A</v>
      </c>
      <c r="V311" s="10" t="e">
        <f>IF(VLOOKUP($I311,Zużycie!$A$2:$P$8,13,FALSE)=0," ",VLOOKUP($I311,Zużycie!$A$2:$P$2,100,FALSE))</f>
        <v>#N/A</v>
      </c>
      <c r="W311" s="10" t="e">
        <f>IF(VLOOKUP($I311,Zużycie!$A$2:$P$8,14,FALSE)=0," ",VLOOKUP($I311,Zużycie!$A$2:$P$8,14,FALSE))</f>
        <v>#N/A</v>
      </c>
      <c r="X311" s="10" t="e">
        <f>IF(VLOOKUP($I311,Zużycie!$A$2:$P$8,15,FALSE)=0," ",VLOOKUP($I311,Zużycie!$A$2:$P$8,15,FALSE))</f>
        <v>#N/A</v>
      </c>
      <c r="Y311" s="10" t="e">
        <f>IF(VLOOKUP($I311,Zużycie!$A$2:$P$8,16,FALSE)=0," ",VLOOKUP($I311,Zużycie!$A$2:$P$8,16,FALSE))</f>
        <v>#N/A</v>
      </c>
      <c r="Z311" s="10"/>
      <c r="AA311" s="10"/>
      <c r="AB311" s="10"/>
      <c r="AC311" s="10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</row>
    <row r="312" spans="1:46" ht="47.25" customHeight="1">
      <c r="A312" s="14"/>
      <c r="B312" s="5"/>
      <c r="C312" s="6"/>
      <c r="D312" s="6"/>
      <c r="E312" s="7"/>
      <c r="F312" s="5"/>
      <c r="G312" s="5"/>
      <c r="H312" s="5"/>
      <c r="I312" s="5" t="str">
        <f t="shared" si="56"/>
        <v/>
      </c>
      <c r="J312" s="5"/>
      <c r="K312" s="5"/>
      <c r="L312" s="5"/>
      <c r="M312" s="5"/>
      <c r="N312" s="10" t="e">
        <f>IF(VLOOKUP($I312,Zużycie!$A$2:$P$8,5,FALSE)=0," ",VLOOKUP($I312,Zużycie!$A$2:$P$8,5,FALSE))</f>
        <v>#N/A</v>
      </c>
      <c r="O312" s="10" t="e">
        <f>IF(VLOOKUP($I312,Zużycie!$A$2:$P$8,6,FALSE)=0," ",VLOOKUP($I312,Zużycie!$A$2:$P$8,6,FALSE))</f>
        <v>#N/A</v>
      </c>
      <c r="P312" s="10" t="e">
        <f>IF(VLOOKUP($I312,Zużycie!$A$2:$P$8,7,FALSE)=0," ",VLOOKUP($I312,Zużycie!$A$2:$P$8,7,FALSE))</f>
        <v>#N/A</v>
      </c>
      <c r="Q312" s="10" t="e">
        <f>IF(VLOOKUP($I312,Zużycie!$A$2:$P$8,8,FALSE)=0," ",VLOOKUP($I312,Zużycie!$A$2:$P$8,8,FALSE))</f>
        <v>#N/A</v>
      </c>
      <c r="R312" s="10" t="e">
        <f>IF(VLOOKUP($I312,Zużycie!$A$2:$P$8,9,FALSE)=0," ",VLOOKUP($I312,Zużycie!$A$2:$P$8,9,FALSE))</f>
        <v>#N/A</v>
      </c>
      <c r="S312" s="10" t="e">
        <f>IF(VLOOKUP($I312,Zużycie!$A$2:$P$8,10,FALSE)=0," ",VLOOKUP($I312,Zużycie!$A$2:$P$8,10,FALSE))</f>
        <v>#N/A</v>
      </c>
      <c r="T312" s="10" t="e">
        <f>IF(VLOOKUP($I312,Zużycie!$A$2:$P$8,11,FALSE)=0," ",VLOOKUP($I312,Zużycie!$A$2:$P$8,11,FALSE))</f>
        <v>#N/A</v>
      </c>
      <c r="U312" s="10" t="e">
        <f>IF(VLOOKUP($I312,Zużycie!$A$2:$P$8,12,FALSE)=0," ",VLOOKUP($I312,Zużycie!$A$2:$P$8,12,FALSE))</f>
        <v>#N/A</v>
      </c>
      <c r="V312" s="10" t="e">
        <f>IF(VLOOKUP($I312,Zużycie!$A$2:$P$8,13,FALSE)=0," ",VLOOKUP($I312,Zużycie!$A$2:$P$2,100,FALSE))</f>
        <v>#N/A</v>
      </c>
      <c r="W312" s="10" t="e">
        <f>IF(VLOOKUP($I312,Zużycie!$A$2:$P$8,14,FALSE)=0," ",VLOOKUP($I312,Zużycie!$A$2:$P$8,14,FALSE))</f>
        <v>#N/A</v>
      </c>
      <c r="X312" s="10" t="e">
        <f>IF(VLOOKUP($I312,Zużycie!$A$2:$P$8,15,FALSE)=0," ",VLOOKUP($I312,Zużycie!$A$2:$P$8,15,FALSE))</f>
        <v>#N/A</v>
      </c>
      <c r="Y312" s="10" t="e">
        <f>IF(VLOOKUP($I312,Zużycie!$A$2:$P$8,16,FALSE)=0," ",VLOOKUP($I312,Zużycie!$A$2:$P$8,16,FALSE))</f>
        <v>#N/A</v>
      </c>
      <c r="Z312" s="10"/>
      <c r="AA312" s="10"/>
      <c r="AB312" s="10"/>
      <c r="AC312" s="10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</row>
    <row r="313" spans="1:46" ht="47.25" customHeight="1">
      <c r="A313" s="14"/>
      <c r="B313" s="5"/>
      <c r="C313" s="6"/>
      <c r="D313" s="6"/>
      <c r="E313" s="7"/>
      <c r="F313" s="5"/>
      <c r="G313" s="5"/>
      <c r="H313" s="5"/>
      <c r="I313" s="5" t="str">
        <f t="shared" si="56"/>
        <v/>
      </c>
      <c r="J313" s="5"/>
      <c r="K313" s="5"/>
      <c r="L313" s="5"/>
      <c r="M313" s="5"/>
      <c r="N313" s="10" t="e">
        <f>IF(VLOOKUP($I313,Zużycie!$A$2:$P$8,5,FALSE)=0," ",VLOOKUP($I313,Zużycie!$A$2:$P$8,5,FALSE))</f>
        <v>#N/A</v>
      </c>
      <c r="O313" s="10" t="e">
        <f>IF(VLOOKUP($I313,Zużycie!$A$2:$P$8,6,FALSE)=0," ",VLOOKUP($I313,Zużycie!$A$2:$P$8,6,FALSE))</f>
        <v>#N/A</v>
      </c>
      <c r="P313" s="10" t="e">
        <f>IF(VLOOKUP($I313,Zużycie!$A$2:$P$8,7,FALSE)=0," ",VLOOKUP($I313,Zużycie!$A$2:$P$8,7,FALSE))</f>
        <v>#N/A</v>
      </c>
      <c r="Q313" s="10" t="e">
        <f>IF(VLOOKUP($I313,Zużycie!$A$2:$P$8,8,FALSE)=0," ",VLOOKUP($I313,Zużycie!$A$2:$P$8,8,FALSE))</f>
        <v>#N/A</v>
      </c>
      <c r="R313" s="10" t="e">
        <f>IF(VLOOKUP($I313,Zużycie!$A$2:$P$8,9,FALSE)=0," ",VLOOKUP($I313,Zużycie!$A$2:$P$8,9,FALSE))</f>
        <v>#N/A</v>
      </c>
      <c r="S313" s="10" t="e">
        <f>IF(VLOOKUP($I313,Zużycie!$A$2:$P$8,10,FALSE)=0," ",VLOOKUP($I313,Zużycie!$A$2:$P$8,10,FALSE))</f>
        <v>#N/A</v>
      </c>
      <c r="T313" s="10" t="e">
        <f>IF(VLOOKUP($I313,Zużycie!$A$2:$P$8,11,FALSE)=0," ",VLOOKUP($I313,Zużycie!$A$2:$P$8,11,FALSE))</f>
        <v>#N/A</v>
      </c>
      <c r="U313" s="10" t="e">
        <f>IF(VLOOKUP($I313,Zużycie!$A$2:$P$8,12,FALSE)=0," ",VLOOKUP($I313,Zużycie!$A$2:$P$8,12,FALSE))</f>
        <v>#N/A</v>
      </c>
      <c r="V313" s="10" t="e">
        <f>IF(VLOOKUP($I313,Zużycie!$A$2:$P$8,13,FALSE)=0," ",VLOOKUP($I313,Zużycie!$A$2:$P$2,100,FALSE))</f>
        <v>#N/A</v>
      </c>
      <c r="W313" s="10" t="e">
        <f>IF(VLOOKUP($I313,Zużycie!$A$2:$P$8,14,FALSE)=0," ",VLOOKUP($I313,Zużycie!$A$2:$P$8,14,FALSE))</f>
        <v>#N/A</v>
      </c>
      <c r="X313" s="10" t="e">
        <f>IF(VLOOKUP($I313,Zużycie!$A$2:$P$8,15,FALSE)=0," ",VLOOKUP($I313,Zużycie!$A$2:$P$8,15,FALSE))</f>
        <v>#N/A</v>
      </c>
      <c r="Y313" s="10" t="e">
        <f>IF(VLOOKUP($I313,Zużycie!$A$2:$P$8,16,FALSE)=0," ",VLOOKUP($I313,Zużycie!$A$2:$P$8,16,FALSE))</f>
        <v>#N/A</v>
      </c>
      <c r="Z313" s="10"/>
      <c r="AA313" s="10"/>
      <c r="AB313" s="10"/>
      <c r="AC313" s="10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</row>
    <row r="314" spans="1:46" ht="47.25" customHeight="1">
      <c r="A314" s="14"/>
      <c r="B314" s="5"/>
      <c r="C314" s="6"/>
      <c r="D314" s="6"/>
      <c r="E314" s="7"/>
      <c r="F314" s="5"/>
      <c r="G314" s="5"/>
      <c r="H314" s="5"/>
      <c r="I314" s="5" t="str">
        <f t="shared" si="56"/>
        <v/>
      </c>
      <c r="J314" s="5"/>
      <c r="K314" s="5"/>
      <c r="L314" s="5"/>
      <c r="M314" s="5"/>
      <c r="N314" s="10" t="e">
        <f>IF(VLOOKUP($I314,Zużycie!$A$2:$P$8,5,FALSE)=0," ",VLOOKUP($I314,Zużycie!$A$2:$P$8,5,FALSE))</f>
        <v>#N/A</v>
      </c>
      <c r="O314" s="10" t="e">
        <f>IF(VLOOKUP($I314,Zużycie!$A$2:$P$8,6,FALSE)=0," ",VLOOKUP($I314,Zużycie!$A$2:$P$8,6,FALSE))</f>
        <v>#N/A</v>
      </c>
      <c r="P314" s="10" t="e">
        <f>IF(VLOOKUP($I314,Zużycie!$A$2:$P$8,7,FALSE)=0," ",VLOOKUP($I314,Zużycie!$A$2:$P$8,7,FALSE))</f>
        <v>#N/A</v>
      </c>
      <c r="Q314" s="10" t="e">
        <f>IF(VLOOKUP($I314,Zużycie!$A$2:$P$8,8,FALSE)=0," ",VLOOKUP($I314,Zużycie!$A$2:$P$8,8,FALSE))</f>
        <v>#N/A</v>
      </c>
      <c r="R314" s="10" t="e">
        <f>IF(VLOOKUP($I314,Zużycie!$A$2:$P$8,9,FALSE)=0," ",VLOOKUP($I314,Zużycie!$A$2:$P$8,9,FALSE))</f>
        <v>#N/A</v>
      </c>
      <c r="S314" s="10" t="e">
        <f>IF(VLOOKUP($I314,Zużycie!$A$2:$P$8,10,FALSE)=0," ",VLOOKUP($I314,Zużycie!$A$2:$P$8,10,FALSE))</f>
        <v>#N/A</v>
      </c>
      <c r="T314" s="10" t="e">
        <f>IF(VLOOKUP($I314,Zużycie!$A$2:$P$8,11,FALSE)=0," ",VLOOKUP($I314,Zużycie!$A$2:$P$8,11,FALSE))</f>
        <v>#N/A</v>
      </c>
      <c r="U314" s="10" t="e">
        <f>IF(VLOOKUP($I314,Zużycie!$A$2:$P$8,12,FALSE)=0," ",VLOOKUP($I314,Zużycie!$A$2:$P$8,12,FALSE))</f>
        <v>#N/A</v>
      </c>
      <c r="V314" s="10" t="e">
        <f>IF(VLOOKUP($I314,Zużycie!$A$2:$P$8,13,FALSE)=0," ",VLOOKUP($I314,Zużycie!$A$2:$P$2,100,FALSE))</f>
        <v>#N/A</v>
      </c>
      <c r="W314" s="10" t="e">
        <f>IF(VLOOKUP($I314,Zużycie!$A$2:$P$8,14,FALSE)=0," ",VLOOKUP($I314,Zużycie!$A$2:$P$8,14,FALSE))</f>
        <v>#N/A</v>
      </c>
      <c r="X314" s="10" t="e">
        <f>IF(VLOOKUP($I314,Zużycie!$A$2:$P$8,15,FALSE)=0," ",VLOOKUP($I314,Zużycie!$A$2:$P$8,15,FALSE))</f>
        <v>#N/A</v>
      </c>
      <c r="Y314" s="10" t="e">
        <f>IF(VLOOKUP($I314,Zużycie!$A$2:$P$8,16,FALSE)=0," ",VLOOKUP($I314,Zużycie!$A$2:$P$8,16,FALSE))</f>
        <v>#N/A</v>
      </c>
      <c r="Z314" s="10"/>
      <c r="AA314" s="10"/>
      <c r="AB314" s="10"/>
      <c r="AC314" s="10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</row>
    <row r="315" spans="1:46" ht="47.25" customHeight="1">
      <c r="A315" s="14"/>
      <c r="B315" s="5"/>
      <c r="C315" s="6"/>
      <c r="D315" s="6"/>
      <c r="E315" s="7"/>
      <c r="F315" s="5"/>
      <c r="G315" s="5"/>
      <c r="H315" s="5"/>
      <c r="I315" s="5" t="str">
        <f t="shared" si="56"/>
        <v/>
      </c>
      <c r="J315" s="5"/>
      <c r="K315" s="5"/>
      <c r="L315" s="5"/>
      <c r="M315" s="5"/>
      <c r="N315" s="10" t="e">
        <f>IF(VLOOKUP($I315,Zużycie!$A$2:$P$8,5,FALSE)=0," ",VLOOKUP($I315,Zużycie!$A$2:$P$8,5,FALSE))</f>
        <v>#N/A</v>
      </c>
      <c r="O315" s="10" t="e">
        <f>IF(VLOOKUP($I315,Zużycie!$A$2:$P$8,6,FALSE)=0," ",VLOOKUP($I315,Zużycie!$A$2:$P$8,6,FALSE))</f>
        <v>#N/A</v>
      </c>
      <c r="P315" s="10" t="e">
        <f>IF(VLOOKUP($I315,Zużycie!$A$2:$P$8,7,FALSE)=0," ",VLOOKUP($I315,Zużycie!$A$2:$P$8,7,FALSE))</f>
        <v>#N/A</v>
      </c>
      <c r="Q315" s="10" t="e">
        <f>IF(VLOOKUP($I315,Zużycie!$A$2:$P$8,8,FALSE)=0," ",VLOOKUP($I315,Zużycie!$A$2:$P$8,8,FALSE))</f>
        <v>#N/A</v>
      </c>
      <c r="R315" s="10" t="e">
        <f>IF(VLOOKUP($I315,Zużycie!$A$2:$P$8,9,FALSE)=0," ",VLOOKUP($I315,Zużycie!$A$2:$P$8,9,FALSE))</f>
        <v>#N/A</v>
      </c>
      <c r="S315" s="10" t="e">
        <f>IF(VLOOKUP($I315,Zużycie!$A$2:$P$8,10,FALSE)=0," ",VLOOKUP($I315,Zużycie!$A$2:$P$8,10,FALSE))</f>
        <v>#N/A</v>
      </c>
      <c r="T315" s="10" t="e">
        <f>IF(VLOOKUP($I315,Zużycie!$A$2:$P$8,11,FALSE)=0," ",VLOOKUP($I315,Zużycie!$A$2:$P$8,11,FALSE))</f>
        <v>#N/A</v>
      </c>
      <c r="U315" s="10" t="e">
        <f>IF(VLOOKUP($I315,Zużycie!$A$2:$P$8,12,FALSE)=0," ",VLOOKUP($I315,Zużycie!$A$2:$P$8,12,FALSE))</f>
        <v>#N/A</v>
      </c>
      <c r="V315" s="10" t="e">
        <f>IF(VLOOKUP($I315,Zużycie!$A$2:$P$8,13,FALSE)=0," ",VLOOKUP($I315,Zużycie!$A$2:$P$2,100,FALSE))</f>
        <v>#N/A</v>
      </c>
      <c r="W315" s="10" t="e">
        <f>IF(VLOOKUP($I315,Zużycie!$A$2:$P$8,14,FALSE)=0," ",VLOOKUP($I315,Zużycie!$A$2:$P$8,14,FALSE))</f>
        <v>#N/A</v>
      </c>
      <c r="X315" s="10" t="e">
        <f>IF(VLOOKUP($I315,Zużycie!$A$2:$P$8,15,FALSE)=0," ",VLOOKUP($I315,Zużycie!$A$2:$P$8,15,FALSE))</f>
        <v>#N/A</v>
      </c>
      <c r="Y315" s="10" t="e">
        <f>IF(VLOOKUP($I315,Zużycie!$A$2:$P$8,16,FALSE)=0," ",VLOOKUP($I315,Zużycie!$A$2:$P$8,16,FALSE))</f>
        <v>#N/A</v>
      </c>
      <c r="Z315" s="10"/>
      <c r="AA315" s="10"/>
      <c r="AB315" s="10"/>
      <c r="AC315" s="10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</row>
    <row r="316" spans="1:46" ht="47.25" customHeight="1">
      <c r="A316" s="14"/>
      <c r="B316" s="5"/>
      <c r="C316" s="6"/>
      <c r="D316" s="6"/>
      <c r="E316" s="7"/>
      <c r="F316" s="5"/>
      <c r="G316" s="5"/>
      <c r="H316" s="5"/>
      <c r="I316" s="5" t="str">
        <f t="shared" si="56"/>
        <v/>
      </c>
      <c r="J316" s="5"/>
      <c r="K316" s="5"/>
      <c r="L316" s="5"/>
      <c r="M316" s="5"/>
      <c r="N316" s="10" t="e">
        <f>IF(VLOOKUP($I316,Zużycie!$A$2:$P$8,5,FALSE)=0," ",VLOOKUP($I316,Zużycie!$A$2:$P$8,5,FALSE))</f>
        <v>#N/A</v>
      </c>
      <c r="O316" s="10" t="e">
        <f>IF(VLOOKUP($I316,Zużycie!$A$2:$P$8,6,FALSE)=0," ",VLOOKUP($I316,Zużycie!$A$2:$P$8,6,FALSE))</f>
        <v>#N/A</v>
      </c>
      <c r="P316" s="10" t="e">
        <f>IF(VLOOKUP($I316,Zużycie!$A$2:$P$8,7,FALSE)=0," ",VLOOKUP($I316,Zużycie!$A$2:$P$8,7,FALSE))</f>
        <v>#N/A</v>
      </c>
      <c r="Q316" s="10" t="e">
        <f>IF(VLOOKUP($I316,Zużycie!$A$2:$P$8,8,FALSE)=0," ",VLOOKUP($I316,Zużycie!$A$2:$P$8,8,FALSE))</f>
        <v>#N/A</v>
      </c>
      <c r="R316" s="10" t="e">
        <f>IF(VLOOKUP($I316,Zużycie!$A$2:$P$8,9,FALSE)=0," ",VLOOKUP($I316,Zużycie!$A$2:$P$8,9,FALSE))</f>
        <v>#N/A</v>
      </c>
      <c r="S316" s="10" t="e">
        <f>IF(VLOOKUP($I316,Zużycie!$A$2:$P$8,10,FALSE)=0," ",VLOOKUP($I316,Zużycie!$A$2:$P$8,10,FALSE))</f>
        <v>#N/A</v>
      </c>
      <c r="T316" s="10" t="e">
        <f>IF(VLOOKUP($I316,Zużycie!$A$2:$P$8,11,FALSE)=0," ",VLOOKUP($I316,Zużycie!$A$2:$P$8,11,FALSE))</f>
        <v>#N/A</v>
      </c>
      <c r="U316" s="10" t="e">
        <f>IF(VLOOKUP($I316,Zużycie!$A$2:$P$8,12,FALSE)=0," ",VLOOKUP($I316,Zużycie!$A$2:$P$8,12,FALSE))</f>
        <v>#N/A</v>
      </c>
      <c r="V316" s="10" t="e">
        <f>IF(VLOOKUP($I316,Zużycie!$A$2:$P$8,13,FALSE)=0," ",VLOOKUP($I316,Zużycie!$A$2:$P$2,100,FALSE))</f>
        <v>#N/A</v>
      </c>
      <c r="W316" s="10" t="e">
        <f>IF(VLOOKUP($I316,Zużycie!$A$2:$P$8,14,FALSE)=0," ",VLOOKUP($I316,Zużycie!$A$2:$P$8,14,FALSE))</f>
        <v>#N/A</v>
      </c>
      <c r="X316" s="10" t="e">
        <f>IF(VLOOKUP($I316,Zużycie!$A$2:$P$8,15,FALSE)=0," ",VLOOKUP($I316,Zużycie!$A$2:$P$8,15,FALSE))</f>
        <v>#N/A</v>
      </c>
      <c r="Y316" s="10" t="e">
        <f>IF(VLOOKUP($I316,Zużycie!$A$2:$P$8,16,FALSE)=0," ",VLOOKUP($I316,Zużycie!$A$2:$P$8,16,FALSE))</f>
        <v>#N/A</v>
      </c>
      <c r="Z316" s="10"/>
      <c r="AA316" s="10"/>
      <c r="AB316" s="10"/>
      <c r="AC316" s="10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</row>
    <row r="317" spans="1:46" ht="47.25" customHeight="1">
      <c r="A317" s="14"/>
      <c r="B317" s="5"/>
      <c r="C317" s="6"/>
      <c r="D317" s="6"/>
      <c r="E317" s="7"/>
      <c r="F317" s="5"/>
      <c r="G317" s="5"/>
      <c r="H317" s="5"/>
      <c r="I317" s="5" t="str">
        <f t="shared" si="56"/>
        <v/>
      </c>
      <c r="J317" s="5"/>
      <c r="K317" s="5"/>
      <c r="L317" s="5"/>
      <c r="M317" s="5"/>
      <c r="N317" s="10" t="e">
        <f>IF(VLOOKUP($I317,Zużycie!$A$2:$P$8,5,FALSE)=0," ",VLOOKUP($I317,Zużycie!$A$2:$P$8,5,FALSE))</f>
        <v>#N/A</v>
      </c>
      <c r="O317" s="10" t="e">
        <f>IF(VLOOKUP($I317,Zużycie!$A$2:$P$8,6,FALSE)=0," ",VLOOKUP($I317,Zużycie!$A$2:$P$8,6,FALSE))</f>
        <v>#N/A</v>
      </c>
      <c r="P317" s="10" t="e">
        <f>IF(VLOOKUP($I317,Zużycie!$A$2:$P$8,7,FALSE)=0," ",VLOOKUP($I317,Zużycie!$A$2:$P$8,7,FALSE))</f>
        <v>#N/A</v>
      </c>
      <c r="Q317" s="10" t="e">
        <f>IF(VLOOKUP($I317,Zużycie!$A$2:$P$8,8,FALSE)=0," ",VLOOKUP($I317,Zużycie!$A$2:$P$8,8,FALSE))</f>
        <v>#N/A</v>
      </c>
      <c r="R317" s="10" t="e">
        <f>IF(VLOOKUP($I317,Zużycie!$A$2:$P$8,9,FALSE)=0," ",VLOOKUP($I317,Zużycie!$A$2:$P$8,9,FALSE))</f>
        <v>#N/A</v>
      </c>
      <c r="S317" s="10" t="e">
        <f>IF(VLOOKUP($I317,Zużycie!$A$2:$P$8,10,FALSE)=0," ",VLOOKUP($I317,Zużycie!$A$2:$P$8,10,FALSE))</f>
        <v>#N/A</v>
      </c>
      <c r="T317" s="10" t="e">
        <f>IF(VLOOKUP($I317,Zużycie!$A$2:$P$8,11,FALSE)=0," ",VLOOKUP($I317,Zużycie!$A$2:$P$8,11,FALSE))</f>
        <v>#N/A</v>
      </c>
      <c r="U317" s="10" t="e">
        <f>IF(VLOOKUP($I317,Zużycie!$A$2:$P$8,12,FALSE)=0," ",VLOOKUP($I317,Zużycie!$A$2:$P$8,12,FALSE))</f>
        <v>#N/A</v>
      </c>
      <c r="V317" s="10" t="e">
        <f>IF(VLOOKUP($I317,Zużycie!$A$2:$P$8,13,FALSE)=0," ",VLOOKUP($I317,Zużycie!$A$2:$P$2,100,FALSE))</f>
        <v>#N/A</v>
      </c>
      <c r="W317" s="10" t="e">
        <f>IF(VLOOKUP($I317,Zużycie!$A$2:$P$8,14,FALSE)=0," ",VLOOKUP($I317,Zużycie!$A$2:$P$8,14,FALSE))</f>
        <v>#N/A</v>
      </c>
      <c r="X317" s="10" t="e">
        <f>IF(VLOOKUP($I317,Zużycie!$A$2:$P$8,15,FALSE)=0," ",VLOOKUP($I317,Zużycie!$A$2:$P$8,15,FALSE))</f>
        <v>#N/A</v>
      </c>
      <c r="Y317" s="10" t="e">
        <f>IF(VLOOKUP($I317,Zużycie!$A$2:$P$8,16,FALSE)=0," ",VLOOKUP($I317,Zużycie!$A$2:$P$8,16,FALSE))</f>
        <v>#N/A</v>
      </c>
      <c r="Z317" s="10"/>
      <c r="AA317" s="10"/>
      <c r="AB317" s="10"/>
      <c r="AC317" s="10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</row>
    <row r="318" spans="1:46" ht="47.25" customHeight="1">
      <c r="A318" s="14"/>
      <c r="B318" s="5"/>
      <c r="C318" s="6"/>
      <c r="D318" s="6"/>
      <c r="E318" s="7"/>
      <c r="F318" s="5"/>
      <c r="G318" s="5"/>
      <c r="H318" s="5"/>
      <c r="I318" s="5" t="str">
        <f t="shared" si="56"/>
        <v/>
      </c>
      <c r="J318" s="5"/>
      <c r="K318" s="5"/>
      <c r="L318" s="5"/>
      <c r="M318" s="5"/>
      <c r="N318" s="10" t="e">
        <f>IF(VLOOKUP($I318,Zużycie!$A$2:$P$8,5,FALSE)=0," ",VLOOKUP($I318,Zużycie!$A$2:$P$8,5,FALSE))</f>
        <v>#N/A</v>
      </c>
      <c r="O318" s="10" t="e">
        <f>IF(VLOOKUP($I318,Zużycie!$A$2:$P$8,6,FALSE)=0," ",VLOOKUP($I318,Zużycie!$A$2:$P$8,6,FALSE))</f>
        <v>#N/A</v>
      </c>
      <c r="P318" s="10" t="e">
        <f>IF(VLOOKUP($I318,Zużycie!$A$2:$P$8,7,FALSE)=0," ",VLOOKUP($I318,Zużycie!$A$2:$P$8,7,FALSE))</f>
        <v>#N/A</v>
      </c>
      <c r="Q318" s="10" t="e">
        <f>IF(VLOOKUP($I318,Zużycie!$A$2:$P$8,8,FALSE)=0," ",VLOOKUP($I318,Zużycie!$A$2:$P$8,8,FALSE))</f>
        <v>#N/A</v>
      </c>
      <c r="R318" s="10" t="e">
        <f>IF(VLOOKUP($I318,Zużycie!$A$2:$P$8,9,FALSE)=0," ",VLOOKUP($I318,Zużycie!$A$2:$P$8,9,FALSE))</f>
        <v>#N/A</v>
      </c>
      <c r="S318" s="10" t="e">
        <f>IF(VLOOKUP($I318,Zużycie!$A$2:$P$8,10,FALSE)=0," ",VLOOKUP($I318,Zużycie!$A$2:$P$8,10,FALSE))</f>
        <v>#N/A</v>
      </c>
      <c r="T318" s="10" t="e">
        <f>IF(VLOOKUP($I318,Zużycie!$A$2:$P$8,11,FALSE)=0," ",VLOOKUP($I318,Zużycie!$A$2:$P$8,11,FALSE))</f>
        <v>#N/A</v>
      </c>
      <c r="U318" s="10" t="e">
        <f>IF(VLOOKUP($I318,Zużycie!$A$2:$P$8,12,FALSE)=0," ",VLOOKUP($I318,Zużycie!$A$2:$P$8,12,FALSE))</f>
        <v>#N/A</v>
      </c>
      <c r="V318" s="10" t="e">
        <f>IF(VLOOKUP($I318,Zużycie!$A$2:$P$8,13,FALSE)=0," ",VLOOKUP($I318,Zużycie!$A$2:$P$2,100,FALSE))</f>
        <v>#N/A</v>
      </c>
      <c r="W318" s="10" t="e">
        <f>IF(VLOOKUP($I318,Zużycie!$A$2:$P$8,14,FALSE)=0," ",VLOOKUP($I318,Zużycie!$A$2:$P$8,14,FALSE))</f>
        <v>#N/A</v>
      </c>
      <c r="X318" s="10" t="e">
        <f>IF(VLOOKUP($I318,Zużycie!$A$2:$P$8,15,FALSE)=0," ",VLOOKUP($I318,Zużycie!$A$2:$P$8,15,FALSE))</f>
        <v>#N/A</v>
      </c>
      <c r="Y318" s="10" t="e">
        <f>IF(VLOOKUP($I318,Zużycie!$A$2:$P$8,16,FALSE)=0," ",VLOOKUP($I318,Zużycie!$A$2:$P$8,16,FALSE))</f>
        <v>#N/A</v>
      </c>
      <c r="Z318" s="10"/>
      <c r="AA318" s="10"/>
      <c r="AB318" s="10"/>
      <c r="AC318" s="10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</row>
    <row r="319" spans="1:46" ht="47.25" customHeight="1">
      <c r="A319" s="14"/>
      <c r="B319" s="5"/>
      <c r="C319" s="6"/>
      <c r="D319" s="6"/>
      <c r="E319" s="7"/>
      <c r="F319" s="5"/>
      <c r="G319" s="5"/>
      <c r="H319" s="5"/>
      <c r="I319" s="5" t="str">
        <f t="shared" si="56"/>
        <v/>
      </c>
      <c r="J319" s="5"/>
      <c r="K319" s="5"/>
      <c r="L319" s="5"/>
      <c r="M319" s="5"/>
      <c r="N319" s="10" t="e">
        <f>IF(VLOOKUP($I319,Zużycie!$A$2:$P$8,5,FALSE)=0," ",VLOOKUP($I319,Zużycie!$A$2:$P$8,5,FALSE))</f>
        <v>#N/A</v>
      </c>
      <c r="O319" s="10" t="e">
        <f>IF(VLOOKUP($I319,Zużycie!$A$2:$P$8,6,FALSE)=0," ",VLOOKUP($I319,Zużycie!$A$2:$P$8,6,FALSE))</f>
        <v>#N/A</v>
      </c>
      <c r="P319" s="10" t="e">
        <f>IF(VLOOKUP($I319,Zużycie!$A$2:$P$8,7,FALSE)=0," ",VLOOKUP($I319,Zużycie!$A$2:$P$8,7,FALSE))</f>
        <v>#N/A</v>
      </c>
      <c r="Q319" s="10" t="e">
        <f>IF(VLOOKUP($I319,Zużycie!$A$2:$P$8,8,FALSE)=0," ",VLOOKUP($I319,Zużycie!$A$2:$P$8,8,FALSE))</f>
        <v>#N/A</v>
      </c>
      <c r="R319" s="10" t="e">
        <f>IF(VLOOKUP($I319,Zużycie!$A$2:$P$8,9,FALSE)=0," ",VLOOKUP($I319,Zużycie!$A$2:$P$8,9,FALSE))</f>
        <v>#N/A</v>
      </c>
      <c r="S319" s="10" t="e">
        <f>IF(VLOOKUP($I319,Zużycie!$A$2:$P$8,10,FALSE)=0," ",VLOOKUP($I319,Zużycie!$A$2:$P$8,10,FALSE))</f>
        <v>#N/A</v>
      </c>
      <c r="T319" s="10" t="e">
        <f>IF(VLOOKUP($I319,Zużycie!$A$2:$P$8,11,FALSE)=0," ",VLOOKUP($I319,Zużycie!$A$2:$P$8,11,FALSE))</f>
        <v>#N/A</v>
      </c>
      <c r="U319" s="10" t="e">
        <f>IF(VLOOKUP($I319,Zużycie!$A$2:$P$8,12,FALSE)=0," ",VLOOKUP($I319,Zużycie!$A$2:$P$8,12,FALSE))</f>
        <v>#N/A</v>
      </c>
      <c r="V319" s="10" t="e">
        <f>IF(VLOOKUP($I319,Zużycie!$A$2:$P$8,13,FALSE)=0," ",VLOOKUP($I319,Zużycie!$A$2:$P$2,100,FALSE))</f>
        <v>#N/A</v>
      </c>
      <c r="W319" s="10" t="e">
        <f>IF(VLOOKUP($I319,Zużycie!$A$2:$P$8,14,FALSE)=0," ",VLOOKUP($I319,Zużycie!$A$2:$P$8,14,FALSE))</f>
        <v>#N/A</v>
      </c>
      <c r="X319" s="10" t="e">
        <f>IF(VLOOKUP($I319,Zużycie!$A$2:$P$8,15,FALSE)=0," ",VLOOKUP($I319,Zużycie!$A$2:$P$8,15,FALSE))</f>
        <v>#N/A</v>
      </c>
      <c r="Y319" s="10" t="e">
        <f>IF(VLOOKUP($I319,Zużycie!$A$2:$P$8,16,FALSE)=0," ",VLOOKUP($I319,Zużycie!$A$2:$P$8,16,FALSE))</f>
        <v>#N/A</v>
      </c>
      <c r="Z319" s="10"/>
      <c r="AA319" s="10"/>
      <c r="AB319" s="10"/>
      <c r="AC319" s="10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</row>
    <row r="320" spans="1:46" ht="47.25" customHeight="1">
      <c r="A320" s="14"/>
      <c r="B320" s="5"/>
      <c r="C320" s="6"/>
      <c r="D320" s="6"/>
      <c r="E320" s="7"/>
      <c r="F320" s="5"/>
      <c r="G320" s="5"/>
      <c r="H320" s="5"/>
      <c r="I320" s="5" t="str">
        <f t="shared" si="56"/>
        <v/>
      </c>
      <c r="J320" s="5"/>
      <c r="K320" s="5"/>
      <c r="L320" s="5"/>
      <c r="M320" s="5"/>
      <c r="N320" s="10" t="e">
        <f>IF(VLOOKUP($I320,Zużycie!$A$2:$P$8,5,FALSE)=0," ",VLOOKUP($I320,Zużycie!$A$2:$P$8,5,FALSE))</f>
        <v>#N/A</v>
      </c>
      <c r="O320" s="10" t="e">
        <f>IF(VLOOKUP($I320,Zużycie!$A$2:$P$8,6,FALSE)=0," ",VLOOKUP($I320,Zużycie!$A$2:$P$8,6,FALSE))</f>
        <v>#N/A</v>
      </c>
      <c r="P320" s="10" t="e">
        <f>IF(VLOOKUP($I320,Zużycie!$A$2:$P$8,7,FALSE)=0," ",VLOOKUP($I320,Zużycie!$A$2:$P$8,7,FALSE))</f>
        <v>#N/A</v>
      </c>
      <c r="Q320" s="10" t="e">
        <f>IF(VLOOKUP($I320,Zużycie!$A$2:$P$8,8,FALSE)=0," ",VLOOKUP($I320,Zużycie!$A$2:$P$8,8,FALSE))</f>
        <v>#N/A</v>
      </c>
      <c r="R320" s="10" t="e">
        <f>IF(VLOOKUP($I320,Zużycie!$A$2:$P$8,9,FALSE)=0," ",VLOOKUP($I320,Zużycie!$A$2:$P$8,9,FALSE))</f>
        <v>#N/A</v>
      </c>
      <c r="S320" s="10" t="e">
        <f>IF(VLOOKUP($I320,Zużycie!$A$2:$P$8,10,FALSE)=0," ",VLOOKUP($I320,Zużycie!$A$2:$P$8,10,FALSE))</f>
        <v>#N/A</v>
      </c>
      <c r="T320" s="10" t="e">
        <f>IF(VLOOKUP($I320,Zużycie!$A$2:$P$8,11,FALSE)=0," ",VLOOKUP($I320,Zużycie!$A$2:$P$8,11,FALSE))</f>
        <v>#N/A</v>
      </c>
      <c r="U320" s="10" t="e">
        <f>IF(VLOOKUP($I320,Zużycie!$A$2:$P$8,12,FALSE)=0," ",VLOOKUP($I320,Zużycie!$A$2:$P$8,12,FALSE))</f>
        <v>#N/A</v>
      </c>
      <c r="V320" s="10" t="e">
        <f>IF(VLOOKUP($I320,Zużycie!$A$2:$P$8,13,FALSE)=0," ",VLOOKUP($I320,Zużycie!$A$2:$P$2,100,FALSE))</f>
        <v>#N/A</v>
      </c>
      <c r="W320" s="10" t="e">
        <f>IF(VLOOKUP($I320,Zużycie!$A$2:$P$8,14,FALSE)=0," ",VLOOKUP($I320,Zużycie!$A$2:$P$8,14,FALSE))</f>
        <v>#N/A</v>
      </c>
      <c r="X320" s="10" t="e">
        <f>IF(VLOOKUP($I320,Zużycie!$A$2:$P$8,15,FALSE)=0," ",VLOOKUP($I320,Zużycie!$A$2:$P$8,15,FALSE))</f>
        <v>#N/A</v>
      </c>
      <c r="Y320" s="10" t="e">
        <f>IF(VLOOKUP($I320,Zużycie!$A$2:$P$8,16,FALSE)=0," ",VLOOKUP($I320,Zużycie!$A$2:$P$8,16,FALSE))</f>
        <v>#N/A</v>
      </c>
      <c r="Z320" s="10"/>
      <c r="AA320" s="10"/>
      <c r="AB320" s="10"/>
      <c r="AC320" s="10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</row>
    <row r="321" spans="1:46" ht="47.25" customHeight="1">
      <c r="A321" s="14"/>
      <c r="B321" s="5"/>
      <c r="C321" s="6"/>
      <c r="D321" s="6"/>
      <c r="E321" s="7"/>
      <c r="F321" s="5"/>
      <c r="G321" s="5"/>
      <c r="H321" s="5"/>
      <c r="I321" s="5" t="str">
        <f t="shared" si="56"/>
        <v/>
      </c>
      <c r="J321" s="5"/>
      <c r="K321" s="5"/>
      <c r="L321" s="5"/>
      <c r="M321" s="5"/>
      <c r="N321" s="10" t="e">
        <f>IF(VLOOKUP($I321,Zużycie!$A$2:$P$8,5,FALSE)=0," ",VLOOKUP($I321,Zużycie!$A$2:$P$8,5,FALSE))</f>
        <v>#N/A</v>
      </c>
      <c r="O321" s="10" t="e">
        <f>IF(VLOOKUP($I321,Zużycie!$A$2:$P$8,6,FALSE)=0," ",VLOOKUP($I321,Zużycie!$A$2:$P$8,6,FALSE))</f>
        <v>#N/A</v>
      </c>
      <c r="P321" s="10" t="e">
        <f>IF(VLOOKUP($I321,Zużycie!$A$2:$P$8,7,FALSE)=0," ",VLOOKUP($I321,Zużycie!$A$2:$P$8,7,FALSE))</f>
        <v>#N/A</v>
      </c>
      <c r="Q321" s="10" t="e">
        <f>IF(VLOOKUP($I321,Zużycie!$A$2:$P$8,8,FALSE)=0," ",VLOOKUP($I321,Zużycie!$A$2:$P$8,8,FALSE))</f>
        <v>#N/A</v>
      </c>
      <c r="R321" s="10" t="e">
        <f>IF(VLOOKUP($I321,Zużycie!$A$2:$P$8,9,FALSE)=0," ",VLOOKUP($I321,Zużycie!$A$2:$P$8,9,FALSE))</f>
        <v>#N/A</v>
      </c>
      <c r="S321" s="10" t="e">
        <f>IF(VLOOKUP($I321,Zużycie!$A$2:$P$8,10,FALSE)=0," ",VLOOKUP($I321,Zużycie!$A$2:$P$8,10,FALSE))</f>
        <v>#N/A</v>
      </c>
      <c r="T321" s="10" t="e">
        <f>IF(VLOOKUP($I321,Zużycie!$A$2:$P$8,11,FALSE)=0," ",VLOOKUP($I321,Zużycie!$A$2:$P$8,11,FALSE))</f>
        <v>#N/A</v>
      </c>
      <c r="U321" s="10" t="e">
        <f>IF(VLOOKUP($I321,Zużycie!$A$2:$P$8,12,FALSE)=0," ",VLOOKUP($I321,Zużycie!$A$2:$P$8,12,FALSE))</f>
        <v>#N/A</v>
      </c>
      <c r="V321" s="10" t="e">
        <f>IF(VLOOKUP($I321,Zużycie!$A$2:$P$8,13,FALSE)=0," ",VLOOKUP($I321,Zużycie!$A$2:$P$2,100,FALSE))</f>
        <v>#N/A</v>
      </c>
      <c r="W321" s="10" t="e">
        <f>IF(VLOOKUP($I321,Zużycie!$A$2:$P$8,14,FALSE)=0," ",VLOOKUP($I321,Zużycie!$A$2:$P$8,14,FALSE))</f>
        <v>#N/A</v>
      </c>
      <c r="X321" s="10" t="e">
        <f>IF(VLOOKUP($I321,Zużycie!$A$2:$P$8,15,FALSE)=0," ",VLOOKUP($I321,Zużycie!$A$2:$P$8,15,FALSE))</f>
        <v>#N/A</v>
      </c>
      <c r="Y321" s="10" t="e">
        <f>IF(VLOOKUP($I321,Zużycie!$A$2:$P$8,16,FALSE)=0," ",VLOOKUP($I321,Zużycie!$A$2:$P$8,16,FALSE))</f>
        <v>#N/A</v>
      </c>
      <c r="Z321" s="10"/>
      <c r="AA321" s="10"/>
      <c r="AB321" s="10"/>
      <c r="AC321" s="10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</row>
    <row r="322" spans="1:46" ht="47.25" customHeight="1">
      <c r="A322" s="14"/>
      <c r="B322" s="5"/>
      <c r="C322" s="6"/>
      <c r="D322" s="6"/>
      <c r="E322" s="7"/>
      <c r="F322" s="5"/>
      <c r="G322" s="5"/>
      <c r="H322" s="5"/>
      <c r="I322" s="5" t="str">
        <f t="shared" si="56"/>
        <v/>
      </c>
      <c r="J322" s="5"/>
      <c r="K322" s="5"/>
      <c r="L322" s="5"/>
      <c r="M322" s="5"/>
      <c r="N322" s="10" t="e">
        <f>IF(VLOOKUP($I322,Zużycie!$A$2:$P$8,5,FALSE)=0," ",VLOOKUP($I322,Zużycie!$A$2:$P$8,5,FALSE))</f>
        <v>#N/A</v>
      </c>
      <c r="O322" s="10" t="e">
        <f>IF(VLOOKUP($I322,Zużycie!$A$2:$P$8,6,FALSE)=0," ",VLOOKUP($I322,Zużycie!$A$2:$P$8,6,FALSE))</f>
        <v>#N/A</v>
      </c>
      <c r="P322" s="10" t="e">
        <f>IF(VLOOKUP($I322,Zużycie!$A$2:$P$8,7,FALSE)=0," ",VLOOKUP($I322,Zużycie!$A$2:$P$8,7,FALSE))</f>
        <v>#N/A</v>
      </c>
      <c r="Q322" s="10" t="e">
        <f>IF(VLOOKUP($I322,Zużycie!$A$2:$P$8,8,FALSE)=0," ",VLOOKUP($I322,Zużycie!$A$2:$P$8,8,FALSE))</f>
        <v>#N/A</v>
      </c>
      <c r="R322" s="10" t="e">
        <f>IF(VLOOKUP($I322,Zużycie!$A$2:$P$8,9,FALSE)=0," ",VLOOKUP($I322,Zużycie!$A$2:$P$8,9,FALSE))</f>
        <v>#N/A</v>
      </c>
      <c r="S322" s="10" t="e">
        <f>IF(VLOOKUP($I322,Zużycie!$A$2:$P$8,10,FALSE)=0," ",VLOOKUP($I322,Zużycie!$A$2:$P$8,10,FALSE))</f>
        <v>#N/A</v>
      </c>
      <c r="T322" s="10" t="e">
        <f>IF(VLOOKUP($I322,Zużycie!$A$2:$P$8,11,FALSE)=0," ",VLOOKUP($I322,Zużycie!$A$2:$P$8,11,FALSE))</f>
        <v>#N/A</v>
      </c>
      <c r="U322" s="10" t="e">
        <f>IF(VLOOKUP($I322,Zużycie!$A$2:$P$8,12,FALSE)=0," ",VLOOKUP($I322,Zużycie!$A$2:$P$8,12,FALSE))</f>
        <v>#N/A</v>
      </c>
      <c r="V322" s="10" t="e">
        <f>IF(VLOOKUP($I322,Zużycie!$A$2:$P$8,13,FALSE)=0," ",VLOOKUP($I322,Zużycie!$A$2:$P$2,100,FALSE))</f>
        <v>#N/A</v>
      </c>
      <c r="W322" s="10" t="e">
        <f>IF(VLOOKUP($I322,Zużycie!$A$2:$P$8,14,FALSE)=0," ",VLOOKUP($I322,Zużycie!$A$2:$P$8,14,FALSE))</f>
        <v>#N/A</v>
      </c>
      <c r="X322" s="10" t="e">
        <f>IF(VLOOKUP($I322,Zużycie!$A$2:$P$8,15,FALSE)=0," ",VLOOKUP($I322,Zużycie!$A$2:$P$8,15,FALSE))</f>
        <v>#N/A</v>
      </c>
      <c r="Y322" s="10" t="e">
        <f>IF(VLOOKUP($I322,Zużycie!$A$2:$P$8,16,FALSE)=0," ",VLOOKUP($I322,Zużycie!$A$2:$P$8,16,FALSE))</f>
        <v>#N/A</v>
      </c>
      <c r="Z322" s="10"/>
      <c r="AA322" s="10"/>
      <c r="AB322" s="10"/>
      <c r="AC322" s="10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</row>
    <row r="323" spans="1:46" ht="47.25" customHeight="1">
      <c r="A323" s="14"/>
      <c r="B323" s="5"/>
      <c r="C323" s="6"/>
      <c r="D323" s="6"/>
      <c r="E323" s="7"/>
      <c r="F323" s="5"/>
      <c r="G323" s="5"/>
      <c r="H323" s="5"/>
      <c r="I323" s="5" t="str">
        <f t="shared" ref="I323:I386" si="57">CONCATENATE(F323,G323,H323)</f>
        <v/>
      </c>
      <c r="J323" s="5"/>
      <c r="K323" s="5"/>
      <c r="L323" s="5"/>
      <c r="M323" s="5"/>
      <c r="N323" s="10" t="e">
        <f>IF(VLOOKUP($I323,Zużycie!$A$2:$P$8,5,FALSE)=0," ",VLOOKUP($I323,Zużycie!$A$2:$P$8,5,FALSE))</f>
        <v>#N/A</v>
      </c>
      <c r="O323" s="10" t="e">
        <f>IF(VLOOKUP($I323,Zużycie!$A$2:$P$8,6,FALSE)=0," ",VLOOKUP($I323,Zużycie!$A$2:$P$8,6,FALSE))</f>
        <v>#N/A</v>
      </c>
      <c r="P323" s="10" t="e">
        <f>IF(VLOOKUP($I323,Zużycie!$A$2:$P$8,7,FALSE)=0," ",VLOOKUP($I323,Zużycie!$A$2:$P$8,7,FALSE))</f>
        <v>#N/A</v>
      </c>
      <c r="Q323" s="10" t="e">
        <f>IF(VLOOKUP($I323,Zużycie!$A$2:$P$8,8,FALSE)=0," ",VLOOKUP($I323,Zużycie!$A$2:$P$8,8,FALSE))</f>
        <v>#N/A</v>
      </c>
      <c r="R323" s="10" t="e">
        <f>IF(VLOOKUP($I323,Zużycie!$A$2:$P$8,9,FALSE)=0," ",VLOOKUP($I323,Zużycie!$A$2:$P$8,9,FALSE))</f>
        <v>#N/A</v>
      </c>
      <c r="S323" s="10" t="e">
        <f>IF(VLOOKUP($I323,Zużycie!$A$2:$P$8,10,FALSE)=0," ",VLOOKUP($I323,Zużycie!$A$2:$P$8,10,FALSE))</f>
        <v>#N/A</v>
      </c>
      <c r="T323" s="10" t="e">
        <f>IF(VLOOKUP($I323,Zużycie!$A$2:$P$8,11,FALSE)=0," ",VLOOKUP($I323,Zużycie!$A$2:$P$8,11,FALSE))</f>
        <v>#N/A</v>
      </c>
      <c r="U323" s="10" t="e">
        <f>IF(VLOOKUP($I323,Zużycie!$A$2:$P$8,12,FALSE)=0," ",VLOOKUP($I323,Zużycie!$A$2:$P$8,12,FALSE))</f>
        <v>#N/A</v>
      </c>
      <c r="V323" s="10" t="e">
        <f>IF(VLOOKUP($I323,Zużycie!$A$2:$P$8,13,FALSE)=0," ",VLOOKUP($I323,Zużycie!$A$2:$P$2,100,FALSE))</f>
        <v>#N/A</v>
      </c>
      <c r="W323" s="10" t="e">
        <f>IF(VLOOKUP($I323,Zużycie!$A$2:$P$8,14,FALSE)=0," ",VLOOKUP($I323,Zużycie!$A$2:$P$8,14,FALSE))</f>
        <v>#N/A</v>
      </c>
      <c r="X323" s="10" t="e">
        <f>IF(VLOOKUP($I323,Zużycie!$A$2:$P$8,15,FALSE)=0," ",VLOOKUP($I323,Zużycie!$A$2:$P$8,15,FALSE))</f>
        <v>#N/A</v>
      </c>
      <c r="Y323" s="10" t="e">
        <f>IF(VLOOKUP($I323,Zużycie!$A$2:$P$8,16,FALSE)=0," ",VLOOKUP($I323,Zużycie!$A$2:$P$8,16,FALSE))</f>
        <v>#N/A</v>
      </c>
      <c r="Z323" s="10"/>
      <c r="AA323" s="10"/>
      <c r="AB323" s="10"/>
      <c r="AC323" s="10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</row>
    <row r="324" spans="1:46" ht="47.25" customHeight="1">
      <c r="A324" s="14"/>
      <c r="B324" s="5"/>
      <c r="C324" s="6"/>
      <c r="D324" s="6"/>
      <c r="E324" s="7"/>
      <c r="F324" s="5"/>
      <c r="G324" s="5"/>
      <c r="H324" s="5"/>
      <c r="I324" s="5" t="str">
        <f t="shared" si="57"/>
        <v/>
      </c>
      <c r="J324" s="5"/>
      <c r="K324" s="5"/>
      <c r="L324" s="5"/>
      <c r="M324" s="5"/>
      <c r="N324" s="10" t="e">
        <f>IF(VLOOKUP($I324,Zużycie!$A$2:$P$8,5,FALSE)=0," ",VLOOKUP($I324,Zużycie!$A$2:$P$8,5,FALSE))</f>
        <v>#N/A</v>
      </c>
      <c r="O324" s="10" t="e">
        <f>IF(VLOOKUP($I324,Zużycie!$A$2:$P$8,6,FALSE)=0," ",VLOOKUP($I324,Zużycie!$A$2:$P$8,6,FALSE))</f>
        <v>#N/A</v>
      </c>
      <c r="P324" s="10" t="e">
        <f>IF(VLOOKUP($I324,Zużycie!$A$2:$P$8,7,FALSE)=0," ",VLOOKUP($I324,Zużycie!$A$2:$P$8,7,FALSE))</f>
        <v>#N/A</v>
      </c>
      <c r="Q324" s="10" t="e">
        <f>IF(VLOOKUP($I324,Zużycie!$A$2:$P$8,8,FALSE)=0," ",VLOOKUP($I324,Zużycie!$A$2:$P$8,8,FALSE))</f>
        <v>#N/A</v>
      </c>
      <c r="R324" s="10" t="e">
        <f>IF(VLOOKUP($I324,Zużycie!$A$2:$P$8,9,FALSE)=0," ",VLOOKUP($I324,Zużycie!$A$2:$P$8,9,FALSE))</f>
        <v>#N/A</v>
      </c>
      <c r="S324" s="10" t="e">
        <f>IF(VLOOKUP($I324,Zużycie!$A$2:$P$8,10,FALSE)=0," ",VLOOKUP($I324,Zużycie!$A$2:$P$8,10,FALSE))</f>
        <v>#N/A</v>
      </c>
      <c r="T324" s="10" t="e">
        <f>IF(VLOOKUP($I324,Zużycie!$A$2:$P$8,11,FALSE)=0," ",VLOOKUP($I324,Zużycie!$A$2:$P$8,11,FALSE))</f>
        <v>#N/A</v>
      </c>
      <c r="U324" s="10" t="e">
        <f>IF(VLOOKUP($I324,Zużycie!$A$2:$P$8,12,FALSE)=0," ",VLOOKUP($I324,Zużycie!$A$2:$P$8,12,FALSE))</f>
        <v>#N/A</v>
      </c>
      <c r="V324" s="10" t="e">
        <f>IF(VLOOKUP($I324,Zużycie!$A$2:$P$8,13,FALSE)=0," ",VLOOKUP($I324,Zużycie!$A$2:$P$2,100,FALSE))</f>
        <v>#N/A</v>
      </c>
      <c r="W324" s="10" t="e">
        <f>IF(VLOOKUP($I324,Zużycie!$A$2:$P$8,14,FALSE)=0," ",VLOOKUP($I324,Zużycie!$A$2:$P$8,14,FALSE))</f>
        <v>#N/A</v>
      </c>
      <c r="X324" s="10" t="e">
        <f>IF(VLOOKUP($I324,Zużycie!$A$2:$P$8,15,FALSE)=0," ",VLOOKUP($I324,Zużycie!$A$2:$P$8,15,FALSE))</f>
        <v>#N/A</v>
      </c>
      <c r="Y324" s="10" t="e">
        <f>IF(VLOOKUP($I324,Zużycie!$A$2:$P$8,16,FALSE)=0," ",VLOOKUP($I324,Zużycie!$A$2:$P$8,16,FALSE))</f>
        <v>#N/A</v>
      </c>
      <c r="Z324" s="10"/>
      <c r="AA324" s="10"/>
      <c r="AB324" s="10"/>
      <c r="AC324" s="10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</row>
    <row r="325" spans="1:46" ht="47.25" customHeight="1">
      <c r="A325" s="14"/>
      <c r="B325" s="5"/>
      <c r="C325" s="6"/>
      <c r="D325" s="6"/>
      <c r="E325" s="7"/>
      <c r="F325" s="5"/>
      <c r="G325" s="5"/>
      <c r="H325" s="5"/>
      <c r="I325" s="5" t="str">
        <f t="shared" si="57"/>
        <v/>
      </c>
      <c r="J325" s="5"/>
      <c r="K325" s="5"/>
      <c r="L325" s="5"/>
      <c r="M325" s="5"/>
      <c r="N325" s="10" t="e">
        <f>IF(VLOOKUP($I325,Zużycie!$A$2:$P$8,5,FALSE)=0," ",VLOOKUP($I325,Zużycie!$A$2:$P$8,5,FALSE))</f>
        <v>#N/A</v>
      </c>
      <c r="O325" s="10" t="e">
        <f>IF(VLOOKUP($I325,Zużycie!$A$2:$P$8,6,FALSE)=0," ",VLOOKUP($I325,Zużycie!$A$2:$P$8,6,FALSE))</f>
        <v>#N/A</v>
      </c>
      <c r="P325" s="10" t="e">
        <f>IF(VLOOKUP($I325,Zużycie!$A$2:$P$8,7,FALSE)=0," ",VLOOKUP($I325,Zużycie!$A$2:$P$8,7,FALSE))</f>
        <v>#N/A</v>
      </c>
      <c r="Q325" s="10" t="e">
        <f>IF(VLOOKUP($I325,Zużycie!$A$2:$P$8,8,FALSE)=0," ",VLOOKUP($I325,Zużycie!$A$2:$P$8,8,FALSE))</f>
        <v>#N/A</v>
      </c>
      <c r="R325" s="10" t="e">
        <f>IF(VLOOKUP($I325,Zużycie!$A$2:$P$8,9,FALSE)=0," ",VLOOKUP($I325,Zużycie!$A$2:$P$8,9,FALSE))</f>
        <v>#N/A</v>
      </c>
      <c r="S325" s="10" t="e">
        <f>IF(VLOOKUP($I325,Zużycie!$A$2:$P$8,10,FALSE)=0," ",VLOOKUP($I325,Zużycie!$A$2:$P$8,10,FALSE))</f>
        <v>#N/A</v>
      </c>
      <c r="T325" s="10" t="e">
        <f>IF(VLOOKUP($I325,Zużycie!$A$2:$P$8,11,FALSE)=0," ",VLOOKUP($I325,Zużycie!$A$2:$P$8,11,FALSE))</f>
        <v>#N/A</v>
      </c>
      <c r="U325" s="10" t="e">
        <f>IF(VLOOKUP($I325,Zużycie!$A$2:$P$8,12,FALSE)=0," ",VLOOKUP($I325,Zużycie!$A$2:$P$8,12,FALSE))</f>
        <v>#N/A</v>
      </c>
      <c r="V325" s="10" t="e">
        <f>IF(VLOOKUP($I325,Zużycie!$A$2:$P$8,13,FALSE)=0," ",VLOOKUP($I325,Zużycie!$A$2:$P$2,100,FALSE))</f>
        <v>#N/A</v>
      </c>
      <c r="W325" s="10" t="e">
        <f>IF(VLOOKUP($I325,Zużycie!$A$2:$P$8,14,FALSE)=0," ",VLOOKUP($I325,Zużycie!$A$2:$P$8,14,FALSE))</f>
        <v>#N/A</v>
      </c>
      <c r="X325" s="10" t="e">
        <f>IF(VLOOKUP($I325,Zużycie!$A$2:$P$8,15,FALSE)=0," ",VLOOKUP($I325,Zużycie!$A$2:$P$8,15,FALSE))</f>
        <v>#N/A</v>
      </c>
      <c r="Y325" s="10" t="e">
        <f>IF(VLOOKUP($I325,Zużycie!$A$2:$P$8,16,FALSE)=0," ",VLOOKUP($I325,Zużycie!$A$2:$P$8,16,FALSE))</f>
        <v>#N/A</v>
      </c>
      <c r="Z325" s="10"/>
      <c r="AA325" s="10"/>
      <c r="AB325" s="10"/>
      <c r="AC325" s="10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</row>
    <row r="326" spans="1:46" ht="47.25" customHeight="1">
      <c r="A326" s="14"/>
      <c r="B326" s="5"/>
      <c r="C326" s="6"/>
      <c r="D326" s="6"/>
      <c r="E326" s="7"/>
      <c r="F326" s="5"/>
      <c r="G326" s="5"/>
      <c r="H326" s="5"/>
      <c r="I326" s="5" t="str">
        <f t="shared" si="57"/>
        <v/>
      </c>
      <c r="J326" s="5"/>
      <c r="K326" s="5"/>
      <c r="L326" s="5"/>
      <c r="M326" s="5"/>
      <c r="N326" s="10" t="e">
        <f>IF(VLOOKUP($I326,Zużycie!$A$2:$P$8,5,FALSE)=0," ",VLOOKUP($I326,Zużycie!$A$2:$P$8,5,FALSE))</f>
        <v>#N/A</v>
      </c>
      <c r="O326" s="10" t="e">
        <f>IF(VLOOKUP($I326,Zużycie!$A$2:$P$8,6,FALSE)=0," ",VLOOKUP($I326,Zużycie!$A$2:$P$8,6,FALSE))</f>
        <v>#N/A</v>
      </c>
      <c r="P326" s="10" t="e">
        <f>IF(VLOOKUP($I326,Zużycie!$A$2:$P$8,7,FALSE)=0," ",VLOOKUP($I326,Zużycie!$A$2:$P$8,7,FALSE))</f>
        <v>#N/A</v>
      </c>
      <c r="Q326" s="10" t="e">
        <f>IF(VLOOKUP($I326,Zużycie!$A$2:$P$8,8,FALSE)=0," ",VLOOKUP($I326,Zużycie!$A$2:$P$8,8,FALSE))</f>
        <v>#N/A</v>
      </c>
      <c r="R326" s="10" t="e">
        <f>IF(VLOOKUP($I326,Zużycie!$A$2:$P$8,9,FALSE)=0," ",VLOOKUP($I326,Zużycie!$A$2:$P$8,9,FALSE))</f>
        <v>#N/A</v>
      </c>
      <c r="S326" s="10" t="e">
        <f>IF(VLOOKUP($I326,Zużycie!$A$2:$P$8,10,FALSE)=0," ",VLOOKUP($I326,Zużycie!$A$2:$P$8,10,FALSE))</f>
        <v>#N/A</v>
      </c>
      <c r="T326" s="10" t="e">
        <f>IF(VLOOKUP($I326,Zużycie!$A$2:$P$8,11,FALSE)=0," ",VLOOKUP($I326,Zużycie!$A$2:$P$8,11,FALSE))</f>
        <v>#N/A</v>
      </c>
      <c r="U326" s="10" t="e">
        <f>IF(VLOOKUP($I326,Zużycie!$A$2:$P$8,12,FALSE)=0," ",VLOOKUP($I326,Zużycie!$A$2:$P$8,12,FALSE))</f>
        <v>#N/A</v>
      </c>
      <c r="V326" s="10" t="e">
        <f>IF(VLOOKUP($I326,Zużycie!$A$2:$P$8,13,FALSE)=0," ",VLOOKUP($I326,Zużycie!$A$2:$P$2,100,FALSE))</f>
        <v>#N/A</v>
      </c>
      <c r="W326" s="10" t="e">
        <f>IF(VLOOKUP($I326,Zużycie!$A$2:$P$8,14,FALSE)=0," ",VLOOKUP($I326,Zużycie!$A$2:$P$8,14,FALSE))</f>
        <v>#N/A</v>
      </c>
      <c r="X326" s="10" t="e">
        <f>IF(VLOOKUP($I326,Zużycie!$A$2:$P$8,15,FALSE)=0," ",VLOOKUP($I326,Zużycie!$A$2:$P$8,15,FALSE))</f>
        <v>#N/A</v>
      </c>
      <c r="Y326" s="10" t="e">
        <f>IF(VLOOKUP($I326,Zużycie!$A$2:$P$8,16,FALSE)=0," ",VLOOKUP($I326,Zużycie!$A$2:$P$8,16,FALSE))</f>
        <v>#N/A</v>
      </c>
      <c r="Z326" s="10"/>
      <c r="AA326" s="10"/>
      <c r="AB326" s="10"/>
      <c r="AC326" s="10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</row>
    <row r="327" spans="1:46" ht="47.25" customHeight="1">
      <c r="A327" s="14"/>
      <c r="B327" s="5"/>
      <c r="C327" s="6"/>
      <c r="D327" s="6"/>
      <c r="E327" s="7"/>
      <c r="F327" s="5"/>
      <c r="G327" s="5"/>
      <c r="H327" s="5"/>
      <c r="I327" s="5" t="str">
        <f t="shared" si="57"/>
        <v/>
      </c>
      <c r="J327" s="5"/>
      <c r="K327" s="5"/>
      <c r="L327" s="5"/>
      <c r="M327" s="5"/>
      <c r="N327" s="10" t="e">
        <f>IF(VLOOKUP($I327,Zużycie!$A$2:$P$8,5,FALSE)=0," ",VLOOKUP($I327,Zużycie!$A$2:$P$8,5,FALSE))</f>
        <v>#N/A</v>
      </c>
      <c r="O327" s="10" t="e">
        <f>IF(VLOOKUP($I327,Zużycie!$A$2:$P$8,6,FALSE)=0," ",VLOOKUP($I327,Zużycie!$A$2:$P$8,6,FALSE))</f>
        <v>#N/A</v>
      </c>
      <c r="P327" s="10" t="e">
        <f>IF(VLOOKUP($I327,Zużycie!$A$2:$P$8,7,FALSE)=0," ",VLOOKUP($I327,Zużycie!$A$2:$P$8,7,FALSE))</f>
        <v>#N/A</v>
      </c>
      <c r="Q327" s="10" t="e">
        <f>IF(VLOOKUP($I327,Zużycie!$A$2:$P$8,8,FALSE)=0," ",VLOOKUP($I327,Zużycie!$A$2:$P$8,8,FALSE))</f>
        <v>#N/A</v>
      </c>
      <c r="R327" s="10" t="e">
        <f>IF(VLOOKUP($I327,Zużycie!$A$2:$P$8,9,FALSE)=0," ",VLOOKUP($I327,Zużycie!$A$2:$P$8,9,FALSE))</f>
        <v>#N/A</v>
      </c>
      <c r="S327" s="10" t="e">
        <f>IF(VLOOKUP($I327,Zużycie!$A$2:$P$8,10,FALSE)=0," ",VLOOKUP($I327,Zużycie!$A$2:$P$8,10,FALSE))</f>
        <v>#N/A</v>
      </c>
      <c r="T327" s="10" t="e">
        <f>IF(VLOOKUP($I327,Zużycie!$A$2:$P$8,11,FALSE)=0," ",VLOOKUP($I327,Zużycie!$A$2:$P$8,11,FALSE))</f>
        <v>#N/A</v>
      </c>
      <c r="U327" s="10" t="e">
        <f>IF(VLOOKUP($I327,Zużycie!$A$2:$P$8,12,FALSE)=0," ",VLOOKUP($I327,Zużycie!$A$2:$P$8,12,FALSE))</f>
        <v>#N/A</v>
      </c>
      <c r="V327" s="10" t="e">
        <f>IF(VLOOKUP($I327,Zużycie!$A$2:$P$8,13,FALSE)=0," ",VLOOKUP($I327,Zużycie!$A$2:$P$2,100,FALSE))</f>
        <v>#N/A</v>
      </c>
      <c r="W327" s="10" t="e">
        <f>IF(VLOOKUP($I327,Zużycie!$A$2:$P$8,14,FALSE)=0," ",VLOOKUP($I327,Zużycie!$A$2:$P$8,14,FALSE))</f>
        <v>#N/A</v>
      </c>
      <c r="X327" s="10" t="e">
        <f>IF(VLOOKUP($I327,Zużycie!$A$2:$P$8,15,FALSE)=0," ",VLOOKUP($I327,Zużycie!$A$2:$P$8,15,FALSE))</f>
        <v>#N/A</v>
      </c>
      <c r="Y327" s="10" t="e">
        <f>IF(VLOOKUP($I327,Zużycie!$A$2:$P$8,16,FALSE)=0," ",VLOOKUP($I327,Zużycie!$A$2:$P$8,16,FALSE))</f>
        <v>#N/A</v>
      </c>
      <c r="Z327" s="10"/>
      <c r="AA327" s="10"/>
      <c r="AB327" s="10"/>
      <c r="AC327" s="10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</row>
    <row r="328" spans="1:46" ht="47.25" customHeight="1">
      <c r="A328" s="14"/>
      <c r="B328" s="5"/>
      <c r="C328" s="6"/>
      <c r="D328" s="6"/>
      <c r="E328" s="7"/>
      <c r="F328" s="5"/>
      <c r="G328" s="5"/>
      <c r="H328" s="5"/>
      <c r="I328" s="5" t="str">
        <f t="shared" si="57"/>
        <v/>
      </c>
      <c r="J328" s="5"/>
      <c r="K328" s="5"/>
      <c r="L328" s="5"/>
      <c r="M328" s="5"/>
      <c r="N328" s="10" t="e">
        <f>IF(VLOOKUP($I328,Zużycie!$A$2:$P$8,5,FALSE)=0," ",VLOOKUP($I328,Zużycie!$A$2:$P$8,5,FALSE))</f>
        <v>#N/A</v>
      </c>
      <c r="O328" s="10" t="e">
        <f>IF(VLOOKUP($I328,Zużycie!$A$2:$P$8,6,FALSE)=0," ",VLOOKUP($I328,Zużycie!$A$2:$P$8,6,FALSE))</f>
        <v>#N/A</v>
      </c>
      <c r="P328" s="10" t="e">
        <f>IF(VLOOKUP($I328,Zużycie!$A$2:$P$8,7,FALSE)=0," ",VLOOKUP($I328,Zużycie!$A$2:$P$8,7,FALSE))</f>
        <v>#N/A</v>
      </c>
      <c r="Q328" s="10" t="e">
        <f>IF(VLOOKUP($I328,Zużycie!$A$2:$P$8,8,FALSE)=0," ",VLOOKUP($I328,Zużycie!$A$2:$P$8,8,FALSE))</f>
        <v>#N/A</v>
      </c>
      <c r="R328" s="10" t="e">
        <f>IF(VLOOKUP($I328,Zużycie!$A$2:$P$8,9,FALSE)=0," ",VLOOKUP($I328,Zużycie!$A$2:$P$8,9,FALSE))</f>
        <v>#N/A</v>
      </c>
      <c r="S328" s="10" t="e">
        <f>IF(VLOOKUP($I328,Zużycie!$A$2:$P$8,10,FALSE)=0," ",VLOOKUP($I328,Zużycie!$A$2:$P$8,10,FALSE))</f>
        <v>#N/A</v>
      </c>
      <c r="T328" s="10" t="e">
        <f>IF(VLOOKUP($I328,Zużycie!$A$2:$P$8,11,FALSE)=0," ",VLOOKUP($I328,Zużycie!$A$2:$P$8,11,FALSE))</f>
        <v>#N/A</v>
      </c>
      <c r="U328" s="10" t="e">
        <f>IF(VLOOKUP($I328,Zużycie!$A$2:$P$8,12,FALSE)=0," ",VLOOKUP($I328,Zużycie!$A$2:$P$8,12,FALSE))</f>
        <v>#N/A</v>
      </c>
      <c r="V328" s="10" t="e">
        <f>IF(VLOOKUP($I328,Zużycie!$A$2:$P$8,13,FALSE)=0," ",VLOOKUP($I328,Zużycie!$A$2:$P$2,100,FALSE))</f>
        <v>#N/A</v>
      </c>
      <c r="W328" s="10" t="e">
        <f>IF(VLOOKUP($I328,Zużycie!$A$2:$P$8,14,FALSE)=0," ",VLOOKUP($I328,Zużycie!$A$2:$P$8,14,FALSE))</f>
        <v>#N/A</v>
      </c>
      <c r="X328" s="10" t="e">
        <f>IF(VLOOKUP($I328,Zużycie!$A$2:$P$8,15,FALSE)=0," ",VLOOKUP($I328,Zużycie!$A$2:$P$8,15,FALSE))</f>
        <v>#N/A</v>
      </c>
      <c r="Y328" s="10" t="e">
        <f>IF(VLOOKUP($I328,Zużycie!$A$2:$P$8,16,FALSE)=0," ",VLOOKUP($I328,Zużycie!$A$2:$P$8,16,FALSE))</f>
        <v>#N/A</v>
      </c>
      <c r="Z328" s="10"/>
      <c r="AA328" s="10"/>
      <c r="AB328" s="10"/>
      <c r="AC328" s="10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</row>
    <row r="329" spans="1:46" ht="47.25" customHeight="1">
      <c r="A329" s="14"/>
      <c r="B329" s="5"/>
      <c r="C329" s="6"/>
      <c r="D329" s="6"/>
      <c r="E329" s="7"/>
      <c r="F329" s="5"/>
      <c r="G329" s="5"/>
      <c r="H329" s="5"/>
      <c r="I329" s="5" t="str">
        <f t="shared" si="57"/>
        <v/>
      </c>
      <c r="J329" s="5"/>
      <c r="K329" s="5"/>
      <c r="L329" s="5"/>
      <c r="M329" s="5"/>
      <c r="N329" s="10" t="e">
        <f>IF(VLOOKUP($I329,Zużycie!$A$2:$P$8,5,FALSE)=0," ",VLOOKUP($I329,Zużycie!$A$2:$P$8,5,FALSE))</f>
        <v>#N/A</v>
      </c>
      <c r="O329" s="10" t="e">
        <f>IF(VLOOKUP($I329,Zużycie!$A$2:$P$8,6,FALSE)=0," ",VLOOKUP($I329,Zużycie!$A$2:$P$8,6,FALSE))</f>
        <v>#N/A</v>
      </c>
      <c r="P329" s="10" t="e">
        <f>IF(VLOOKUP($I329,Zużycie!$A$2:$P$8,7,FALSE)=0," ",VLOOKUP($I329,Zużycie!$A$2:$P$8,7,FALSE))</f>
        <v>#N/A</v>
      </c>
      <c r="Q329" s="10" t="e">
        <f>IF(VLOOKUP($I329,Zużycie!$A$2:$P$8,8,FALSE)=0," ",VLOOKUP($I329,Zużycie!$A$2:$P$8,8,FALSE))</f>
        <v>#N/A</v>
      </c>
      <c r="R329" s="10" t="e">
        <f>IF(VLOOKUP($I329,Zużycie!$A$2:$P$8,9,FALSE)=0," ",VLOOKUP($I329,Zużycie!$A$2:$P$8,9,FALSE))</f>
        <v>#N/A</v>
      </c>
      <c r="S329" s="10" t="e">
        <f>IF(VLOOKUP($I329,Zużycie!$A$2:$P$8,10,FALSE)=0," ",VLOOKUP($I329,Zużycie!$A$2:$P$8,10,FALSE))</f>
        <v>#N/A</v>
      </c>
      <c r="T329" s="10" t="e">
        <f>IF(VLOOKUP($I329,Zużycie!$A$2:$P$8,11,FALSE)=0," ",VLOOKUP($I329,Zużycie!$A$2:$P$8,11,FALSE))</f>
        <v>#N/A</v>
      </c>
      <c r="U329" s="10" t="e">
        <f>IF(VLOOKUP($I329,Zużycie!$A$2:$P$8,12,FALSE)=0," ",VLOOKUP($I329,Zużycie!$A$2:$P$8,12,FALSE))</f>
        <v>#N/A</v>
      </c>
      <c r="V329" s="10" t="e">
        <f>IF(VLOOKUP($I329,Zużycie!$A$2:$P$8,13,FALSE)=0," ",VLOOKUP($I329,Zużycie!$A$2:$P$2,100,FALSE))</f>
        <v>#N/A</v>
      </c>
      <c r="W329" s="10" t="e">
        <f>IF(VLOOKUP($I329,Zużycie!$A$2:$P$8,14,FALSE)=0," ",VLOOKUP($I329,Zużycie!$A$2:$P$8,14,FALSE))</f>
        <v>#N/A</v>
      </c>
      <c r="X329" s="10" t="e">
        <f>IF(VLOOKUP($I329,Zużycie!$A$2:$P$8,15,FALSE)=0," ",VLOOKUP($I329,Zużycie!$A$2:$P$8,15,FALSE))</f>
        <v>#N/A</v>
      </c>
      <c r="Y329" s="10" t="e">
        <f>IF(VLOOKUP($I329,Zużycie!$A$2:$P$8,16,FALSE)=0," ",VLOOKUP($I329,Zużycie!$A$2:$P$8,16,FALSE))</f>
        <v>#N/A</v>
      </c>
      <c r="Z329" s="10"/>
      <c r="AA329" s="10"/>
      <c r="AB329" s="10"/>
      <c r="AC329" s="10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</row>
    <row r="330" spans="1:46" ht="47.25" customHeight="1">
      <c r="A330" s="14"/>
      <c r="B330" s="5"/>
      <c r="C330" s="6"/>
      <c r="D330" s="6"/>
      <c r="E330" s="7"/>
      <c r="F330" s="5"/>
      <c r="G330" s="5"/>
      <c r="H330" s="5"/>
      <c r="I330" s="5" t="str">
        <f t="shared" si="57"/>
        <v/>
      </c>
      <c r="J330" s="5"/>
      <c r="K330" s="5"/>
      <c r="L330" s="5"/>
      <c r="M330" s="5"/>
      <c r="N330" s="10" t="e">
        <f>IF(VLOOKUP($I330,Zużycie!$A$2:$P$8,5,FALSE)=0," ",VLOOKUP($I330,Zużycie!$A$2:$P$8,5,FALSE))</f>
        <v>#N/A</v>
      </c>
      <c r="O330" s="10" t="e">
        <f>IF(VLOOKUP($I330,Zużycie!$A$2:$P$8,6,FALSE)=0," ",VLOOKUP($I330,Zużycie!$A$2:$P$8,6,FALSE))</f>
        <v>#N/A</v>
      </c>
      <c r="P330" s="10" t="e">
        <f>IF(VLOOKUP($I330,Zużycie!$A$2:$P$8,7,FALSE)=0," ",VLOOKUP($I330,Zużycie!$A$2:$P$8,7,FALSE))</f>
        <v>#N/A</v>
      </c>
      <c r="Q330" s="10" t="e">
        <f>IF(VLOOKUP($I330,Zużycie!$A$2:$P$8,8,FALSE)=0," ",VLOOKUP($I330,Zużycie!$A$2:$P$8,8,FALSE))</f>
        <v>#N/A</v>
      </c>
      <c r="R330" s="10" t="e">
        <f>IF(VLOOKUP($I330,Zużycie!$A$2:$P$8,9,FALSE)=0," ",VLOOKUP($I330,Zużycie!$A$2:$P$8,9,FALSE))</f>
        <v>#N/A</v>
      </c>
      <c r="S330" s="10" t="e">
        <f>IF(VLOOKUP($I330,Zużycie!$A$2:$P$8,10,FALSE)=0," ",VLOOKUP($I330,Zużycie!$A$2:$P$8,10,FALSE))</f>
        <v>#N/A</v>
      </c>
      <c r="T330" s="10" t="e">
        <f>IF(VLOOKUP($I330,Zużycie!$A$2:$P$8,11,FALSE)=0," ",VLOOKUP($I330,Zużycie!$A$2:$P$8,11,FALSE))</f>
        <v>#N/A</v>
      </c>
      <c r="U330" s="10" t="e">
        <f>IF(VLOOKUP($I330,Zużycie!$A$2:$P$8,12,FALSE)=0," ",VLOOKUP($I330,Zużycie!$A$2:$P$8,12,FALSE))</f>
        <v>#N/A</v>
      </c>
      <c r="V330" s="10" t="e">
        <f>IF(VLOOKUP($I330,Zużycie!$A$2:$P$8,13,FALSE)=0," ",VLOOKUP($I330,Zużycie!$A$2:$P$2,100,FALSE))</f>
        <v>#N/A</v>
      </c>
      <c r="W330" s="10" t="e">
        <f>IF(VLOOKUP($I330,Zużycie!$A$2:$P$8,14,FALSE)=0," ",VLOOKUP($I330,Zużycie!$A$2:$P$8,14,FALSE))</f>
        <v>#N/A</v>
      </c>
      <c r="X330" s="10" t="e">
        <f>IF(VLOOKUP($I330,Zużycie!$A$2:$P$8,15,FALSE)=0," ",VLOOKUP($I330,Zużycie!$A$2:$P$8,15,FALSE))</f>
        <v>#N/A</v>
      </c>
      <c r="Y330" s="10" t="e">
        <f>IF(VLOOKUP($I330,Zużycie!$A$2:$P$8,16,FALSE)=0," ",VLOOKUP($I330,Zużycie!$A$2:$P$8,16,FALSE))</f>
        <v>#N/A</v>
      </c>
      <c r="Z330" s="10"/>
      <c r="AA330" s="10"/>
      <c r="AB330" s="10"/>
      <c r="AC330" s="10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</row>
    <row r="331" spans="1:46" ht="47.25" customHeight="1">
      <c r="A331" s="14"/>
      <c r="B331" s="5"/>
      <c r="C331" s="6"/>
      <c r="D331" s="6"/>
      <c r="E331" s="7"/>
      <c r="F331" s="5"/>
      <c r="G331" s="5"/>
      <c r="H331" s="5"/>
      <c r="I331" s="5" t="str">
        <f t="shared" si="57"/>
        <v/>
      </c>
      <c r="J331" s="5"/>
      <c r="K331" s="5"/>
      <c r="L331" s="5"/>
      <c r="M331" s="5"/>
      <c r="N331" s="10" t="e">
        <f>IF(VLOOKUP($I331,Zużycie!$A$2:$P$8,5,FALSE)=0," ",VLOOKUP($I331,Zużycie!$A$2:$P$8,5,FALSE))</f>
        <v>#N/A</v>
      </c>
      <c r="O331" s="10" t="e">
        <f>IF(VLOOKUP($I331,Zużycie!$A$2:$P$8,6,FALSE)=0," ",VLOOKUP($I331,Zużycie!$A$2:$P$8,6,FALSE))</f>
        <v>#N/A</v>
      </c>
      <c r="P331" s="10" t="e">
        <f>IF(VLOOKUP($I331,Zużycie!$A$2:$P$8,7,FALSE)=0," ",VLOOKUP($I331,Zużycie!$A$2:$P$8,7,FALSE))</f>
        <v>#N/A</v>
      </c>
      <c r="Q331" s="10" t="e">
        <f>IF(VLOOKUP($I331,Zużycie!$A$2:$P$8,8,FALSE)=0," ",VLOOKUP($I331,Zużycie!$A$2:$P$8,8,FALSE))</f>
        <v>#N/A</v>
      </c>
      <c r="R331" s="10" t="e">
        <f>IF(VLOOKUP($I331,Zużycie!$A$2:$P$8,9,FALSE)=0," ",VLOOKUP($I331,Zużycie!$A$2:$P$8,9,FALSE))</f>
        <v>#N/A</v>
      </c>
      <c r="S331" s="10" t="e">
        <f>IF(VLOOKUP($I331,Zużycie!$A$2:$P$8,10,FALSE)=0," ",VLOOKUP($I331,Zużycie!$A$2:$P$8,10,FALSE))</f>
        <v>#N/A</v>
      </c>
      <c r="T331" s="10" t="e">
        <f>IF(VLOOKUP($I331,Zużycie!$A$2:$P$8,11,FALSE)=0," ",VLOOKUP($I331,Zużycie!$A$2:$P$8,11,FALSE))</f>
        <v>#N/A</v>
      </c>
      <c r="U331" s="10" t="e">
        <f>IF(VLOOKUP($I331,Zużycie!$A$2:$P$8,12,FALSE)=0," ",VLOOKUP($I331,Zużycie!$A$2:$P$8,12,FALSE))</f>
        <v>#N/A</v>
      </c>
      <c r="V331" s="10" t="e">
        <f>IF(VLOOKUP($I331,Zużycie!$A$2:$P$8,13,FALSE)=0," ",VLOOKUP($I331,Zużycie!$A$2:$P$2,100,FALSE))</f>
        <v>#N/A</v>
      </c>
      <c r="W331" s="10" t="e">
        <f>IF(VLOOKUP($I331,Zużycie!$A$2:$P$8,14,FALSE)=0," ",VLOOKUP($I331,Zużycie!$A$2:$P$8,14,FALSE))</f>
        <v>#N/A</v>
      </c>
      <c r="X331" s="10" t="e">
        <f>IF(VLOOKUP($I331,Zużycie!$A$2:$P$8,15,FALSE)=0," ",VLOOKUP($I331,Zużycie!$A$2:$P$8,15,FALSE))</f>
        <v>#N/A</v>
      </c>
      <c r="Y331" s="10" t="e">
        <f>IF(VLOOKUP($I331,Zużycie!$A$2:$P$8,16,FALSE)=0," ",VLOOKUP($I331,Zużycie!$A$2:$P$8,16,FALSE))</f>
        <v>#N/A</v>
      </c>
      <c r="Z331" s="10"/>
      <c r="AA331" s="10"/>
      <c r="AB331" s="10"/>
      <c r="AC331" s="10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</row>
    <row r="332" spans="1:46" ht="47.25" customHeight="1">
      <c r="A332" s="14"/>
      <c r="B332" s="5"/>
      <c r="C332" s="6"/>
      <c r="D332" s="6"/>
      <c r="E332" s="7"/>
      <c r="F332" s="5"/>
      <c r="G332" s="5"/>
      <c r="H332" s="5"/>
      <c r="I332" s="5" t="str">
        <f t="shared" si="57"/>
        <v/>
      </c>
      <c r="J332" s="5"/>
      <c r="K332" s="5"/>
      <c r="L332" s="5"/>
      <c r="M332" s="5"/>
      <c r="N332" s="10" t="e">
        <f>IF(VLOOKUP($I332,Zużycie!$A$2:$P$8,5,FALSE)=0," ",VLOOKUP($I332,Zużycie!$A$2:$P$8,5,FALSE))</f>
        <v>#N/A</v>
      </c>
      <c r="O332" s="10" t="e">
        <f>IF(VLOOKUP($I332,Zużycie!$A$2:$P$8,6,FALSE)=0," ",VLOOKUP($I332,Zużycie!$A$2:$P$8,6,FALSE))</f>
        <v>#N/A</v>
      </c>
      <c r="P332" s="10" t="e">
        <f>IF(VLOOKUP($I332,Zużycie!$A$2:$P$8,7,FALSE)=0," ",VLOOKUP($I332,Zużycie!$A$2:$P$8,7,FALSE))</f>
        <v>#N/A</v>
      </c>
      <c r="Q332" s="10" t="e">
        <f>IF(VLOOKUP($I332,Zużycie!$A$2:$P$8,8,FALSE)=0," ",VLOOKUP($I332,Zużycie!$A$2:$P$8,8,FALSE))</f>
        <v>#N/A</v>
      </c>
      <c r="R332" s="10" t="e">
        <f>IF(VLOOKUP($I332,Zużycie!$A$2:$P$8,9,FALSE)=0," ",VLOOKUP($I332,Zużycie!$A$2:$P$8,9,FALSE))</f>
        <v>#N/A</v>
      </c>
      <c r="S332" s="10" t="e">
        <f>IF(VLOOKUP($I332,Zużycie!$A$2:$P$8,10,FALSE)=0," ",VLOOKUP($I332,Zużycie!$A$2:$P$8,10,FALSE))</f>
        <v>#N/A</v>
      </c>
      <c r="T332" s="10" t="e">
        <f>IF(VLOOKUP($I332,Zużycie!$A$2:$P$8,11,FALSE)=0," ",VLOOKUP($I332,Zużycie!$A$2:$P$8,11,FALSE))</f>
        <v>#N/A</v>
      </c>
      <c r="U332" s="10" t="e">
        <f>IF(VLOOKUP($I332,Zużycie!$A$2:$P$8,12,FALSE)=0," ",VLOOKUP($I332,Zużycie!$A$2:$P$8,12,FALSE))</f>
        <v>#N/A</v>
      </c>
      <c r="V332" s="10" t="e">
        <f>IF(VLOOKUP($I332,Zużycie!$A$2:$P$8,13,FALSE)=0," ",VLOOKUP($I332,Zużycie!$A$2:$P$2,100,FALSE))</f>
        <v>#N/A</v>
      </c>
      <c r="W332" s="10" t="e">
        <f>IF(VLOOKUP($I332,Zużycie!$A$2:$P$8,14,FALSE)=0," ",VLOOKUP($I332,Zużycie!$A$2:$P$8,14,FALSE))</f>
        <v>#N/A</v>
      </c>
      <c r="X332" s="10" t="e">
        <f>IF(VLOOKUP($I332,Zużycie!$A$2:$P$8,15,FALSE)=0," ",VLOOKUP($I332,Zużycie!$A$2:$P$8,15,FALSE))</f>
        <v>#N/A</v>
      </c>
      <c r="Y332" s="10" t="e">
        <f>IF(VLOOKUP($I332,Zużycie!$A$2:$P$8,16,FALSE)=0," ",VLOOKUP($I332,Zużycie!$A$2:$P$8,16,FALSE))</f>
        <v>#N/A</v>
      </c>
      <c r="Z332" s="10"/>
      <c r="AA332" s="10"/>
      <c r="AB332" s="10"/>
      <c r="AC332" s="10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</row>
    <row r="333" spans="1:46" ht="47.25" customHeight="1">
      <c r="A333" s="14"/>
      <c r="B333" s="5"/>
      <c r="C333" s="6"/>
      <c r="D333" s="6"/>
      <c r="E333" s="7"/>
      <c r="F333" s="5"/>
      <c r="G333" s="5"/>
      <c r="H333" s="5"/>
      <c r="I333" s="5" t="str">
        <f t="shared" si="57"/>
        <v/>
      </c>
      <c r="J333" s="5"/>
      <c r="K333" s="5"/>
      <c r="L333" s="5"/>
      <c r="M333" s="5"/>
      <c r="N333" s="10" t="e">
        <f>IF(VLOOKUP($I333,Zużycie!$A$2:$P$8,5,FALSE)=0," ",VLOOKUP($I333,Zużycie!$A$2:$P$8,5,FALSE))</f>
        <v>#N/A</v>
      </c>
      <c r="O333" s="10" t="e">
        <f>IF(VLOOKUP($I333,Zużycie!$A$2:$P$8,6,FALSE)=0," ",VLOOKUP($I333,Zużycie!$A$2:$P$8,6,FALSE))</f>
        <v>#N/A</v>
      </c>
      <c r="P333" s="10" t="e">
        <f>IF(VLOOKUP($I333,Zużycie!$A$2:$P$8,7,FALSE)=0," ",VLOOKUP($I333,Zużycie!$A$2:$P$8,7,FALSE))</f>
        <v>#N/A</v>
      </c>
      <c r="Q333" s="10" t="e">
        <f>IF(VLOOKUP($I333,Zużycie!$A$2:$P$8,8,FALSE)=0," ",VLOOKUP($I333,Zużycie!$A$2:$P$8,8,FALSE))</f>
        <v>#N/A</v>
      </c>
      <c r="R333" s="10" t="e">
        <f>IF(VLOOKUP($I333,Zużycie!$A$2:$P$8,9,FALSE)=0," ",VLOOKUP($I333,Zużycie!$A$2:$P$8,9,FALSE))</f>
        <v>#N/A</v>
      </c>
      <c r="S333" s="10" t="e">
        <f>IF(VLOOKUP($I333,Zużycie!$A$2:$P$8,10,FALSE)=0," ",VLOOKUP($I333,Zużycie!$A$2:$P$8,10,FALSE))</f>
        <v>#N/A</v>
      </c>
      <c r="T333" s="10" t="e">
        <f>IF(VLOOKUP($I333,Zużycie!$A$2:$P$8,11,FALSE)=0," ",VLOOKUP($I333,Zużycie!$A$2:$P$8,11,FALSE))</f>
        <v>#N/A</v>
      </c>
      <c r="U333" s="10" t="e">
        <f>IF(VLOOKUP($I333,Zużycie!$A$2:$P$8,12,FALSE)=0," ",VLOOKUP($I333,Zużycie!$A$2:$P$8,12,FALSE))</f>
        <v>#N/A</v>
      </c>
      <c r="V333" s="10" t="e">
        <f>IF(VLOOKUP($I333,Zużycie!$A$2:$P$8,13,FALSE)=0," ",VLOOKUP($I333,Zużycie!$A$2:$P$2,100,FALSE))</f>
        <v>#N/A</v>
      </c>
      <c r="W333" s="10" t="e">
        <f>IF(VLOOKUP($I333,Zużycie!$A$2:$P$8,14,FALSE)=0," ",VLOOKUP($I333,Zużycie!$A$2:$P$8,14,FALSE))</f>
        <v>#N/A</v>
      </c>
      <c r="X333" s="10" t="e">
        <f>IF(VLOOKUP($I333,Zużycie!$A$2:$P$8,15,FALSE)=0," ",VLOOKUP($I333,Zużycie!$A$2:$P$8,15,FALSE))</f>
        <v>#N/A</v>
      </c>
      <c r="Y333" s="10" t="e">
        <f>IF(VLOOKUP($I333,Zużycie!$A$2:$P$8,16,FALSE)=0," ",VLOOKUP($I333,Zużycie!$A$2:$P$8,16,FALSE))</f>
        <v>#N/A</v>
      </c>
      <c r="Z333" s="10"/>
      <c r="AA333" s="10"/>
      <c r="AB333" s="10"/>
      <c r="AC333" s="10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</row>
    <row r="334" spans="1:46" ht="47.25" customHeight="1">
      <c r="A334" s="14"/>
      <c r="B334" s="5"/>
      <c r="C334" s="6"/>
      <c r="D334" s="6"/>
      <c r="E334" s="7"/>
      <c r="F334" s="5"/>
      <c r="G334" s="5"/>
      <c r="H334" s="5"/>
      <c r="I334" s="5" t="str">
        <f t="shared" si="57"/>
        <v/>
      </c>
      <c r="J334" s="5"/>
      <c r="K334" s="5"/>
      <c r="L334" s="5"/>
      <c r="M334" s="5"/>
      <c r="N334" s="10" t="e">
        <f>IF(VLOOKUP($I334,Zużycie!$A$2:$P$8,5,FALSE)=0," ",VLOOKUP($I334,Zużycie!$A$2:$P$8,5,FALSE))</f>
        <v>#N/A</v>
      </c>
      <c r="O334" s="10" t="e">
        <f>IF(VLOOKUP($I334,Zużycie!$A$2:$P$8,6,FALSE)=0," ",VLOOKUP($I334,Zużycie!$A$2:$P$8,6,FALSE))</f>
        <v>#N/A</v>
      </c>
      <c r="P334" s="10" t="e">
        <f>IF(VLOOKUP($I334,Zużycie!$A$2:$P$8,7,FALSE)=0," ",VLOOKUP($I334,Zużycie!$A$2:$P$8,7,FALSE))</f>
        <v>#N/A</v>
      </c>
      <c r="Q334" s="10" t="e">
        <f>IF(VLOOKUP($I334,Zużycie!$A$2:$P$8,8,FALSE)=0," ",VLOOKUP($I334,Zużycie!$A$2:$P$8,8,FALSE))</f>
        <v>#N/A</v>
      </c>
      <c r="R334" s="10" t="e">
        <f>IF(VLOOKUP($I334,Zużycie!$A$2:$P$8,9,FALSE)=0," ",VLOOKUP($I334,Zużycie!$A$2:$P$8,9,FALSE))</f>
        <v>#N/A</v>
      </c>
      <c r="S334" s="10" t="e">
        <f>IF(VLOOKUP($I334,Zużycie!$A$2:$P$8,10,FALSE)=0," ",VLOOKUP($I334,Zużycie!$A$2:$P$8,10,FALSE))</f>
        <v>#N/A</v>
      </c>
      <c r="T334" s="10" t="e">
        <f>IF(VLOOKUP($I334,Zużycie!$A$2:$P$8,11,FALSE)=0," ",VLOOKUP($I334,Zużycie!$A$2:$P$8,11,FALSE))</f>
        <v>#N/A</v>
      </c>
      <c r="U334" s="10" t="e">
        <f>IF(VLOOKUP($I334,Zużycie!$A$2:$P$8,12,FALSE)=0," ",VLOOKUP($I334,Zużycie!$A$2:$P$8,12,FALSE))</f>
        <v>#N/A</v>
      </c>
      <c r="V334" s="10" t="e">
        <f>IF(VLOOKUP($I334,Zużycie!$A$2:$P$8,13,FALSE)=0," ",VLOOKUP($I334,Zużycie!$A$2:$P$2,100,FALSE))</f>
        <v>#N/A</v>
      </c>
      <c r="W334" s="10" t="e">
        <f>IF(VLOOKUP($I334,Zużycie!$A$2:$P$8,14,FALSE)=0," ",VLOOKUP($I334,Zużycie!$A$2:$P$8,14,FALSE))</f>
        <v>#N/A</v>
      </c>
      <c r="X334" s="10" t="e">
        <f>IF(VLOOKUP($I334,Zużycie!$A$2:$P$8,15,FALSE)=0," ",VLOOKUP($I334,Zużycie!$A$2:$P$8,15,FALSE))</f>
        <v>#N/A</v>
      </c>
      <c r="Y334" s="10" t="e">
        <f>IF(VLOOKUP($I334,Zużycie!$A$2:$P$8,16,FALSE)=0," ",VLOOKUP($I334,Zużycie!$A$2:$P$8,16,FALSE))</f>
        <v>#N/A</v>
      </c>
      <c r="Z334" s="10"/>
      <c r="AA334" s="10"/>
      <c r="AB334" s="10"/>
      <c r="AC334" s="10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</row>
    <row r="335" spans="1:46" ht="47.25" customHeight="1">
      <c r="A335" s="14"/>
      <c r="B335" s="5"/>
      <c r="C335" s="6"/>
      <c r="D335" s="6"/>
      <c r="E335" s="7"/>
      <c r="F335" s="5"/>
      <c r="G335" s="5"/>
      <c r="H335" s="5"/>
      <c r="I335" s="5" t="str">
        <f t="shared" si="57"/>
        <v/>
      </c>
      <c r="J335" s="5"/>
      <c r="K335" s="5"/>
      <c r="L335" s="5"/>
      <c r="M335" s="5"/>
      <c r="N335" s="10" t="e">
        <f>IF(VLOOKUP($I335,Zużycie!$A$2:$P$8,5,FALSE)=0," ",VLOOKUP($I335,Zużycie!$A$2:$P$8,5,FALSE))</f>
        <v>#N/A</v>
      </c>
      <c r="O335" s="10" t="e">
        <f>IF(VLOOKUP($I335,Zużycie!$A$2:$P$8,6,FALSE)=0," ",VLOOKUP($I335,Zużycie!$A$2:$P$8,6,FALSE))</f>
        <v>#N/A</v>
      </c>
      <c r="P335" s="10" t="e">
        <f>IF(VLOOKUP($I335,Zużycie!$A$2:$P$8,7,FALSE)=0," ",VLOOKUP($I335,Zużycie!$A$2:$P$8,7,FALSE))</f>
        <v>#N/A</v>
      </c>
      <c r="Q335" s="10" t="e">
        <f>IF(VLOOKUP($I335,Zużycie!$A$2:$P$8,8,FALSE)=0," ",VLOOKUP($I335,Zużycie!$A$2:$P$8,8,FALSE))</f>
        <v>#N/A</v>
      </c>
      <c r="R335" s="10" t="e">
        <f>IF(VLOOKUP($I335,Zużycie!$A$2:$P$8,9,FALSE)=0," ",VLOOKUP($I335,Zużycie!$A$2:$P$8,9,FALSE))</f>
        <v>#N/A</v>
      </c>
      <c r="S335" s="10" t="e">
        <f>IF(VLOOKUP($I335,Zużycie!$A$2:$P$8,10,FALSE)=0," ",VLOOKUP($I335,Zużycie!$A$2:$P$8,10,FALSE))</f>
        <v>#N/A</v>
      </c>
      <c r="T335" s="10" t="e">
        <f>IF(VLOOKUP($I335,Zużycie!$A$2:$P$8,11,FALSE)=0," ",VLOOKUP($I335,Zużycie!$A$2:$P$8,11,FALSE))</f>
        <v>#N/A</v>
      </c>
      <c r="U335" s="10" t="e">
        <f>IF(VLOOKUP($I335,Zużycie!$A$2:$P$8,12,FALSE)=0," ",VLOOKUP($I335,Zużycie!$A$2:$P$8,12,FALSE))</f>
        <v>#N/A</v>
      </c>
      <c r="V335" s="10" t="e">
        <f>IF(VLOOKUP($I335,Zużycie!$A$2:$P$8,13,FALSE)=0," ",VLOOKUP($I335,Zużycie!$A$2:$P$2,100,FALSE))</f>
        <v>#N/A</v>
      </c>
      <c r="W335" s="10" t="e">
        <f>IF(VLOOKUP($I335,Zużycie!$A$2:$P$8,14,FALSE)=0," ",VLOOKUP($I335,Zużycie!$A$2:$P$8,14,FALSE))</f>
        <v>#N/A</v>
      </c>
      <c r="X335" s="10" t="e">
        <f>IF(VLOOKUP($I335,Zużycie!$A$2:$P$8,15,FALSE)=0," ",VLOOKUP($I335,Zużycie!$A$2:$P$8,15,FALSE))</f>
        <v>#N/A</v>
      </c>
      <c r="Y335" s="10" t="e">
        <f>IF(VLOOKUP($I335,Zużycie!$A$2:$P$8,16,FALSE)=0," ",VLOOKUP($I335,Zużycie!$A$2:$P$8,16,FALSE))</f>
        <v>#N/A</v>
      </c>
      <c r="Z335" s="10"/>
      <c r="AA335" s="10"/>
      <c r="AB335" s="10"/>
      <c r="AC335" s="10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</row>
    <row r="336" spans="1:46" ht="47.25" customHeight="1">
      <c r="A336" s="14"/>
      <c r="B336" s="5"/>
      <c r="C336" s="6"/>
      <c r="D336" s="6"/>
      <c r="E336" s="7"/>
      <c r="F336" s="5"/>
      <c r="G336" s="5"/>
      <c r="H336" s="5"/>
      <c r="I336" s="5" t="str">
        <f t="shared" si="57"/>
        <v/>
      </c>
      <c r="J336" s="5"/>
      <c r="K336" s="5"/>
      <c r="L336" s="5"/>
      <c r="M336" s="5"/>
      <c r="N336" s="10" t="e">
        <f>IF(VLOOKUP($I336,Zużycie!$A$2:$P$8,5,FALSE)=0," ",VLOOKUP($I336,Zużycie!$A$2:$P$8,5,FALSE))</f>
        <v>#N/A</v>
      </c>
      <c r="O336" s="10" t="e">
        <f>IF(VLOOKUP($I336,Zużycie!$A$2:$P$8,6,FALSE)=0," ",VLOOKUP($I336,Zużycie!$A$2:$P$8,6,FALSE))</f>
        <v>#N/A</v>
      </c>
      <c r="P336" s="10" t="e">
        <f>IF(VLOOKUP($I336,Zużycie!$A$2:$P$8,7,FALSE)=0," ",VLOOKUP($I336,Zużycie!$A$2:$P$8,7,FALSE))</f>
        <v>#N/A</v>
      </c>
      <c r="Q336" s="10" t="e">
        <f>IF(VLOOKUP($I336,Zużycie!$A$2:$P$8,8,FALSE)=0," ",VLOOKUP($I336,Zużycie!$A$2:$P$8,8,FALSE))</f>
        <v>#N/A</v>
      </c>
      <c r="R336" s="10" t="e">
        <f>IF(VLOOKUP($I336,Zużycie!$A$2:$P$8,9,FALSE)=0," ",VLOOKUP($I336,Zużycie!$A$2:$P$8,9,FALSE))</f>
        <v>#N/A</v>
      </c>
      <c r="S336" s="10" t="e">
        <f>IF(VLOOKUP($I336,Zużycie!$A$2:$P$8,10,FALSE)=0," ",VLOOKUP($I336,Zużycie!$A$2:$P$8,10,FALSE))</f>
        <v>#N/A</v>
      </c>
      <c r="T336" s="10" t="e">
        <f>IF(VLOOKUP($I336,Zużycie!$A$2:$P$8,11,FALSE)=0," ",VLOOKUP($I336,Zużycie!$A$2:$P$8,11,FALSE))</f>
        <v>#N/A</v>
      </c>
      <c r="U336" s="10" t="e">
        <f>IF(VLOOKUP($I336,Zużycie!$A$2:$P$8,12,FALSE)=0," ",VLOOKUP($I336,Zużycie!$A$2:$P$8,12,FALSE))</f>
        <v>#N/A</v>
      </c>
      <c r="V336" s="10" t="e">
        <f>IF(VLOOKUP($I336,Zużycie!$A$2:$P$8,13,FALSE)=0," ",VLOOKUP($I336,Zużycie!$A$2:$P$2,100,FALSE))</f>
        <v>#N/A</v>
      </c>
      <c r="W336" s="10" t="e">
        <f>IF(VLOOKUP($I336,Zużycie!$A$2:$P$8,14,FALSE)=0," ",VLOOKUP($I336,Zużycie!$A$2:$P$8,14,FALSE))</f>
        <v>#N/A</v>
      </c>
      <c r="X336" s="10" t="e">
        <f>IF(VLOOKUP($I336,Zużycie!$A$2:$P$8,15,FALSE)=0," ",VLOOKUP($I336,Zużycie!$A$2:$P$8,15,FALSE))</f>
        <v>#N/A</v>
      </c>
      <c r="Y336" s="10" t="e">
        <f>IF(VLOOKUP($I336,Zużycie!$A$2:$P$8,16,FALSE)=0," ",VLOOKUP($I336,Zużycie!$A$2:$P$8,16,FALSE))</f>
        <v>#N/A</v>
      </c>
      <c r="Z336" s="10"/>
      <c r="AA336" s="10"/>
      <c r="AB336" s="10"/>
      <c r="AC336" s="10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</row>
    <row r="337" spans="1:46" ht="47.25" customHeight="1">
      <c r="A337" s="14"/>
      <c r="B337" s="5"/>
      <c r="C337" s="6"/>
      <c r="D337" s="6"/>
      <c r="E337" s="7"/>
      <c r="F337" s="5"/>
      <c r="G337" s="5"/>
      <c r="H337" s="5"/>
      <c r="I337" s="5" t="str">
        <f t="shared" si="57"/>
        <v/>
      </c>
      <c r="J337" s="5"/>
      <c r="K337" s="5"/>
      <c r="L337" s="5"/>
      <c r="M337" s="5"/>
      <c r="N337" s="10" t="e">
        <f>IF(VLOOKUP($I337,Zużycie!$A$2:$P$8,5,FALSE)=0," ",VLOOKUP($I337,Zużycie!$A$2:$P$8,5,FALSE))</f>
        <v>#N/A</v>
      </c>
      <c r="O337" s="10" t="e">
        <f>IF(VLOOKUP($I337,Zużycie!$A$2:$P$8,6,FALSE)=0," ",VLOOKUP($I337,Zużycie!$A$2:$P$8,6,FALSE))</f>
        <v>#N/A</v>
      </c>
      <c r="P337" s="10" t="e">
        <f>IF(VLOOKUP($I337,Zużycie!$A$2:$P$8,7,FALSE)=0," ",VLOOKUP($I337,Zużycie!$A$2:$P$8,7,FALSE))</f>
        <v>#N/A</v>
      </c>
      <c r="Q337" s="10" t="e">
        <f>IF(VLOOKUP($I337,Zużycie!$A$2:$P$8,8,FALSE)=0," ",VLOOKUP($I337,Zużycie!$A$2:$P$8,8,FALSE))</f>
        <v>#N/A</v>
      </c>
      <c r="R337" s="10" t="e">
        <f>IF(VLOOKUP($I337,Zużycie!$A$2:$P$8,9,FALSE)=0," ",VLOOKUP($I337,Zużycie!$A$2:$P$8,9,FALSE))</f>
        <v>#N/A</v>
      </c>
      <c r="S337" s="10" t="e">
        <f>IF(VLOOKUP($I337,Zużycie!$A$2:$P$8,10,FALSE)=0," ",VLOOKUP($I337,Zużycie!$A$2:$P$8,10,FALSE))</f>
        <v>#N/A</v>
      </c>
      <c r="T337" s="10" t="e">
        <f>IF(VLOOKUP($I337,Zużycie!$A$2:$P$8,11,FALSE)=0," ",VLOOKUP($I337,Zużycie!$A$2:$P$8,11,FALSE))</f>
        <v>#N/A</v>
      </c>
      <c r="U337" s="10" t="e">
        <f>IF(VLOOKUP($I337,Zużycie!$A$2:$P$8,12,FALSE)=0," ",VLOOKUP($I337,Zużycie!$A$2:$P$8,12,FALSE))</f>
        <v>#N/A</v>
      </c>
      <c r="V337" s="10" t="e">
        <f>IF(VLOOKUP($I337,Zużycie!$A$2:$P$8,13,FALSE)=0," ",VLOOKUP($I337,Zużycie!$A$2:$P$2,100,FALSE))</f>
        <v>#N/A</v>
      </c>
      <c r="W337" s="10" t="e">
        <f>IF(VLOOKUP($I337,Zużycie!$A$2:$P$8,14,FALSE)=0," ",VLOOKUP($I337,Zużycie!$A$2:$P$8,14,FALSE))</f>
        <v>#N/A</v>
      </c>
      <c r="X337" s="10" t="e">
        <f>IF(VLOOKUP($I337,Zużycie!$A$2:$P$8,15,FALSE)=0," ",VLOOKUP($I337,Zużycie!$A$2:$P$8,15,FALSE))</f>
        <v>#N/A</v>
      </c>
      <c r="Y337" s="10" t="e">
        <f>IF(VLOOKUP($I337,Zużycie!$A$2:$P$8,16,FALSE)=0," ",VLOOKUP($I337,Zużycie!$A$2:$P$8,16,FALSE))</f>
        <v>#N/A</v>
      </c>
      <c r="Z337" s="10"/>
      <c r="AA337" s="10"/>
      <c r="AB337" s="10"/>
      <c r="AC337" s="10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</row>
    <row r="338" spans="1:46" ht="47.25" customHeight="1">
      <c r="A338" s="14"/>
      <c r="B338" s="5"/>
      <c r="C338" s="6"/>
      <c r="D338" s="6"/>
      <c r="E338" s="7"/>
      <c r="F338" s="5"/>
      <c r="G338" s="5"/>
      <c r="H338" s="5"/>
      <c r="I338" s="5" t="str">
        <f t="shared" si="57"/>
        <v/>
      </c>
      <c r="J338" s="5"/>
      <c r="K338" s="5"/>
      <c r="L338" s="5"/>
      <c r="M338" s="5"/>
      <c r="N338" s="10" t="e">
        <f>IF(VLOOKUP($I338,Zużycie!$A$2:$P$8,5,FALSE)=0," ",VLOOKUP($I338,Zużycie!$A$2:$P$8,5,FALSE))</f>
        <v>#N/A</v>
      </c>
      <c r="O338" s="10" t="e">
        <f>IF(VLOOKUP($I338,Zużycie!$A$2:$P$8,6,FALSE)=0," ",VLOOKUP($I338,Zużycie!$A$2:$P$8,6,FALSE))</f>
        <v>#N/A</v>
      </c>
      <c r="P338" s="10" t="e">
        <f>IF(VLOOKUP($I338,Zużycie!$A$2:$P$8,7,FALSE)=0," ",VLOOKUP($I338,Zużycie!$A$2:$P$8,7,FALSE))</f>
        <v>#N/A</v>
      </c>
      <c r="Q338" s="10" t="e">
        <f>IF(VLOOKUP($I338,Zużycie!$A$2:$P$8,8,FALSE)=0," ",VLOOKUP($I338,Zużycie!$A$2:$P$8,8,FALSE))</f>
        <v>#N/A</v>
      </c>
      <c r="R338" s="10" t="e">
        <f>IF(VLOOKUP($I338,Zużycie!$A$2:$P$8,9,FALSE)=0," ",VLOOKUP($I338,Zużycie!$A$2:$P$8,9,FALSE))</f>
        <v>#N/A</v>
      </c>
      <c r="S338" s="10" t="e">
        <f>IF(VLOOKUP($I338,Zużycie!$A$2:$P$8,10,FALSE)=0," ",VLOOKUP($I338,Zużycie!$A$2:$P$8,10,FALSE))</f>
        <v>#N/A</v>
      </c>
      <c r="T338" s="10" t="e">
        <f>IF(VLOOKUP($I338,Zużycie!$A$2:$P$8,11,FALSE)=0," ",VLOOKUP($I338,Zużycie!$A$2:$P$8,11,FALSE))</f>
        <v>#N/A</v>
      </c>
      <c r="U338" s="10" t="e">
        <f>IF(VLOOKUP($I338,Zużycie!$A$2:$P$8,12,FALSE)=0," ",VLOOKUP($I338,Zużycie!$A$2:$P$8,12,FALSE))</f>
        <v>#N/A</v>
      </c>
      <c r="V338" s="10" t="e">
        <f>IF(VLOOKUP($I338,Zużycie!$A$2:$P$8,13,FALSE)=0," ",VLOOKUP($I338,Zużycie!$A$2:$P$2,100,FALSE))</f>
        <v>#N/A</v>
      </c>
      <c r="W338" s="10" t="e">
        <f>IF(VLOOKUP($I338,Zużycie!$A$2:$P$8,14,FALSE)=0," ",VLOOKUP($I338,Zużycie!$A$2:$P$8,14,FALSE))</f>
        <v>#N/A</v>
      </c>
      <c r="X338" s="10" t="e">
        <f>IF(VLOOKUP($I338,Zużycie!$A$2:$P$8,15,FALSE)=0," ",VLOOKUP($I338,Zużycie!$A$2:$P$8,15,FALSE))</f>
        <v>#N/A</v>
      </c>
      <c r="Y338" s="10" t="e">
        <f>IF(VLOOKUP($I338,Zużycie!$A$2:$P$8,16,FALSE)=0," ",VLOOKUP($I338,Zużycie!$A$2:$P$8,16,FALSE))</f>
        <v>#N/A</v>
      </c>
      <c r="Z338" s="10"/>
      <c r="AA338" s="10"/>
      <c r="AB338" s="10"/>
      <c r="AC338" s="10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</row>
    <row r="339" spans="1:46" ht="47.25" customHeight="1">
      <c r="A339" s="14"/>
      <c r="B339" s="5"/>
      <c r="C339" s="6"/>
      <c r="D339" s="6"/>
      <c r="E339" s="7"/>
      <c r="F339" s="5"/>
      <c r="G339" s="5"/>
      <c r="H339" s="5"/>
      <c r="I339" s="5" t="str">
        <f t="shared" si="57"/>
        <v/>
      </c>
      <c r="J339" s="5"/>
      <c r="K339" s="5"/>
      <c r="L339" s="5"/>
      <c r="M339" s="5"/>
      <c r="N339" s="10" t="e">
        <f>IF(VLOOKUP($I339,Zużycie!$A$2:$P$8,5,FALSE)=0," ",VLOOKUP($I339,Zużycie!$A$2:$P$8,5,FALSE))</f>
        <v>#N/A</v>
      </c>
      <c r="O339" s="10" t="e">
        <f>IF(VLOOKUP($I339,Zużycie!$A$2:$P$8,6,FALSE)=0," ",VLOOKUP($I339,Zużycie!$A$2:$P$8,6,FALSE))</f>
        <v>#N/A</v>
      </c>
      <c r="P339" s="10" t="e">
        <f>IF(VLOOKUP($I339,Zużycie!$A$2:$P$8,7,FALSE)=0," ",VLOOKUP($I339,Zużycie!$A$2:$P$8,7,FALSE))</f>
        <v>#N/A</v>
      </c>
      <c r="Q339" s="10" t="e">
        <f>IF(VLOOKUP($I339,Zużycie!$A$2:$P$8,8,FALSE)=0," ",VLOOKUP($I339,Zużycie!$A$2:$P$8,8,FALSE))</f>
        <v>#N/A</v>
      </c>
      <c r="R339" s="10" t="e">
        <f>IF(VLOOKUP($I339,Zużycie!$A$2:$P$8,9,FALSE)=0," ",VLOOKUP($I339,Zużycie!$A$2:$P$8,9,FALSE))</f>
        <v>#N/A</v>
      </c>
      <c r="S339" s="10" t="e">
        <f>IF(VLOOKUP($I339,Zużycie!$A$2:$P$8,10,FALSE)=0," ",VLOOKUP($I339,Zużycie!$A$2:$P$8,10,FALSE))</f>
        <v>#N/A</v>
      </c>
      <c r="T339" s="10" t="e">
        <f>IF(VLOOKUP($I339,Zużycie!$A$2:$P$8,11,FALSE)=0," ",VLOOKUP($I339,Zużycie!$A$2:$P$8,11,FALSE))</f>
        <v>#N/A</v>
      </c>
      <c r="U339" s="10" t="e">
        <f>IF(VLOOKUP($I339,Zużycie!$A$2:$P$8,12,FALSE)=0," ",VLOOKUP($I339,Zużycie!$A$2:$P$8,12,FALSE))</f>
        <v>#N/A</v>
      </c>
      <c r="V339" s="10" t="e">
        <f>IF(VLOOKUP($I339,Zużycie!$A$2:$P$8,13,FALSE)=0," ",VLOOKUP($I339,Zużycie!$A$2:$P$2,100,FALSE))</f>
        <v>#N/A</v>
      </c>
      <c r="W339" s="10" t="e">
        <f>IF(VLOOKUP($I339,Zużycie!$A$2:$P$8,14,FALSE)=0," ",VLOOKUP($I339,Zużycie!$A$2:$P$8,14,FALSE))</f>
        <v>#N/A</v>
      </c>
      <c r="X339" s="10" t="e">
        <f>IF(VLOOKUP($I339,Zużycie!$A$2:$P$8,15,FALSE)=0," ",VLOOKUP($I339,Zużycie!$A$2:$P$8,15,FALSE))</f>
        <v>#N/A</v>
      </c>
      <c r="Y339" s="10" t="e">
        <f>IF(VLOOKUP($I339,Zużycie!$A$2:$P$8,16,FALSE)=0," ",VLOOKUP($I339,Zużycie!$A$2:$P$8,16,FALSE))</f>
        <v>#N/A</v>
      </c>
      <c r="Z339" s="10"/>
      <c r="AA339" s="10"/>
      <c r="AB339" s="10"/>
      <c r="AC339" s="10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</row>
    <row r="340" spans="1:46" ht="47.25" customHeight="1">
      <c r="A340" s="14"/>
      <c r="B340" s="5"/>
      <c r="C340" s="6"/>
      <c r="D340" s="6"/>
      <c r="E340" s="7"/>
      <c r="F340" s="5"/>
      <c r="G340" s="5"/>
      <c r="H340" s="5"/>
      <c r="I340" s="5" t="str">
        <f t="shared" si="57"/>
        <v/>
      </c>
      <c r="J340" s="5"/>
      <c r="K340" s="5"/>
      <c r="L340" s="5"/>
      <c r="M340" s="5"/>
      <c r="N340" s="10" t="e">
        <f>IF(VLOOKUP($I340,Zużycie!$A$2:$P$8,5,FALSE)=0," ",VLOOKUP($I340,Zużycie!$A$2:$P$8,5,FALSE))</f>
        <v>#N/A</v>
      </c>
      <c r="O340" s="10" t="e">
        <f>IF(VLOOKUP($I340,Zużycie!$A$2:$P$8,6,FALSE)=0," ",VLOOKUP($I340,Zużycie!$A$2:$P$8,6,FALSE))</f>
        <v>#N/A</v>
      </c>
      <c r="P340" s="10" t="e">
        <f>IF(VLOOKUP($I340,Zużycie!$A$2:$P$8,7,FALSE)=0," ",VLOOKUP($I340,Zużycie!$A$2:$P$8,7,FALSE))</f>
        <v>#N/A</v>
      </c>
      <c r="Q340" s="10" t="e">
        <f>IF(VLOOKUP($I340,Zużycie!$A$2:$P$8,8,FALSE)=0," ",VLOOKUP($I340,Zużycie!$A$2:$P$8,8,FALSE))</f>
        <v>#N/A</v>
      </c>
      <c r="R340" s="10" t="e">
        <f>IF(VLOOKUP($I340,Zużycie!$A$2:$P$8,9,FALSE)=0," ",VLOOKUP($I340,Zużycie!$A$2:$P$8,9,FALSE))</f>
        <v>#N/A</v>
      </c>
      <c r="S340" s="10" t="e">
        <f>IF(VLOOKUP($I340,Zużycie!$A$2:$P$8,10,FALSE)=0," ",VLOOKUP($I340,Zużycie!$A$2:$P$8,10,FALSE))</f>
        <v>#N/A</v>
      </c>
      <c r="T340" s="10" t="e">
        <f>IF(VLOOKUP($I340,Zużycie!$A$2:$P$8,11,FALSE)=0," ",VLOOKUP($I340,Zużycie!$A$2:$P$8,11,FALSE))</f>
        <v>#N/A</v>
      </c>
      <c r="U340" s="10" t="e">
        <f>IF(VLOOKUP($I340,Zużycie!$A$2:$P$8,12,FALSE)=0," ",VLOOKUP($I340,Zużycie!$A$2:$P$8,12,FALSE))</f>
        <v>#N/A</v>
      </c>
      <c r="V340" s="10" t="e">
        <f>IF(VLOOKUP($I340,Zużycie!$A$2:$P$8,13,FALSE)=0," ",VLOOKUP($I340,Zużycie!$A$2:$P$2,100,FALSE))</f>
        <v>#N/A</v>
      </c>
      <c r="W340" s="10" t="e">
        <f>IF(VLOOKUP($I340,Zużycie!$A$2:$P$8,14,FALSE)=0," ",VLOOKUP($I340,Zużycie!$A$2:$P$8,14,FALSE))</f>
        <v>#N/A</v>
      </c>
      <c r="X340" s="10" t="e">
        <f>IF(VLOOKUP($I340,Zużycie!$A$2:$P$8,15,FALSE)=0," ",VLOOKUP($I340,Zużycie!$A$2:$P$8,15,FALSE))</f>
        <v>#N/A</v>
      </c>
      <c r="Y340" s="10" t="e">
        <f>IF(VLOOKUP($I340,Zużycie!$A$2:$P$8,16,FALSE)=0," ",VLOOKUP($I340,Zużycie!$A$2:$P$8,16,FALSE))</f>
        <v>#N/A</v>
      </c>
      <c r="Z340" s="10"/>
      <c r="AA340" s="10"/>
      <c r="AB340" s="10"/>
      <c r="AC340" s="10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</row>
    <row r="341" spans="1:46" ht="47.25" customHeight="1">
      <c r="A341" s="14"/>
      <c r="B341" s="5"/>
      <c r="C341" s="6"/>
      <c r="D341" s="6"/>
      <c r="E341" s="7"/>
      <c r="F341" s="5"/>
      <c r="G341" s="5"/>
      <c r="H341" s="5"/>
      <c r="I341" s="5" t="str">
        <f t="shared" si="57"/>
        <v/>
      </c>
      <c r="J341" s="5"/>
      <c r="K341" s="5"/>
      <c r="L341" s="5"/>
      <c r="M341" s="5"/>
      <c r="N341" s="10" t="e">
        <f>IF(VLOOKUP($I341,Zużycie!$A$2:$P$8,5,FALSE)=0," ",VLOOKUP($I341,Zużycie!$A$2:$P$8,5,FALSE))</f>
        <v>#N/A</v>
      </c>
      <c r="O341" s="10" t="e">
        <f>IF(VLOOKUP($I341,Zużycie!$A$2:$P$8,6,FALSE)=0," ",VLOOKUP($I341,Zużycie!$A$2:$P$8,6,FALSE))</f>
        <v>#N/A</v>
      </c>
      <c r="P341" s="10" t="e">
        <f>IF(VLOOKUP($I341,Zużycie!$A$2:$P$8,7,FALSE)=0," ",VLOOKUP($I341,Zużycie!$A$2:$P$8,7,FALSE))</f>
        <v>#N/A</v>
      </c>
      <c r="Q341" s="10" t="e">
        <f>IF(VLOOKUP($I341,Zużycie!$A$2:$P$8,8,FALSE)=0," ",VLOOKUP($I341,Zużycie!$A$2:$P$8,8,FALSE))</f>
        <v>#N/A</v>
      </c>
      <c r="R341" s="10" t="e">
        <f>IF(VLOOKUP($I341,Zużycie!$A$2:$P$8,9,FALSE)=0," ",VLOOKUP($I341,Zużycie!$A$2:$P$8,9,FALSE))</f>
        <v>#N/A</v>
      </c>
      <c r="S341" s="10" t="e">
        <f>IF(VLOOKUP($I341,Zużycie!$A$2:$P$8,10,FALSE)=0," ",VLOOKUP($I341,Zużycie!$A$2:$P$8,10,FALSE))</f>
        <v>#N/A</v>
      </c>
      <c r="T341" s="10" t="e">
        <f>IF(VLOOKUP($I341,Zużycie!$A$2:$P$8,11,FALSE)=0," ",VLOOKUP($I341,Zużycie!$A$2:$P$8,11,FALSE))</f>
        <v>#N/A</v>
      </c>
      <c r="U341" s="10" t="e">
        <f>IF(VLOOKUP($I341,Zużycie!$A$2:$P$8,12,FALSE)=0," ",VLOOKUP($I341,Zużycie!$A$2:$P$8,12,FALSE))</f>
        <v>#N/A</v>
      </c>
      <c r="V341" s="10" t="e">
        <f>IF(VLOOKUP($I341,Zużycie!$A$2:$P$8,13,FALSE)=0," ",VLOOKUP($I341,Zużycie!$A$2:$P$2,100,FALSE))</f>
        <v>#N/A</v>
      </c>
      <c r="W341" s="10" t="e">
        <f>IF(VLOOKUP($I341,Zużycie!$A$2:$P$8,14,FALSE)=0," ",VLOOKUP($I341,Zużycie!$A$2:$P$8,14,FALSE))</f>
        <v>#N/A</v>
      </c>
      <c r="X341" s="10" t="e">
        <f>IF(VLOOKUP($I341,Zużycie!$A$2:$P$8,15,FALSE)=0," ",VLOOKUP($I341,Zużycie!$A$2:$P$8,15,FALSE))</f>
        <v>#N/A</v>
      </c>
      <c r="Y341" s="10" t="e">
        <f>IF(VLOOKUP($I341,Zużycie!$A$2:$P$8,16,FALSE)=0," ",VLOOKUP($I341,Zużycie!$A$2:$P$8,16,FALSE))</f>
        <v>#N/A</v>
      </c>
      <c r="Z341" s="10"/>
      <c r="AA341" s="10"/>
      <c r="AB341" s="10"/>
      <c r="AC341" s="10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</row>
    <row r="342" spans="1:46" ht="47.25" customHeight="1">
      <c r="A342" s="14"/>
      <c r="B342" s="5"/>
      <c r="C342" s="6"/>
      <c r="D342" s="6"/>
      <c r="E342" s="7"/>
      <c r="F342" s="5"/>
      <c r="G342" s="5"/>
      <c r="H342" s="5"/>
      <c r="I342" s="5" t="str">
        <f t="shared" si="57"/>
        <v/>
      </c>
      <c r="J342" s="5"/>
      <c r="K342" s="5"/>
      <c r="L342" s="5"/>
      <c r="M342" s="5"/>
      <c r="N342" s="10" t="e">
        <f>IF(VLOOKUP($I342,Zużycie!$A$2:$P$8,5,FALSE)=0," ",VLOOKUP($I342,Zużycie!$A$2:$P$8,5,FALSE))</f>
        <v>#N/A</v>
      </c>
      <c r="O342" s="10" t="e">
        <f>IF(VLOOKUP($I342,Zużycie!$A$2:$P$8,6,FALSE)=0," ",VLOOKUP($I342,Zużycie!$A$2:$P$8,6,FALSE))</f>
        <v>#N/A</v>
      </c>
      <c r="P342" s="10" t="e">
        <f>IF(VLOOKUP($I342,Zużycie!$A$2:$P$8,7,FALSE)=0," ",VLOOKUP($I342,Zużycie!$A$2:$P$8,7,FALSE))</f>
        <v>#N/A</v>
      </c>
      <c r="Q342" s="10" t="e">
        <f>IF(VLOOKUP($I342,Zużycie!$A$2:$P$8,8,FALSE)=0," ",VLOOKUP($I342,Zużycie!$A$2:$P$8,8,FALSE))</f>
        <v>#N/A</v>
      </c>
      <c r="R342" s="10" t="e">
        <f>IF(VLOOKUP($I342,Zużycie!$A$2:$P$8,9,FALSE)=0," ",VLOOKUP($I342,Zużycie!$A$2:$P$8,9,FALSE))</f>
        <v>#N/A</v>
      </c>
      <c r="S342" s="10" t="e">
        <f>IF(VLOOKUP($I342,Zużycie!$A$2:$P$8,10,FALSE)=0," ",VLOOKUP($I342,Zużycie!$A$2:$P$8,10,FALSE))</f>
        <v>#N/A</v>
      </c>
      <c r="T342" s="10" t="e">
        <f>IF(VLOOKUP($I342,Zużycie!$A$2:$P$8,11,FALSE)=0," ",VLOOKUP($I342,Zużycie!$A$2:$P$8,11,FALSE))</f>
        <v>#N/A</v>
      </c>
      <c r="U342" s="10" t="e">
        <f>IF(VLOOKUP($I342,Zużycie!$A$2:$P$8,12,FALSE)=0," ",VLOOKUP($I342,Zużycie!$A$2:$P$8,12,FALSE))</f>
        <v>#N/A</v>
      </c>
      <c r="V342" s="10" t="e">
        <f>IF(VLOOKUP($I342,Zużycie!$A$2:$P$8,13,FALSE)=0," ",VLOOKUP($I342,Zużycie!$A$2:$P$2,100,FALSE))</f>
        <v>#N/A</v>
      </c>
      <c r="W342" s="10" t="e">
        <f>IF(VLOOKUP($I342,Zużycie!$A$2:$P$8,14,FALSE)=0," ",VLOOKUP($I342,Zużycie!$A$2:$P$8,14,FALSE))</f>
        <v>#N/A</v>
      </c>
      <c r="X342" s="10" t="e">
        <f>IF(VLOOKUP($I342,Zużycie!$A$2:$P$8,15,FALSE)=0," ",VLOOKUP($I342,Zużycie!$A$2:$P$8,15,FALSE))</f>
        <v>#N/A</v>
      </c>
      <c r="Y342" s="10" t="e">
        <f>IF(VLOOKUP($I342,Zużycie!$A$2:$P$8,16,FALSE)=0," ",VLOOKUP($I342,Zużycie!$A$2:$P$8,16,FALSE))</f>
        <v>#N/A</v>
      </c>
      <c r="Z342" s="10"/>
      <c r="AA342" s="10"/>
      <c r="AB342" s="10"/>
      <c r="AC342" s="10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</row>
    <row r="343" spans="1:46" ht="47.25" customHeight="1">
      <c r="A343" s="14"/>
      <c r="B343" s="5"/>
      <c r="C343" s="6"/>
      <c r="D343" s="6"/>
      <c r="E343" s="7"/>
      <c r="F343" s="5"/>
      <c r="G343" s="5"/>
      <c r="H343" s="5"/>
      <c r="I343" s="5" t="str">
        <f t="shared" si="57"/>
        <v/>
      </c>
      <c r="J343" s="5"/>
      <c r="K343" s="5"/>
      <c r="L343" s="5"/>
      <c r="M343" s="5"/>
      <c r="N343" s="10" t="e">
        <f>IF(VLOOKUP($I343,Zużycie!$A$2:$P$8,5,FALSE)=0," ",VLOOKUP($I343,Zużycie!$A$2:$P$8,5,FALSE))</f>
        <v>#N/A</v>
      </c>
      <c r="O343" s="10" t="e">
        <f>IF(VLOOKUP($I343,Zużycie!$A$2:$P$8,6,FALSE)=0," ",VLOOKUP($I343,Zużycie!$A$2:$P$8,6,FALSE))</f>
        <v>#N/A</v>
      </c>
      <c r="P343" s="10" t="e">
        <f>IF(VLOOKUP($I343,Zużycie!$A$2:$P$8,7,FALSE)=0," ",VLOOKUP($I343,Zużycie!$A$2:$P$8,7,FALSE))</f>
        <v>#N/A</v>
      </c>
      <c r="Q343" s="10" t="e">
        <f>IF(VLOOKUP($I343,Zużycie!$A$2:$P$8,8,FALSE)=0," ",VLOOKUP($I343,Zużycie!$A$2:$P$8,8,FALSE))</f>
        <v>#N/A</v>
      </c>
      <c r="R343" s="10" t="e">
        <f>IF(VLOOKUP($I343,Zużycie!$A$2:$P$8,9,FALSE)=0," ",VLOOKUP($I343,Zużycie!$A$2:$P$8,9,FALSE))</f>
        <v>#N/A</v>
      </c>
      <c r="S343" s="10" t="e">
        <f>IF(VLOOKUP($I343,Zużycie!$A$2:$P$8,10,FALSE)=0," ",VLOOKUP($I343,Zużycie!$A$2:$P$8,10,FALSE))</f>
        <v>#N/A</v>
      </c>
      <c r="T343" s="10" t="e">
        <f>IF(VLOOKUP($I343,Zużycie!$A$2:$P$8,11,FALSE)=0," ",VLOOKUP($I343,Zużycie!$A$2:$P$8,11,FALSE))</f>
        <v>#N/A</v>
      </c>
      <c r="U343" s="10" t="e">
        <f>IF(VLOOKUP($I343,Zużycie!$A$2:$P$8,12,FALSE)=0," ",VLOOKUP($I343,Zużycie!$A$2:$P$8,12,FALSE))</f>
        <v>#N/A</v>
      </c>
      <c r="V343" s="10" t="e">
        <f>IF(VLOOKUP($I343,Zużycie!$A$2:$P$8,13,FALSE)=0," ",VLOOKUP($I343,Zużycie!$A$2:$P$2,100,FALSE))</f>
        <v>#N/A</v>
      </c>
      <c r="W343" s="10" t="e">
        <f>IF(VLOOKUP($I343,Zużycie!$A$2:$P$8,14,FALSE)=0," ",VLOOKUP($I343,Zużycie!$A$2:$P$8,14,FALSE))</f>
        <v>#N/A</v>
      </c>
      <c r="X343" s="10" t="e">
        <f>IF(VLOOKUP($I343,Zużycie!$A$2:$P$8,15,FALSE)=0," ",VLOOKUP($I343,Zużycie!$A$2:$P$8,15,FALSE))</f>
        <v>#N/A</v>
      </c>
      <c r="Y343" s="10" t="e">
        <f>IF(VLOOKUP($I343,Zużycie!$A$2:$P$8,16,FALSE)=0," ",VLOOKUP($I343,Zużycie!$A$2:$P$8,16,FALSE))</f>
        <v>#N/A</v>
      </c>
      <c r="Z343" s="10"/>
      <c r="AA343" s="10"/>
      <c r="AB343" s="10"/>
      <c r="AC343" s="10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</row>
    <row r="344" spans="1:46" ht="47.25" customHeight="1">
      <c r="A344" s="14"/>
      <c r="B344" s="5"/>
      <c r="C344" s="6"/>
      <c r="D344" s="6"/>
      <c r="E344" s="7"/>
      <c r="F344" s="5"/>
      <c r="G344" s="5"/>
      <c r="H344" s="5"/>
      <c r="I344" s="5" t="str">
        <f t="shared" si="57"/>
        <v/>
      </c>
      <c r="J344" s="5"/>
      <c r="K344" s="5"/>
      <c r="L344" s="5"/>
      <c r="M344" s="5"/>
      <c r="N344" s="10" t="e">
        <f>IF(VLOOKUP($I344,Zużycie!$A$2:$P$8,5,FALSE)=0," ",VLOOKUP($I344,Zużycie!$A$2:$P$8,5,FALSE))</f>
        <v>#N/A</v>
      </c>
      <c r="O344" s="10" t="e">
        <f>IF(VLOOKUP($I344,Zużycie!$A$2:$P$8,6,FALSE)=0," ",VLOOKUP($I344,Zużycie!$A$2:$P$8,6,FALSE))</f>
        <v>#N/A</v>
      </c>
      <c r="P344" s="10" t="e">
        <f>IF(VLOOKUP($I344,Zużycie!$A$2:$P$8,7,FALSE)=0," ",VLOOKUP($I344,Zużycie!$A$2:$P$8,7,FALSE))</f>
        <v>#N/A</v>
      </c>
      <c r="Q344" s="10" t="e">
        <f>IF(VLOOKUP($I344,Zużycie!$A$2:$P$8,8,FALSE)=0," ",VLOOKUP($I344,Zużycie!$A$2:$P$8,8,FALSE))</f>
        <v>#N/A</v>
      </c>
      <c r="R344" s="10" t="e">
        <f>IF(VLOOKUP($I344,Zużycie!$A$2:$P$8,9,FALSE)=0," ",VLOOKUP($I344,Zużycie!$A$2:$P$8,9,FALSE))</f>
        <v>#N/A</v>
      </c>
      <c r="S344" s="10" t="e">
        <f>IF(VLOOKUP($I344,Zużycie!$A$2:$P$8,10,FALSE)=0," ",VLOOKUP($I344,Zużycie!$A$2:$P$8,10,FALSE))</f>
        <v>#N/A</v>
      </c>
      <c r="T344" s="10" t="e">
        <f>IF(VLOOKUP($I344,Zużycie!$A$2:$P$8,11,FALSE)=0," ",VLOOKUP($I344,Zużycie!$A$2:$P$8,11,FALSE))</f>
        <v>#N/A</v>
      </c>
      <c r="U344" s="10" t="e">
        <f>IF(VLOOKUP($I344,Zużycie!$A$2:$P$8,12,FALSE)=0," ",VLOOKUP($I344,Zużycie!$A$2:$P$8,12,FALSE))</f>
        <v>#N/A</v>
      </c>
      <c r="V344" s="10" t="e">
        <f>IF(VLOOKUP($I344,Zużycie!$A$2:$P$8,13,FALSE)=0," ",VLOOKUP($I344,Zużycie!$A$2:$P$2,100,FALSE))</f>
        <v>#N/A</v>
      </c>
      <c r="W344" s="10" t="e">
        <f>IF(VLOOKUP($I344,Zużycie!$A$2:$P$8,14,FALSE)=0," ",VLOOKUP($I344,Zużycie!$A$2:$P$8,14,FALSE))</f>
        <v>#N/A</v>
      </c>
      <c r="X344" s="10" t="e">
        <f>IF(VLOOKUP($I344,Zużycie!$A$2:$P$8,15,FALSE)=0," ",VLOOKUP($I344,Zużycie!$A$2:$P$8,15,FALSE))</f>
        <v>#N/A</v>
      </c>
      <c r="Y344" s="10" t="e">
        <f>IF(VLOOKUP($I344,Zużycie!$A$2:$P$8,16,FALSE)=0," ",VLOOKUP($I344,Zużycie!$A$2:$P$8,16,FALSE))</f>
        <v>#N/A</v>
      </c>
      <c r="Z344" s="10"/>
      <c r="AA344" s="10"/>
      <c r="AB344" s="10"/>
      <c r="AC344" s="10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</row>
    <row r="345" spans="1:46" ht="47.25" customHeight="1">
      <c r="A345" s="14"/>
      <c r="B345" s="5"/>
      <c r="C345" s="6"/>
      <c r="D345" s="6"/>
      <c r="E345" s="7"/>
      <c r="F345" s="5"/>
      <c r="G345" s="5"/>
      <c r="H345" s="5"/>
      <c r="I345" s="5" t="str">
        <f t="shared" si="57"/>
        <v/>
      </c>
      <c r="J345" s="5"/>
      <c r="K345" s="5"/>
      <c r="L345" s="5"/>
      <c r="M345" s="5"/>
      <c r="N345" s="10" t="e">
        <f>IF(VLOOKUP($I345,Zużycie!$A$2:$P$8,5,FALSE)=0," ",VLOOKUP($I345,Zużycie!$A$2:$P$8,5,FALSE))</f>
        <v>#N/A</v>
      </c>
      <c r="O345" s="10" t="e">
        <f>IF(VLOOKUP($I345,Zużycie!$A$2:$P$8,6,FALSE)=0," ",VLOOKUP($I345,Zużycie!$A$2:$P$8,6,FALSE))</f>
        <v>#N/A</v>
      </c>
      <c r="P345" s="10" t="e">
        <f>IF(VLOOKUP($I345,Zużycie!$A$2:$P$8,7,FALSE)=0," ",VLOOKUP($I345,Zużycie!$A$2:$P$8,7,FALSE))</f>
        <v>#N/A</v>
      </c>
      <c r="Q345" s="10" t="e">
        <f>IF(VLOOKUP($I345,Zużycie!$A$2:$P$8,8,FALSE)=0," ",VLOOKUP($I345,Zużycie!$A$2:$P$8,8,FALSE))</f>
        <v>#N/A</v>
      </c>
      <c r="R345" s="10" t="e">
        <f>IF(VLOOKUP($I345,Zużycie!$A$2:$P$8,9,FALSE)=0," ",VLOOKUP($I345,Zużycie!$A$2:$P$8,9,FALSE))</f>
        <v>#N/A</v>
      </c>
      <c r="S345" s="10" t="e">
        <f>IF(VLOOKUP($I345,Zużycie!$A$2:$P$8,10,FALSE)=0," ",VLOOKUP($I345,Zużycie!$A$2:$P$8,10,FALSE))</f>
        <v>#N/A</v>
      </c>
      <c r="T345" s="10" t="e">
        <f>IF(VLOOKUP($I345,Zużycie!$A$2:$P$8,11,FALSE)=0," ",VLOOKUP($I345,Zużycie!$A$2:$P$8,11,FALSE))</f>
        <v>#N/A</v>
      </c>
      <c r="U345" s="10" t="e">
        <f>IF(VLOOKUP($I345,Zużycie!$A$2:$P$8,12,FALSE)=0," ",VLOOKUP($I345,Zużycie!$A$2:$P$8,12,FALSE))</f>
        <v>#N/A</v>
      </c>
      <c r="V345" s="10" t="e">
        <f>IF(VLOOKUP($I345,Zużycie!$A$2:$P$8,13,FALSE)=0," ",VLOOKUP($I345,Zużycie!$A$2:$P$2,100,FALSE))</f>
        <v>#N/A</v>
      </c>
      <c r="W345" s="10" t="e">
        <f>IF(VLOOKUP($I345,Zużycie!$A$2:$P$8,14,FALSE)=0," ",VLOOKUP($I345,Zużycie!$A$2:$P$8,14,FALSE))</f>
        <v>#N/A</v>
      </c>
      <c r="X345" s="10" t="e">
        <f>IF(VLOOKUP($I345,Zużycie!$A$2:$P$8,15,FALSE)=0," ",VLOOKUP($I345,Zużycie!$A$2:$P$8,15,FALSE))</f>
        <v>#N/A</v>
      </c>
      <c r="Y345" s="10" t="e">
        <f>IF(VLOOKUP($I345,Zużycie!$A$2:$P$8,16,FALSE)=0," ",VLOOKUP($I345,Zużycie!$A$2:$P$8,16,FALSE))</f>
        <v>#N/A</v>
      </c>
      <c r="Z345" s="10"/>
      <c r="AA345" s="10"/>
      <c r="AB345" s="10"/>
      <c r="AC345" s="10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</row>
    <row r="346" spans="1:46" ht="47.25" customHeight="1">
      <c r="A346" s="14"/>
      <c r="B346" s="5"/>
      <c r="C346" s="6"/>
      <c r="D346" s="6"/>
      <c r="E346" s="7"/>
      <c r="F346" s="5"/>
      <c r="G346" s="5"/>
      <c r="H346" s="5"/>
      <c r="I346" s="5" t="str">
        <f t="shared" si="57"/>
        <v/>
      </c>
      <c r="J346" s="5"/>
      <c r="K346" s="5"/>
      <c r="L346" s="5"/>
      <c r="M346" s="5"/>
      <c r="N346" s="10" t="e">
        <f>IF(VLOOKUP($I346,Zużycie!$A$2:$P$8,5,FALSE)=0," ",VLOOKUP($I346,Zużycie!$A$2:$P$8,5,FALSE))</f>
        <v>#N/A</v>
      </c>
      <c r="O346" s="10" t="e">
        <f>IF(VLOOKUP($I346,Zużycie!$A$2:$P$8,6,FALSE)=0," ",VLOOKUP($I346,Zużycie!$A$2:$P$8,6,FALSE))</f>
        <v>#N/A</v>
      </c>
      <c r="P346" s="10" t="e">
        <f>IF(VLOOKUP($I346,Zużycie!$A$2:$P$8,7,FALSE)=0," ",VLOOKUP($I346,Zużycie!$A$2:$P$8,7,FALSE))</f>
        <v>#N/A</v>
      </c>
      <c r="Q346" s="10" t="e">
        <f>IF(VLOOKUP($I346,Zużycie!$A$2:$P$8,8,FALSE)=0," ",VLOOKUP($I346,Zużycie!$A$2:$P$8,8,FALSE))</f>
        <v>#N/A</v>
      </c>
      <c r="R346" s="10" t="e">
        <f>IF(VLOOKUP($I346,Zużycie!$A$2:$P$8,9,FALSE)=0," ",VLOOKUP($I346,Zużycie!$A$2:$P$8,9,FALSE))</f>
        <v>#N/A</v>
      </c>
      <c r="S346" s="10" t="e">
        <f>IF(VLOOKUP($I346,Zużycie!$A$2:$P$8,10,FALSE)=0," ",VLOOKUP($I346,Zużycie!$A$2:$P$8,10,FALSE))</f>
        <v>#N/A</v>
      </c>
      <c r="T346" s="10" t="e">
        <f>IF(VLOOKUP($I346,Zużycie!$A$2:$P$8,11,FALSE)=0," ",VLOOKUP($I346,Zużycie!$A$2:$P$8,11,FALSE))</f>
        <v>#N/A</v>
      </c>
      <c r="U346" s="10" t="e">
        <f>IF(VLOOKUP($I346,Zużycie!$A$2:$P$8,12,FALSE)=0," ",VLOOKUP($I346,Zużycie!$A$2:$P$8,12,FALSE))</f>
        <v>#N/A</v>
      </c>
      <c r="V346" s="10" t="e">
        <f>IF(VLOOKUP($I346,Zużycie!$A$2:$P$8,13,FALSE)=0," ",VLOOKUP($I346,Zużycie!$A$2:$P$2,100,FALSE))</f>
        <v>#N/A</v>
      </c>
      <c r="W346" s="10" t="e">
        <f>IF(VLOOKUP($I346,Zużycie!$A$2:$P$8,14,FALSE)=0," ",VLOOKUP($I346,Zużycie!$A$2:$P$8,14,FALSE))</f>
        <v>#N/A</v>
      </c>
      <c r="X346" s="10" t="e">
        <f>IF(VLOOKUP($I346,Zużycie!$A$2:$P$8,15,FALSE)=0," ",VLOOKUP($I346,Zużycie!$A$2:$P$8,15,FALSE))</f>
        <v>#N/A</v>
      </c>
      <c r="Y346" s="10" t="e">
        <f>IF(VLOOKUP($I346,Zużycie!$A$2:$P$8,16,FALSE)=0," ",VLOOKUP($I346,Zużycie!$A$2:$P$8,16,FALSE))</f>
        <v>#N/A</v>
      </c>
      <c r="Z346" s="10"/>
      <c r="AA346" s="10"/>
      <c r="AB346" s="10"/>
      <c r="AC346" s="10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</row>
    <row r="347" spans="1:46" ht="47.25" customHeight="1">
      <c r="A347" s="14"/>
      <c r="B347" s="5"/>
      <c r="C347" s="6"/>
      <c r="D347" s="6"/>
      <c r="E347" s="7"/>
      <c r="F347" s="5"/>
      <c r="G347" s="5"/>
      <c r="H347" s="5"/>
      <c r="I347" s="5" t="str">
        <f t="shared" si="57"/>
        <v/>
      </c>
      <c r="J347" s="5"/>
      <c r="K347" s="5"/>
      <c r="L347" s="5"/>
      <c r="M347" s="5"/>
      <c r="N347" s="10" t="e">
        <f>IF(VLOOKUP($I347,Zużycie!$A$2:$P$8,5,FALSE)=0," ",VLOOKUP($I347,Zużycie!$A$2:$P$8,5,FALSE))</f>
        <v>#N/A</v>
      </c>
      <c r="O347" s="10" t="e">
        <f>IF(VLOOKUP($I347,Zużycie!$A$2:$P$8,6,FALSE)=0," ",VLOOKUP($I347,Zużycie!$A$2:$P$8,6,FALSE))</f>
        <v>#N/A</v>
      </c>
      <c r="P347" s="10" t="e">
        <f>IF(VLOOKUP($I347,Zużycie!$A$2:$P$8,7,FALSE)=0," ",VLOOKUP($I347,Zużycie!$A$2:$P$8,7,FALSE))</f>
        <v>#N/A</v>
      </c>
      <c r="Q347" s="10" t="e">
        <f>IF(VLOOKUP($I347,Zużycie!$A$2:$P$8,8,FALSE)=0," ",VLOOKUP($I347,Zużycie!$A$2:$P$8,8,FALSE))</f>
        <v>#N/A</v>
      </c>
      <c r="R347" s="10" t="e">
        <f>IF(VLOOKUP($I347,Zużycie!$A$2:$P$8,9,FALSE)=0," ",VLOOKUP($I347,Zużycie!$A$2:$P$8,9,FALSE))</f>
        <v>#N/A</v>
      </c>
      <c r="S347" s="10" t="e">
        <f>IF(VLOOKUP($I347,Zużycie!$A$2:$P$8,10,FALSE)=0," ",VLOOKUP($I347,Zużycie!$A$2:$P$8,10,FALSE))</f>
        <v>#N/A</v>
      </c>
      <c r="T347" s="10" t="e">
        <f>IF(VLOOKUP($I347,Zużycie!$A$2:$P$8,11,FALSE)=0," ",VLOOKUP($I347,Zużycie!$A$2:$P$8,11,FALSE))</f>
        <v>#N/A</v>
      </c>
      <c r="U347" s="10" t="e">
        <f>IF(VLOOKUP($I347,Zużycie!$A$2:$P$8,12,FALSE)=0," ",VLOOKUP($I347,Zużycie!$A$2:$P$8,12,FALSE))</f>
        <v>#N/A</v>
      </c>
      <c r="V347" s="10" t="e">
        <f>IF(VLOOKUP($I347,Zużycie!$A$2:$P$8,13,FALSE)=0," ",VLOOKUP($I347,Zużycie!$A$2:$P$2,100,FALSE))</f>
        <v>#N/A</v>
      </c>
      <c r="W347" s="10" t="e">
        <f>IF(VLOOKUP($I347,Zużycie!$A$2:$P$8,14,FALSE)=0," ",VLOOKUP($I347,Zużycie!$A$2:$P$8,14,FALSE))</f>
        <v>#N/A</v>
      </c>
      <c r="X347" s="10" t="e">
        <f>IF(VLOOKUP($I347,Zużycie!$A$2:$P$8,15,FALSE)=0," ",VLOOKUP($I347,Zużycie!$A$2:$P$8,15,FALSE))</f>
        <v>#N/A</v>
      </c>
      <c r="Y347" s="10" t="e">
        <f>IF(VLOOKUP($I347,Zużycie!$A$2:$P$8,16,FALSE)=0," ",VLOOKUP($I347,Zużycie!$A$2:$P$8,16,FALSE))</f>
        <v>#N/A</v>
      </c>
      <c r="Z347" s="10"/>
      <c r="AA347" s="10"/>
      <c r="AB347" s="10"/>
      <c r="AC347" s="10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</row>
    <row r="348" spans="1:46" ht="47.25" customHeight="1">
      <c r="A348" s="14"/>
      <c r="B348" s="5"/>
      <c r="C348" s="6"/>
      <c r="D348" s="6"/>
      <c r="E348" s="7"/>
      <c r="F348" s="5"/>
      <c r="G348" s="5"/>
      <c r="H348" s="5"/>
      <c r="I348" s="5" t="str">
        <f t="shared" si="57"/>
        <v/>
      </c>
      <c r="J348" s="5"/>
      <c r="K348" s="5"/>
      <c r="L348" s="5"/>
      <c r="M348" s="5"/>
      <c r="N348" s="10" t="e">
        <f>IF(VLOOKUP($I348,Zużycie!$A$2:$P$8,5,FALSE)=0," ",VLOOKUP($I348,Zużycie!$A$2:$P$8,5,FALSE))</f>
        <v>#N/A</v>
      </c>
      <c r="O348" s="10" t="e">
        <f>IF(VLOOKUP($I348,Zużycie!$A$2:$P$8,6,FALSE)=0," ",VLOOKUP($I348,Zużycie!$A$2:$P$8,6,FALSE))</f>
        <v>#N/A</v>
      </c>
      <c r="P348" s="10" t="e">
        <f>IF(VLOOKUP($I348,Zużycie!$A$2:$P$8,7,FALSE)=0," ",VLOOKUP($I348,Zużycie!$A$2:$P$8,7,FALSE))</f>
        <v>#N/A</v>
      </c>
      <c r="Q348" s="10" t="e">
        <f>IF(VLOOKUP($I348,Zużycie!$A$2:$P$8,8,FALSE)=0," ",VLOOKUP($I348,Zużycie!$A$2:$P$8,8,FALSE))</f>
        <v>#N/A</v>
      </c>
      <c r="R348" s="10" t="e">
        <f>IF(VLOOKUP($I348,Zużycie!$A$2:$P$8,9,FALSE)=0," ",VLOOKUP($I348,Zużycie!$A$2:$P$8,9,FALSE))</f>
        <v>#N/A</v>
      </c>
      <c r="S348" s="10" t="e">
        <f>IF(VLOOKUP($I348,Zużycie!$A$2:$P$8,10,FALSE)=0," ",VLOOKUP($I348,Zużycie!$A$2:$P$8,10,FALSE))</f>
        <v>#N/A</v>
      </c>
      <c r="T348" s="10" t="e">
        <f>IF(VLOOKUP($I348,Zużycie!$A$2:$P$8,11,FALSE)=0," ",VLOOKUP($I348,Zużycie!$A$2:$P$8,11,FALSE))</f>
        <v>#N/A</v>
      </c>
      <c r="U348" s="10" t="e">
        <f>IF(VLOOKUP($I348,Zużycie!$A$2:$P$8,12,FALSE)=0," ",VLOOKUP($I348,Zużycie!$A$2:$P$8,12,FALSE))</f>
        <v>#N/A</v>
      </c>
      <c r="V348" s="10" t="e">
        <f>IF(VLOOKUP($I348,Zużycie!$A$2:$P$8,13,FALSE)=0," ",VLOOKUP($I348,Zużycie!$A$2:$P$2,100,FALSE))</f>
        <v>#N/A</v>
      </c>
      <c r="W348" s="10" t="e">
        <f>IF(VLOOKUP($I348,Zużycie!$A$2:$P$8,14,FALSE)=0," ",VLOOKUP($I348,Zużycie!$A$2:$P$8,14,FALSE))</f>
        <v>#N/A</v>
      </c>
      <c r="X348" s="10" t="e">
        <f>IF(VLOOKUP($I348,Zużycie!$A$2:$P$8,15,FALSE)=0," ",VLOOKUP($I348,Zużycie!$A$2:$P$8,15,FALSE))</f>
        <v>#N/A</v>
      </c>
      <c r="Y348" s="10" t="e">
        <f>IF(VLOOKUP($I348,Zużycie!$A$2:$P$8,16,FALSE)=0," ",VLOOKUP($I348,Zużycie!$A$2:$P$8,16,FALSE))</f>
        <v>#N/A</v>
      </c>
      <c r="Z348" s="10"/>
      <c r="AA348" s="10"/>
      <c r="AB348" s="10"/>
      <c r="AC348" s="10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</row>
    <row r="349" spans="1:46" ht="47.25" customHeight="1">
      <c r="A349" s="14"/>
      <c r="B349" s="5"/>
      <c r="C349" s="6"/>
      <c r="D349" s="6"/>
      <c r="E349" s="7"/>
      <c r="F349" s="5"/>
      <c r="G349" s="5"/>
      <c r="H349" s="5"/>
      <c r="I349" s="5" t="str">
        <f t="shared" si="57"/>
        <v/>
      </c>
      <c r="J349" s="5"/>
      <c r="K349" s="5"/>
      <c r="L349" s="5"/>
      <c r="M349" s="5"/>
      <c r="N349" s="10" t="e">
        <f>IF(VLOOKUP($I349,Zużycie!$A$2:$P$8,5,FALSE)=0," ",VLOOKUP($I349,Zużycie!$A$2:$P$8,5,FALSE))</f>
        <v>#N/A</v>
      </c>
      <c r="O349" s="10" t="e">
        <f>IF(VLOOKUP($I349,Zużycie!$A$2:$P$8,6,FALSE)=0," ",VLOOKUP($I349,Zużycie!$A$2:$P$8,6,FALSE))</f>
        <v>#N/A</v>
      </c>
      <c r="P349" s="10" t="e">
        <f>IF(VLOOKUP($I349,Zużycie!$A$2:$P$8,7,FALSE)=0," ",VLOOKUP($I349,Zużycie!$A$2:$P$8,7,FALSE))</f>
        <v>#N/A</v>
      </c>
      <c r="Q349" s="10" t="e">
        <f>IF(VLOOKUP($I349,Zużycie!$A$2:$P$8,8,FALSE)=0," ",VLOOKUP($I349,Zużycie!$A$2:$P$8,8,FALSE))</f>
        <v>#N/A</v>
      </c>
      <c r="R349" s="10" t="e">
        <f>IF(VLOOKUP($I349,Zużycie!$A$2:$P$8,9,FALSE)=0," ",VLOOKUP($I349,Zużycie!$A$2:$P$8,9,FALSE))</f>
        <v>#N/A</v>
      </c>
      <c r="S349" s="10" t="e">
        <f>IF(VLOOKUP($I349,Zużycie!$A$2:$P$8,10,FALSE)=0," ",VLOOKUP($I349,Zużycie!$A$2:$P$8,10,FALSE))</f>
        <v>#N/A</v>
      </c>
      <c r="T349" s="10" t="e">
        <f>IF(VLOOKUP($I349,Zużycie!$A$2:$P$8,11,FALSE)=0," ",VLOOKUP($I349,Zużycie!$A$2:$P$8,11,FALSE))</f>
        <v>#N/A</v>
      </c>
      <c r="U349" s="10" t="e">
        <f>IF(VLOOKUP($I349,Zużycie!$A$2:$P$8,12,FALSE)=0," ",VLOOKUP($I349,Zużycie!$A$2:$P$8,12,FALSE))</f>
        <v>#N/A</v>
      </c>
      <c r="V349" s="10" t="e">
        <f>IF(VLOOKUP($I349,Zużycie!$A$2:$P$8,13,FALSE)=0," ",VLOOKUP($I349,Zużycie!$A$2:$P$2,100,FALSE))</f>
        <v>#N/A</v>
      </c>
      <c r="W349" s="10" t="e">
        <f>IF(VLOOKUP($I349,Zużycie!$A$2:$P$8,14,FALSE)=0," ",VLOOKUP($I349,Zużycie!$A$2:$P$8,14,FALSE))</f>
        <v>#N/A</v>
      </c>
      <c r="X349" s="10" t="e">
        <f>IF(VLOOKUP($I349,Zużycie!$A$2:$P$8,15,FALSE)=0," ",VLOOKUP($I349,Zużycie!$A$2:$P$8,15,FALSE))</f>
        <v>#N/A</v>
      </c>
      <c r="Y349" s="10" t="e">
        <f>IF(VLOOKUP($I349,Zużycie!$A$2:$P$8,16,FALSE)=0," ",VLOOKUP($I349,Zużycie!$A$2:$P$8,16,FALSE))</f>
        <v>#N/A</v>
      </c>
      <c r="Z349" s="10"/>
      <c r="AA349" s="10"/>
      <c r="AB349" s="10"/>
      <c r="AC349" s="10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</row>
    <row r="350" spans="1:46" ht="47.25" customHeight="1">
      <c r="A350" s="14"/>
      <c r="B350" s="5"/>
      <c r="C350" s="6"/>
      <c r="D350" s="6"/>
      <c r="E350" s="7"/>
      <c r="F350" s="5"/>
      <c r="G350" s="5"/>
      <c r="H350" s="5"/>
      <c r="I350" s="5" t="str">
        <f t="shared" si="57"/>
        <v/>
      </c>
      <c r="J350" s="5"/>
      <c r="K350" s="5"/>
      <c r="L350" s="5"/>
      <c r="M350" s="5"/>
      <c r="N350" s="10" t="e">
        <f>IF(VLOOKUP($I350,Zużycie!$A$2:$P$8,5,FALSE)=0," ",VLOOKUP($I350,Zużycie!$A$2:$P$8,5,FALSE))</f>
        <v>#N/A</v>
      </c>
      <c r="O350" s="10" t="e">
        <f>IF(VLOOKUP($I350,Zużycie!$A$2:$P$8,6,FALSE)=0," ",VLOOKUP($I350,Zużycie!$A$2:$P$8,6,FALSE))</f>
        <v>#N/A</v>
      </c>
      <c r="P350" s="10" t="e">
        <f>IF(VLOOKUP($I350,Zużycie!$A$2:$P$8,7,FALSE)=0," ",VLOOKUP($I350,Zużycie!$A$2:$P$8,7,FALSE))</f>
        <v>#N/A</v>
      </c>
      <c r="Q350" s="10" t="e">
        <f>IF(VLOOKUP($I350,Zużycie!$A$2:$P$8,8,FALSE)=0," ",VLOOKUP($I350,Zużycie!$A$2:$P$8,8,FALSE))</f>
        <v>#N/A</v>
      </c>
      <c r="R350" s="10" t="e">
        <f>IF(VLOOKUP($I350,Zużycie!$A$2:$P$8,9,FALSE)=0," ",VLOOKUP($I350,Zużycie!$A$2:$P$8,9,FALSE))</f>
        <v>#N/A</v>
      </c>
      <c r="S350" s="10" t="e">
        <f>IF(VLOOKUP($I350,Zużycie!$A$2:$P$8,10,FALSE)=0," ",VLOOKUP($I350,Zużycie!$A$2:$P$8,10,FALSE))</f>
        <v>#N/A</v>
      </c>
      <c r="T350" s="10" t="e">
        <f>IF(VLOOKUP($I350,Zużycie!$A$2:$P$8,11,FALSE)=0," ",VLOOKUP($I350,Zużycie!$A$2:$P$8,11,FALSE))</f>
        <v>#N/A</v>
      </c>
      <c r="U350" s="10" t="e">
        <f>IF(VLOOKUP($I350,Zużycie!$A$2:$P$8,12,FALSE)=0," ",VLOOKUP($I350,Zużycie!$A$2:$P$8,12,FALSE))</f>
        <v>#N/A</v>
      </c>
      <c r="V350" s="10" t="e">
        <f>IF(VLOOKUP($I350,Zużycie!$A$2:$P$8,13,FALSE)=0," ",VLOOKUP($I350,Zużycie!$A$2:$P$2,100,FALSE))</f>
        <v>#N/A</v>
      </c>
      <c r="W350" s="10" t="e">
        <f>IF(VLOOKUP($I350,Zużycie!$A$2:$P$8,14,FALSE)=0," ",VLOOKUP($I350,Zużycie!$A$2:$P$8,14,FALSE))</f>
        <v>#N/A</v>
      </c>
      <c r="X350" s="10" t="e">
        <f>IF(VLOOKUP($I350,Zużycie!$A$2:$P$8,15,FALSE)=0," ",VLOOKUP($I350,Zużycie!$A$2:$P$8,15,FALSE))</f>
        <v>#N/A</v>
      </c>
      <c r="Y350" s="10" t="e">
        <f>IF(VLOOKUP($I350,Zużycie!$A$2:$P$8,16,FALSE)=0," ",VLOOKUP($I350,Zużycie!$A$2:$P$8,16,FALSE))</f>
        <v>#N/A</v>
      </c>
      <c r="Z350" s="10"/>
      <c r="AA350" s="10"/>
      <c r="AB350" s="10"/>
      <c r="AC350" s="10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</row>
    <row r="351" spans="1:46" ht="47.25" customHeight="1">
      <c r="A351" s="14"/>
      <c r="B351" s="5"/>
      <c r="C351" s="6"/>
      <c r="D351" s="6"/>
      <c r="E351" s="7"/>
      <c r="F351" s="5"/>
      <c r="G351" s="5"/>
      <c r="H351" s="5"/>
      <c r="I351" s="5" t="str">
        <f t="shared" si="57"/>
        <v/>
      </c>
      <c r="J351" s="5"/>
      <c r="K351" s="5"/>
      <c r="L351" s="5"/>
      <c r="M351" s="5"/>
      <c r="N351" s="10" t="e">
        <f>IF(VLOOKUP($I351,Zużycie!$A$2:$P$8,5,FALSE)=0," ",VLOOKUP($I351,Zużycie!$A$2:$P$8,5,FALSE))</f>
        <v>#N/A</v>
      </c>
      <c r="O351" s="10" t="e">
        <f>IF(VLOOKUP($I351,Zużycie!$A$2:$P$8,6,FALSE)=0," ",VLOOKUP($I351,Zużycie!$A$2:$P$8,6,FALSE))</f>
        <v>#N/A</v>
      </c>
      <c r="P351" s="10" t="e">
        <f>IF(VLOOKUP($I351,Zużycie!$A$2:$P$8,7,FALSE)=0," ",VLOOKUP($I351,Zużycie!$A$2:$P$8,7,FALSE))</f>
        <v>#N/A</v>
      </c>
      <c r="Q351" s="10" t="e">
        <f>IF(VLOOKUP($I351,Zużycie!$A$2:$P$8,8,FALSE)=0," ",VLOOKUP($I351,Zużycie!$A$2:$P$8,8,FALSE))</f>
        <v>#N/A</v>
      </c>
      <c r="R351" s="10" t="e">
        <f>IF(VLOOKUP($I351,Zużycie!$A$2:$P$8,9,FALSE)=0," ",VLOOKUP($I351,Zużycie!$A$2:$P$8,9,FALSE))</f>
        <v>#N/A</v>
      </c>
      <c r="S351" s="10" t="e">
        <f>IF(VLOOKUP($I351,Zużycie!$A$2:$P$8,10,FALSE)=0," ",VLOOKUP($I351,Zużycie!$A$2:$P$8,10,FALSE))</f>
        <v>#N/A</v>
      </c>
      <c r="T351" s="10" t="e">
        <f>IF(VLOOKUP($I351,Zużycie!$A$2:$P$8,11,FALSE)=0," ",VLOOKUP($I351,Zużycie!$A$2:$P$8,11,FALSE))</f>
        <v>#N/A</v>
      </c>
      <c r="U351" s="10" t="e">
        <f>IF(VLOOKUP($I351,Zużycie!$A$2:$P$8,12,FALSE)=0," ",VLOOKUP($I351,Zużycie!$A$2:$P$8,12,FALSE))</f>
        <v>#N/A</v>
      </c>
      <c r="V351" s="10" t="e">
        <f>IF(VLOOKUP($I351,Zużycie!$A$2:$P$8,13,FALSE)=0," ",VLOOKUP($I351,Zużycie!$A$2:$P$2,100,FALSE))</f>
        <v>#N/A</v>
      </c>
      <c r="W351" s="10" t="e">
        <f>IF(VLOOKUP($I351,Zużycie!$A$2:$P$8,14,FALSE)=0," ",VLOOKUP($I351,Zużycie!$A$2:$P$8,14,FALSE))</f>
        <v>#N/A</v>
      </c>
      <c r="X351" s="10" t="e">
        <f>IF(VLOOKUP($I351,Zużycie!$A$2:$P$8,15,FALSE)=0," ",VLOOKUP($I351,Zużycie!$A$2:$P$8,15,FALSE))</f>
        <v>#N/A</v>
      </c>
      <c r="Y351" s="10" t="e">
        <f>IF(VLOOKUP($I351,Zużycie!$A$2:$P$8,16,FALSE)=0," ",VLOOKUP($I351,Zużycie!$A$2:$P$8,16,FALSE))</f>
        <v>#N/A</v>
      </c>
      <c r="Z351" s="10"/>
      <c r="AA351" s="10"/>
      <c r="AB351" s="10"/>
      <c r="AC351" s="10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</row>
    <row r="352" spans="1:46" ht="47.25" customHeight="1">
      <c r="A352" s="14"/>
      <c r="B352" s="5"/>
      <c r="C352" s="6"/>
      <c r="D352" s="6"/>
      <c r="E352" s="7"/>
      <c r="F352" s="5"/>
      <c r="G352" s="5"/>
      <c r="H352" s="5"/>
      <c r="I352" s="5" t="str">
        <f t="shared" si="57"/>
        <v/>
      </c>
      <c r="J352" s="5"/>
      <c r="K352" s="5"/>
      <c r="L352" s="5"/>
      <c r="M352" s="5"/>
      <c r="N352" s="10" t="e">
        <f>IF(VLOOKUP($I352,Zużycie!$A$2:$P$8,5,FALSE)=0," ",VLOOKUP($I352,Zużycie!$A$2:$P$8,5,FALSE))</f>
        <v>#N/A</v>
      </c>
      <c r="O352" s="10" t="e">
        <f>IF(VLOOKUP($I352,Zużycie!$A$2:$P$8,6,FALSE)=0," ",VLOOKUP($I352,Zużycie!$A$2:$P$8,6,FALSE))</f>
        <v>#N/A</v>
      </c>
      <c r="P352" s="10" t="e">
        <f>IF(VLOOKUP($I352,Zużycie!$A$2:$P$8,7,FALSE)=0," ",VLOOKUP($I352,Zużycie!$A$2:$P$8,7,FALSE))</f>
        <v>#N/A</v>
      </c>
      <c r="Q352" s="10" t="e">
        <f>IF(VLOOKUP($I352,Zużycie!$A$2:$P$8,8,FALSE)=0," ",VLOOKUP($I352,Zużycie!$A$2:$P$8,8,FALSE))</f>
        <v>#N/A</v>
      </c>
      <c r="R352" s="10" t="e">
        <f>IF(VLOOKUP($I352,Zużycie!$A$2:$P$8,9,FALSE)=0," ",VLOOKUP($I352,Zużycie!$A$2:$P$8,9,FALSE))</f>
        <v>#N/A</v>
      </c>
      <c r="S352" s="10" t="e">
        <f>IF(VLOOKUP($I352,Zużycie!$A$2:$P$8,10,FALSE)=0," ",VLOOKUP($I352,Zużycie!$A$2:$P$8,10,FALSE))</f>
        <v>#N/A</v>
      </c>
      <c r="T352" s="10" t="e">
        <f>IF(VLOOKUP($I352,Zużycie!$A$2:$P$8,11,FALSE)=0," ",VLOOKUP($I352,Zużycie!$A$2:$P$8,11,FALSE))</f>
        <v>#N/A</v>
      </c>
      <c r="U352" s="10" t="e">
        <f>IF(VLOOKUP($I352,Zużycie!$A$2:$P$8,12,FALSE)=0," ",VLOOKUP($I352,Zużycie!$A$2:$P$8,12,FALSE))</f>
        <v>#N/A</v>
      </c>
      <c r="V352" s="10" t="e">
        <f>IF(VLOOKUP($I352,Zużycie!$A$2:$P$8,13,FALSE)=0," ",VLOOKUP($I352,Zużycie!$A$2:$P$2,100,FALSE))</f>
        <v>#N/A</v>
      </c>
      <c r="W352" s="10" t="e">
        <f>IF(VLOOKUP($I352,Zużycie!$A$2:$P$8,14,FALSE)=0," ",VLOOKUP($I352,Zużycie!$A$2:$P$8,14,FALSE))</f>
        <v>#N/A</v>
      </c>
      <c r="X352" s="10" t="e">
        <f>IF(VLOOKUP($I352,Zużycie!$A$2:$P$8,15,FALSE)=0," ",VLOOKUP($I352,Zużycie!$A$2:$P$8,15,FALSE))</f>
        <v>#N/A</v>
      </c>
      <c r="Y352" s="10" t="e">
        <f>IF(VLOOKUP($I352,Zużycie!$A$2:$P$8,16,FALSE)=0," ",VLOOKUP($I352,Zużycie!$A$2:$P$8,16,FALSE))</f>
        <v>#N/A</v>
      </c>
      <c r="Z352" s="10"/>
      <c r="AA352" s="10"/>
      <c r="AB352" s="10"/>
      <c r="AC352" s="10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</row>
    <row r="353" spans="1:46" ht="47.25" customHeight="1">
      <c r="A353" s="14"/>
      <c r="B353" s="5"/>
      <c r="C353" s="6"/>
      <c r="D353" s="6"/>
      <c r="E353" s="7"/>
      <c r="F353" s="5"/>
      <c r="G353" s="5"/>
      <c r="H353" s="5"/>
      <c r="I353" s="5" t="str">
        <f t="shared" si="57"/>
        <v/>
      </c>
      <c r="J353" s="5"/>
      <c r="K353" s="5"/>
      <c r="L353" s="5"/>
      <c r="M353" s="5"/>
      <c r="N353" s="10" t="e">
        <f>IF(VLOOKUP($I353,Zużycie!$A$2:$P$8,5,FALSE)=0," ",VLOOKUP($I353,Zużycie!$A$2:$P$8,5,FALSE))</f>
        <v>#N/A</v>
      </c>
      <c r="O353" s="10" t="e">
        <f>IF(VLOOKUP($I353,Zużycie!$A$2:$P$8,6,FALSE)=0," ",VLOOKUP($I353,Zużycie!$A$2:$P$8,6,FALSE))</f>
        <v>#N/A</v>
      </c>
      <c r="P353" s="10" t="e">
        <f>IF(VLOOKUP($I353,Zużycie!$A$2:$P$8,7,FALSE)=0," ",VLOOKUP($I353,Zużycie!$A$2:$P$8,7,FALSE))</f>
        <v>#N/A</v>
      </c>
      <c r="Q353" s="10" t="e">
        <f>IF(VLOOKUP($I353,Zużycie!$A$2:$P$8,8,FALSE)=0," ",VLOOKUP($I353,Zużycie!$A$2:$P$8,8,FALSE))</f>
        <v>#N/A</v>
      </c>
      <c r="R353" s="10" t="e">
        <f>IF(VLOOKUP($I353,Zużycie!$A$2:$P$8,9,FALSE)=0," ",VLOOKUP($I353,Zużycie!$A$2:$P$8,9,FALSE))</f>
        <v>#N/A</v>
      </c>
      <c r="S353" s="10" t="e">
        <f>IF(VLOOKUP($I353,Zużycie!$A$2:$P$8,10,FALSE)=0," ",VLOOKUP($I353,Zużycie!$A$2:$P$8,10,FALSE))</f>
        <v>#N/A</v>
      </c>
      <c r="T353" s="10" t="e">
        <f>IF(VLOOKUP($I353,Zużycie!$A$2:$P$8,11,FALSE)=0," ",VLOOKUP($I353,Zużycie!$A$2:$P$8,11,FALSE))</f>
        <v>#N/A</v>
      </c>
      <c r="U353" s="10" t="e">
        <f>IF(VLOOKUP($I353,Zużycie!$A$2:$P$8,12,FALSE)=0," ",VLOOKUP($I353,Zużycie!$A$2:$P$8,12,FALSE))</f>
        <v>#N/A</v>
      </c>
      <c r="V353" s="10" t="e">
        <f>IF(VLOOKUP($I353,Zużycie!$A$2:$P$8,13,FALSE)=0," ",VLOOKUP($I353,Zużycie!$A$2:$P$2,100,FALSE))</f>
        <v>#N/A</v>
      </c>
      <c r="W353" s="10" t="e">
        <f>IF(VLOOKUP($I353,Zużycie!$A$2:$P$8,14,FALSE)=0," ",VLOOKUP($I353,Zużycie!$A$2:$P$8,14,FALSE))</f>
        <v>#N/A</v>
      </c>
      <c r="X353" s="10" t="e">
        <f>IF(VLOOKUP($I353,Zużycie!$A$2:$P$8,15,FALSE)=0," ",VLOOKUP($I353,Zużycie!$A$2:$P$8,15,FALSE))</f>
        <v>#N/A</v>
      </c>
      <c r="Y353" s="10" t="e">
        <f>IF(VLOOKUP($I353,Zużycie!$A$2:$P$8,16,FALSE)=0," ",VLOOKUP($I353,Zużycie!$A$2:$P$8,16,FALSE))</f>
        <v>#N/A</v>
      </c>
      <c r="Z353" s="10"/>
      <c r="AA353" s="10"/>
      <c r="AB353" s="10"/>
      <c r="AC353" s="10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</row>
    <row r="354" spans="1:46" ht="47.25" customHeight="1">
      <c r="A354" s="14"/>
      <c r="B354" s="5"/>
      <c r="C354" s="6"/>
      <c r="D354" s="6"/>
      <c r="E354" s="7"/>
      <c r="F354" s="5"/>
      <c r="G354" s="5"/>
      <c r="H354" s="5"/>
      <c r="I354" s="5" t="str">
        <f t="shared" si="57"/>
        <v/>
      </c>
      <c r="J354" s="5"/>
      <c r="K354" s="5"/>
      <c r="L354" s="5"/>
      <c r="M354" s="5"/>
      <c r="N354" s="10" t="e">
        <f>IF(VLOOKUP($I354,Zużycie!$A$2:$P$8,5,FALSE)=0," ",VLOOKUP($I354,Zużycie!$A$2:$P$8,5,FALSE))</f>
        <v>#N/A</v>
      </c>
      <c r="O354" s="10" t="e">
        <f>IF(VLOOKUP($I354,Zużycie!$A$2:$P$8,6,FALSE)=0," ",VLOOKUP($I354,Zużycie!$A$2:$P$8,6,FALSE))</f>
        <v>#N/A</v>
      </c>
      <c r="P354" s="10" t="e">
        <f>IF(VLOOKUP($I354,Zużycie!$A$2:$P$8,7,FALSE)=0," ",VLOOKUP($I354,Zużycie!$A$2:$P$8,7,FALSE))</f>
        <v>#N/A</v>
      </c>
      <c r="Q354" s="10" t="e">
        <f>IF(VLOOKUP($I354,Zużycie!$A$2:$P$8,8,FALSE)=0," ",VLOOKUP($I354,Zużycie!$A$2:$P$8,8,FALSE))</f>
        <v>#N/A</v>
      </c>
      <c r="R354" s="10" t="e">
        <f>IF(VLOOKUP($I354,Zużycie!$A$2:$P$8,9,FALSE)=0," ",VLOOKUP($I354,Zużycie!$A$2:$P$8,9,FALSE))</f>
        <v>#N/A</v>
      </c>
      <c r="S354" s="10" t="e">
        <f>IF(VLOOKUP($I354,Zużycie!$A$2:$P$8,10,FALSE)=0," ",VLOOKUP($I354,Zużycie!$A$2:$P$8,10,FALSE))</f>
        <v>#N/A</v>
      </c>
      <c r="T354" s="10" t="e">
        <f>IF(VLOOKUP($I354,Zużycie!$A$2:$P$8,11,FALSE)=0," ",VLOOKUP($I354,Zużycie!$A$2:$P$8,11,FALSE))</f>
        <v>#N/A</v>
      </c>
      <c r="U354" s="10" t="e">
        <f>IF(VLOOKUP($I354,Zużycie!$A$2:$P$8,12,FALSE)=0," ",VLOOKUP($I354,Zużycie!$A$2:$P$8,12,FALSE))</f>
        <v>#N/A</v>
      </c>
      <c r="V354" s="10" t="e">
        <f>IF(VLOOKUP($I354,Zużycie!$A$2:$P$8,13,FALSE)=0," ",VLOOKUP($I354,Zużycie!$A$2:$P$2,100,FALSE))</f>
        <v>#N/A</v>
      </c>
      <c r="W354" s="10" t="e">
        <f>IF(VLOOKUP($I354,Zużycie!$A$2:$P$8,14,FALSE)=0," ",VLOOKUP($I354,Zużycie!$A$2:$P$8,14,FALSE))</f>
        <v>#N/A</v>
      </c>
      <c r="X354" s="10" t="e">
        <f>IF(VLOOKUP($I354,Zużycie!$A$2:$P$8,15,FALSE)=0," ",VLOOKUP($I354,Zużycie!$A$2:$P$8,15,FALSE))</f>
        <v>#N/A</v>
      </c>
      <c r="Y354" s="10" t="e">
        <f>IF(VLOOKUP($I354,Zużycie!$A$2:$P$8,16,FALSE)=0," ",VLOOKUP($I354,Zużycie!$A$2:$P$8,16,FALSE))</f>
        <v>#N/A</v>
      </c>
      <c r="Z354" s="10"/>
      <c r="AA354" s="10"/>
      <c r="AB354" s="10"/>
      <c r="AC354" s="10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</row>
    <row r="355" spans="1:46" ht="47.25" customHeight="1">
      <c r="A355" s="14"/>
      <c r="B355" s="5"/>
      <c r="C355" s="6"/>
      <c r="D355" s="6"/>
      <c r="E355" s="7"/>
      <c r="F355" s="5"/>
      <c r="G355" s="5"/>
      <c r="H355" s="5"/>
      <c r="I355" s="5" t="str">
        <f t="shared" si="57"/>
        <v/>
      </c>
      <c r="J355" s="5"/>
      <c r="K355" s="5"/>
      <c r="L355" s="5"/>
      <c r="M355" s="5"/>
      <c r="N355" s="10" t="e">
        <f>IF(VLOOKUP($I355,Zużycie!$A$2:$P$8,5,FALSE)=0," ",VLOOKUP($I355,Zużycie!$A$2:$P$8,5,FALSE))</f>
        <v>#N/A</v>
      </c>
      <c r="O355" s="10" t="e">
        <f>IF(VLOOKUP($I355,Zużycie!$A$2:$P$8,6,FALSE)=0," ",VLOOKUP($I355,Zużycie!$A$2:$P$8,6,FALSE))</f>
        <v>#N/A</v>
      </c>
      <c r="P355" s="10" t="e">
        <f>IF(VLOOKUP($I355,Zużycie!$A$2:$P$8,7,FALSE)=0," ",VLOOKUP($I355,Zużycie!$A$2:$P$8,7,FALSE))</f>
        <v>#N/A</v>
      </c>
      <c r="Q355" s="10" t="e">
        <f>IF(VLOOKUP($I355,Zużycie!$A$2:$P$8,8,FALSE)=0," ",VLOOKUP($I355,Zużycie!$A$2:$P$8,8,FALSE))</f>
        <v>#N/A</v>
      </c>
      <c r="R355" s="10" t="e">
        <f>IF(VLOOKUP($I355,Zużycie!$A$2:$P$8,9,FALSE)=0," ",VLOOKUP($I355,Zużycie!$A$2:$P$8,9,FALSE))</f>
        <v>#N/A</v>
      </c>
      <c r="S355" s="10" t="e">
        <f>IF(VLOOKUP($I355,Zużycie!$A$2:$P$8,10,FALSE)=0," ",VLOOKUP($I355,Zużycie!$A$2:$P$8,10,FALSE))</f>
        <v>#N/A</v>
      </c>
      <c r="T355" s="10" t="e">
        <f>IF(VLOOKUP($I355,Zużycie!$A$2:$P$8,11,FALSE)=0," ",VLOOKUP($I355,Zużycie!$A$2:$P$8,11,FALSE))</f>
        <v>#N/A</v>
      </c>
      <c r="U355" s="10" t="e">
        <f>IF(VLOOKUP($I355,Zużycie!$A$2:$P$8,12,FALSE)=0," ",VLOOKUP($I355,Zużycie!$A$2:$P$8,12,FALSE))</f>
        <v>#N/A</v>
      </c>
      <c r="V355" s="10" t="e">
        <f>IF(VLOOKUP($I355,Zużycie!$A$2:$P$8,13,FALSE)=0," ",VLOOKUP($I355,Zużycie!$A$2:$P$2,100,FALSE))</f>
        <v>#N/A</v>
      </c>
      <c r="W355" s="10" t="e">
        <f>IF(VLOOKUP($I355,Zużycie!$A$2:$P$8,14,FALSE)=0," ",VLOOKUP($I355,Zużycie!$A$2:$P$8,14,FALSE))</f>
        <v>#N/A</v>
      </c>
      <c r="X355" s="10" t="e">
        <f>IF(VLOOKUP($I355,Zużycie!$A$2:$P$8,15,FALSE)=0," ",VLOOKUP($I355,Zużycie!$A$2:$P$8,15,FALSE))</f>
        <v>#N/A</v>
      </c>
      <c r="Y355" s="10" t="e">
        <f>IF(VLOOKUP($I355,Zużycie!$A$2:$P$8,16,FALSE)=0," ",VLOOKUP($I355,Zużycie!$A$2:$P$8,16,FALSE))</f>
        <v>#N/A</v>
      </c>
      <c r="Z355" s="10"/>
      <c r="AA355" s="10"/>
      <c r="AB355" s="10"/>
      <c r="AC355" s="10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</row>
    <row r="356" spans="1:46" ht="47.25" customHeight="1">
      <c r="A356" s="14"/>
      <c r="B356" s="5"/>
      <c r="C356" s="6"/>
      <c r="D356" s="6"/>
      <c r="E356" s="7"/>
      <c r="F356" s="5"/>
      <c r="G356" s="5"/>
      <c r="H356" s="5"/>
      <c r="I356" s="5" t="str">
        <f t="shared" si="57"/>
        <v/>
      </c>
      <c r="J356" s="5"/>
      <c r="K356" s="5"/>
      <c r="L356" s="5"/>
      <c r="M356" s="5"/>
      <c r="N356" s="10" t="e">
        <f>IF(VLOOKUP($I356,Zużycie!$A$2:$P$8,5,FALSE)=0," ",VLOOKUP($I356,Zużycie!$A$2:$P$8,5,FALSE))</f>
        <v>#N/A</v>
      </c>
      <c r="O356" s="10" t="e">
        <f>IF(VLOOKUP($I356,Zużycie!$A$2:$P$8,6,FALSE)=0," ",VLOOKUP($I356,Zużycie!$A$2:$P$8,6,FALSE))</f>
        <v>#N/A</v>
      </c>
      <c r="P356" s="10" t="e">
        <f>IF(VLOOKUP($I356,Zużycie!$A$2:$P$8,7,FALSE)=0," ",VLOOKUP($I356,Zużycie!$A$2:$P$8,7,FALSE))</f>
        <v>#N/A</v>
      </c>
      <c r="Q356" s="10" t="e">
        <f>IF(VLOOKUP($I356,Zużycie!$A$2:$P$8,8,FALSE)=0," ",VLOOKUP($I356,Zużycie!$A$2:$P$8,8,FALSE))</f>
        <v>#N/A</v>
      </c>
      <c r="R356" s="10" t="e">
        <f>IF(VLOOKUP($I356,Zużycie!$A$2:$P$8,9,FALSE)=0," ",VLOOKUP($I356,Zużycie!$A$2:$P$8,9,FALSE))</f>
        <v>#N/A</v>
      </c>
      <c r="S356" s="10" t="e">
        <f>IF(VLOOKUP($I356,Zużycie!$A$2:$P$8,10,FALSE)=0," ",VLOOKUP($I356,Zużycie!$A$2:$P$8,10,FALSE))</f>
        <v>#N/A</v>
      </c>
      <c r="T356" s="10" t="e">
        <f>IF(VLOOKUP($I356,Zużycie!$A$2:$P$8,11,FALSE)=0," ",VLOOKUP($I356,Zużycie!$A$2:$P$8,11,FALSE))</f>
        <v>#N/A</v>
      </c>
      <c r="U356" s="10" t="e">
        <f>IF(VLOOKUP($I356,Zużycie!$A$2:$P$8,12,FALSE)=0," ",VLOOKUP($I356,Zużycie!$A$2:$P$8,12,FALSE))</f>
        <v>#N/A</v>
      </c>
      <c r="V356" s="10" t="e">
        <f>IF(VLOOKUP($I356,Zużycie!$A$2:$P$8,13,FALSE)=0," ",VLOOKUP($I356,Zużycie!$A$2:$P$2,100,FALSE))</f>
        <v>#N/A</v>
      </c>
      <c r="W356" s="10" t="e">
        <f>IF(VLOOKUP($I356,Zużycie!$A$2:$P$8,14,FALSE)=0," ",VLOOKUP($I356,Zużycie!$A$2:$P$8,14,FALSE))</f>
        <v>#N/A</v>
      </c>
      <c r="X356" s="10" t="e">
        <f>IF(VLOOKUP($I356,Zużycie!$A$2:$P$8,15,FALSE)=0," ",VLOOKUP($I356,Zużycie!$A$2:$P$8,15,FALSE))</f>
        <v>#N/A</v>
      </c>
      <c r="Y356" s="10" t="e">
        <f>IF(VLOOKUP($I356,Zużycie!$A$2:$P$8,16,FALSE)=0," ",VLOOKUP($I356,Zużycie!$A$2:$P$8,16,FALSE))</f>
        <v>#N/A</v>
      </c>
      <c r="Z356" s="10"/>
      <c r="AA356" s="10"/>
      <c r="AB356" s="10"/>
      <c r="AC356" s="10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</row>
    <row r="357" spans="1:46" ht="47.25" customHeight="1">
      <c r="A357" s="14"/>
      <c r="B357" s="5"/>
      <c r="C357" s="6"/>
      <c r="D357" s="6"/>
      <c r="E357" s="7"/>
      <c r="F357" s="5"/>
      <c r="G357" s="5"/>
      <c r="H357" s="5"/>
      <c r="I357" s="5" t="str">
        <f t="shared" si="57"/>
        <v/>
      </c>
      <c r="J357" s="5"/>
      <c r="K357" s="5"/>
      <c r="L357" s="5"/>
      <c r="M357" s="5"/>
      <c r="N357" s="10" t="e">
        <f>IF(VLOOKUP($I357,Zużycie!$A$2:$P$8,5,FALSE)=0," ",VLOOKUP($I357,Zużycie!$A$2:$P$8,5,FALSE))</f>
        <v>#N/A</v>
      </c>
      <c r="O357" s="10" t="e">
        <f>IF(VLOOKUP($I357,Zużycie!$A$2:$P$8,6,FALSE)=0," ",VLOOKUP($I357,Zużycie!$A$2:$P$8,6,FALSE))</f>
        <v>#N/A</v>
      </c>
      <c r="P357" s="10" t="e">
        <f>IF(VLOOKUP($I357,Zużycie!$A$2:$P$8,7,FALSE)=0," ",VLOOKUP($I357,Zużycie!$A$2:$P$8,7,FALSE))</f>
        <v>#N/A</v>
      </c>
      <c r="Q357" s="10" t="e">
        <f>IF(VLOOKUP($I357,Zużycie!$A$2:$P$8,8,FALSE)=0," ",VLOOKUP($I357,Zużycie!$A$2:$P$8,8,FALSE))</f>
        <v>#N/A</v>
      </c>
      <c r="R357" s="10" t="e">
        <f>IF(VLOOKUP($I357,Zużycie!$A$2:$P$8,9,FALSE)=0," ",VLOOKUP($I357,Zużycie!$A$2:$P$8,9,FALSE))</f>
        <v>#N/A</v>
      </c>
      <c r="S357" s="10" t="e">
        <f>IF(VLOOKUP($I357,Zużycie!$A$2:$P$8,10,FALSE)=0," ",VLOOKUP($I357,Zużycie!$A$2:$P$8,10,FALSE))</f>
        <v>#N/A</v>
      </c>
      <c r="T357" s="10" t="e">
        <f>IF(VLOOKUP($I357,Zużycie!$A$2:$P$8,11,FALSE)=0," ",VLOOKUP($I357,Zużycie!$A$2:$P$8,11,FALSE))</f>
        <v>#N/A</v>
      </c>
      <c r="U357" s="10" t="e">
        <f>IF(VLOOKUP($I357,Zużycie!$A$2:$P$8,12,FALSE)=0," ",VLOOKUP($I357,Zużycie!$A$2:$P$8,12,FALSE))</f>
        <v>#N/A</v>
      </c>
      <c r="V357" s="10" t="e">
        <f>IF(VLOOKUP($I357,Zużycie!$A$2:$P$8,13,FALSE)=0," ",VLOOKUP($I357,Zużycie!$A$2:$P$2,100,FALSE))</f>
        <v>#N/A</v>
      </c>
      <c r="W357" s="10" t="e">
        <f>IF(VLOOKUP($I357,Zużycie!$A$2:$P$8,14,FALSE)=0," ",VLOOKUP($I357,Zużycie!$A$2:$P$8,14,FALSE))</f>
        <v>#N/A</v>
      </c>
      <c r="X357" s="10" t="e">
        <f>IF(VLOOKUP($I357,Zużycie!$A$2:$P$8,15,FALSE)=0," ",VLOOKUP($I357,Zużycie!$A$2:$P$8,15,FALSE))</f>
        <v>#N/A</v>
      </c>
      <c r="Y357" s="10" t="e">
        <f>IF(VLOOKUP($I357,Zużycie!$A$2:$P$8,16,FALSE)=0," ",VLOOKUP($I357,Zużycie!$A$2:$P$8,16,FALSE))</f>
        <v>#N/A</v>
      </c>
      <c r="Z357" s="10"/>
      <c r="AA357" s="10"/>
      <c r="AB357" s="10"/>
      <c r="AC357" s="10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</row>
    <row r="358" spans="1:46" ht="47.25" customHeight="1">
      <c r="A358" s="14"/>
      <c r="B358" s="5"/>
      <c r="C358" s="6"/>
      <c r="D358" s="6"/>
      <c r="E358" s="7"/>
      <c r="F358" s="5"/>
      <c r="G358" s="5"/>
      <c r="H358" s="5"/>
      <c r="I358" s="5" t="str">
        <f t="shared" si="57"/>
        <v/>
      </c>
      <c r="J358" s="5"/>
      <c r="K358" s="5"/>
      <c r="L358" s="5"/>
      <c r="M358" s="5"/>
      <c r="N358" s="10" t="e">
        <f>IF(VLOOKUP($I358,Zużycie!$A$2:$P$8,5,FALSE)=0," ",VLOOKUP($I358,Zużycie!$A$2:$P$8,5,FALSE))</f>
        <v>#N/A</v>
      </c>
      <c r="O358" s="10" t="e">
        <f>IF(VLOOKUP($I358,Zużycie!$A$2:$P$8,6,FALSE)=0," ",VLOOKUP($I358,Zużycie!$A$2:$P$8,6,FALSE))</f>
        <v>#N/A</v>
      </c>
      <c r="P358" s="10" t="e">
        <f>IF(VLOOKUP($I358,Zużycie!$A$2:$P$8,7,FALSE)=0," ",VLOOKUP($I358,Zużycie!$A$2:$P$8,7,FALSE))</f>
        <v>#N/A</v>
      </c>
      <c r="Q358" s="10" t="e">
        <f>IF(VLOOKUP($I358,Zużycie!$A$2:$P$8,8,FALSE)=0," ",VLOOKUP($I358,Zużycie!$A$2:$P$8,8,FALSE))</f>
        <v>#N/A</v>
      </c>
      <c r="R358" s="10" t="e">
        <f>IF(VLOOKUP($I358,Zużycie!$A$2:$P$8,9,FALSE)=0," ",VLOOKUP($I358,Zużycie!$A$2:$P$8,9,FALSE))</f>
        <v>#N/A</v>
      </c>
      <c r="S358" s="10" t="e">
        <f>IF(VLOOKUP($I358,Zużycie!$A$2:$P$8,10,FALSE)=0," ",VLOOKUP($I358,Zużycie!$A$2:$P$8,10,FALSE))</f>
        <v>#N/A</v>
      </c>
      <c r="T358" s="10" t="e">
        <f>IF(VLOOKUP($I358,Zużycie!$A$2:$P$8,11,FALSE)=0," ",VLOOKUP($I358,Zużycie!$A$2:$P$8,11,FALSE))</f>
        <v>#N/A</v>
      </c>
      <c r="U358" s="10" t="e">
        <f>IF(VLOOKUP($I358,Zużycie!$A$2:$P$8,12,FALSE)=0," ",VLOOKUP($I358,Zużycie!$A$2:$P$8,12,FALSE))</f>
        <v>#N/A</v>
      </c>
      <c r="V358" s="10" t="e">
        <f>IF(VLOOKUP($I358,Zużycie!$A$2:$P$8,13,FALSE)=0," ",VLOOKUP($I358,Zużycie!$A$2:$P$2,100,FALSE))</f>
        <v>#N/A</v>
      </c>
      <c r="W358" s="10" t="e">
        <f>IF(VLOOKUP($I358,Zużycie!$A$2:$P$8,14,FALSE)=0," ",VLOOKUP($I358,Zużycie!$A$2:$P$8,14,FALSE))</f>
        <v>#N/A</v>
      </c>
      <c r="X358" s="10" t="e">
        <f>IF(VLOOKUP($I358,Zużycie!$A$2:$P$8,15,FALSE)=0," ",VLOOKUP($I358,Zużycie!$A$2:$P$8,15,FALSE))</f>
        <v>#N/A</v>
      </c>
      <c r="Y358" s="10" t="e">
        <f>IF(VLOOKUP($I358,Zużycie!$A$2:$P$8,16,FALSE)=0," ",VLOOKUP($I358,Zużycie!$A$2:$P$8,16,FALSE))</f>
        <v>#N/A</v>
      </c>
      <c r="Z358" s="10"/>
      <c r="AA358" s="10"/>
      <c r="AB358" s="10"/>
      <c r="AC358" s="10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</row>
    <row r="359" spans="1:46" ht="47.25" customHeight="1">
      <c r="A359" s="14"/>
      <c r="B359" s="5"/>
      <c r="C359" s="6"/>
      <c r="D359" s="6"/>
      <c r="E359" s="7"/>
      <c r="F359" s="5"/>
      <c r="G359" s="5"/>
      <c r="H359" s="5"/>
      <c r="I359" s="5" t="str">
        <f t="shared" si="57"/>
        <v/>
      </c>
      <c r="J359" s="5"/>
      <c r="K359" s="5"/>
      <c r="L359" s="5"/>
      <c r="M359" s="5"/>
      <c r="N359" s="10" t="e">
        <f>IF(VLOOKUP($I359,Zużycie!$A$2:$P$8,5,FALSE)=0," ",VLOOKUP($I359,Zużycie!$A$2:$P$8,5,FALSE))</f>
        <v>#N/A</v>
      </c>
      <c r="O359" s="10" t="e">
        <f>IF(VLOOKUP($I359,Zużycie!$A$2:$P$8,6,FALSE)=0," ",VLOOKUP($I359,Zużycie!$A$2:$P$8,6,FALSE))</f>
        <v>#N/A</v>
      </c>
      <c r="P359" s="10" t="e">
        <f>IF(VLOOKUP($I359,Zużycie!$A$2:$P$8,7,FALSE)=0," ",VLOOKUP($I359,Zużycie!$A$2:$P$8,7,FALSE))</f>
        <v>#N/A</v>
      </c>
      <c r="Q359" s="10" t="e">
        <f>IF(VLOOKUP($I359,Zużycie!$A$2:$P$8,8,FALSE)=0," ",VLOOKUP($I359,Zużycie!$A$2:$P$8,8,FALSE))</f>
        <v>#N/A</v>
      </c>
      <c r="R359" s="10" t="e">
        <f>IF(VLOOKUP($I359,Zużycie!$A$2:$P$8,9,FALSE)=0," ",VLOOKUP($I359,Zużycie!$A$2:$P$8,9,FALSE))</f>
        <v>#N/A</v>
      </c>
      <c r="S359" s="10" t="e">
        <f>IF(VLOOKUP($I359,Zużycie!$A$2:$P$8,10,FALSE)=0," ",VLOOKUP($I359,Zużycie!$A$2:$P$8,10,FALSE))</f>
        <v>#N/A</v>
      </c>
      <c r="T359" s="10" t="e">
        <f>IF(VLOOKUP($I359,Zużycie!$A$2:$P$8,11,FALSE)=0," ",VLOOKUP($I359,Zużycie!$A$2:$P$8,11,FALSE))</f>
        <v>#N/A</v>
      </c>
      <c r="U359" s="10" t="e">
        <f>IF(VLOOKUP($I359,Zużycie!$A$2:$P$8,12,FALSE)=0," ",VLOOKUP($I359,Zużycie!$A$2:$P$8,12,FALSE))</f>
        <v>#N/A</v>
      </c>
      <c r="V359" s="10" t="e">
        <f>IF(VLOOKUP($I359,Zużycie!$A$2:$P$8,13,FALSE)=0," ",VLOOKUP($I359,Zużycie!$A$2:$P$2,100,FALSE))</f>
        <v>#N/A</v>
      </c>
      <c r="W359" s="10" t="e">
        <f>IF(VLOOKUP($I359,Zużycie!$A$2:$P$8,14,FALSE)=0," ",VLOOKUP($I359,Zużycie!$A$2:$P$8,14,FALSE))</f>
        <v>#N/A</v>
      </c>
      <c r="X359" s="10" t="e">
        <f>IF(VLOOKUP($I359,Zużycie!$A$2:$P$8,15,FALSE)=0," ",VLOOKUP($I359,Zużycie!$A$2:$P$8,15,FALSE))</f>
        <v>#N/A</v>
      </c>
      <c r="Y359" s="10" t="e">
        <f>IF(VLOOKUP($I359,Zużycie!$A$2:$P$8,16,FALSE)=0," ",VLOOKUP($I359,Zużycie!$A$2:$P$8,16,FALSE))</f>
        <v>#N/A</v>
      </c>
      <c r="Z359" s="10"/>
      <c r="AA359" s="10"/>
      <c r="AB359" s="10"/>
      <c r="AC359" s="10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</row>
    <row r="360" spans="1:46" ht="47.25" customHeight="1">
      <c r="A360" s="14"/>
      <c r="B360" s="5"/>
      <c r="C360" s="6"/>
      <c r="D360" s="6"/>
      <c r="E360" s="7"/>
      <c r="F360" s="5"/>
      <c r="G360" s="5"/>
      <c r="H360" s="5"/>
      <c r="I360" s="5" t="str">
        <f t="shared" si="57"/>
        <v/>
      </c>
      <c r="J360" s="5"/>
      <c r="K360" s="5"/>
      <c r="L360" s="5"/>
      <c r="M360" s="5"/>
      <c r="N360" s="10" t="e">
        <f>IF(VLOOKUP($I360,Zużycie!$A$2:$P$8,5,FALSE)=0," ",VLOOKUP($I360,Zużycie!$A$2:$P$8,5,FALSE))</f>
        <v>#N/A</v>
      </c>
      <c r="O360" s="10" t="e">
        <f>IF(VLOOKUP($I360,Zużycie!$A$2:$P$8,6,FALSE)=0," ",VLOOKUP($I360,Zużycie!$A$2:$P$8,6,FALSE))</f>
        <v>#N/A</v>
      </c>
      <c r="P360" s="10" t="e">
        <f>IF(VLOOKUP($I360,Zużycie!$A$2:$P$8,7,FALSE)=0," ",VLOOKUP($I360,Zużycie!$A$2:$P$8,7,FALSE))</f>
        <v>#N/A</v>
      </c>
      <c r="Q360" s="10" t="e">
        <f>IF(VLOOKUP($I360,Zużycie!$A$2:$P$8,8,FALSE)=0," ",VLOOKUP($I360,Zużycie!$A$2:$P$8,8,FALSE))</f>
        <v>#N/A</v>
      </c>
      <c r="R360" s="10" t="e">
        <f>IF(VLOOKUP($I360,Zużycie!$A$2:$P$8,9,FALSE)=0," ",VLOOKUP($I360,Zużycie!$A$2:$P$8,9,FALSE))</f>
        <v>#N/A</v>
      </c>
      <c r="S360" s="10" t="e">
        <f>IF(VLOOKUP($I360,Zużycie!$A$2:$P$8,10,FALSE)=0," ",VLOOKUP($I360,Zużycie!$A$2:$P$8,10,FALSE))</f>
        <v>#N/A</v>
      </c>
      <c r="T360" s="10" t="e">
        <f>IF(VLOOKUP($I360,Zużycie!$A$2:$P$8,11,FALSE)=0," ",VLOOKUP($I360,Zużycie!$A$2:$P$8,11,FALSE))</f>
        <v>#N/A</v>
      </c>
      <c r="U360" s="10" t="e">
        <f>IF(VLOOKUP($I360,Zużycie!$A$2:$P$8,12,FALSE)=0," ",VLOOKUP($I360,Zużycie!$A$2:$P$8,12,FALSE))</f>
        <v>#N/A</v>
      </c>
      <c r="V360" s="10" t="e">
        <f>IF(VLOOKUP($I360,Zużycie!$A$2:$P$8,13,FALSE)=0," ",VLOOKUP($I360,Zużycie!$A$2:$P$2,100,FALSE))</f>
        <v>#N/A</v>
      </c>
      <c r="W360" s="10" t="e">
        <f>IF(VLOOKUP($I360,Zużycie!$A$2:$P$8,14,FALSE)=0," ",VLOOKUP($I360,Zużycie!$A$2:$P$8,14,FALSE))</f>
        <v>#N/A</v>
      </c>
      <c r="X360" s="10" t="e">
        <f>IF(VLOOKUP($I360,Zużycie!$A$2:$P$8,15,FALSE)=0," ",VLOOKUP($I360,Zużycie!$A$2:$P$8,15,FALSE))</f>
        <v>#N/A</v>
      </c>
      <c r="Y360" s="10" t="e">
        <f>IF(VLOOKUP($I360,Zużycie!$A$2:$P$8,16,FALSE)=0," ",VLOOKUP($I360,Zużycie!$A$2:$P$8,16,FALSE))</f>
        <v>#N/A</v>
      </c>
      <c r="Z360" s="10"/>
      <c r="AA360" s="10"/>
      <c r="AB360" s="10"/>
      <c r="AC360" s="10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</row>
    <row r="361" spans="1:46" ht="47.25" customHeight="1">
      <c r="A361" s="14"/>
      <c r="B361" s="5"/>
      <c r="C361" s="6"/>
      <c r="D361" s="6"/>
      <c r="E361" s="7"/>
      <c r="F361" s="5"/>
      <c r="G361" s="5"/>
      <c r="H361" s="5"/>
      <c r="I361" s="5" t="str">
        <f t="shared" si="57"/>
        <v/>
      </c>
      <c r="J361" s="5"/>
      <c r="K361" s="5"/>
      <c r="L361" s="5"/>
      <c r="M361" s="5"/>
      <c r="N361" s="10" t="e">
        <f>IF(VLOOKUP($I361,Zużycie!$A$2:$P$8,5,FALSE)=0," ",VLOOKUP($I361,Zużycie!$A$2:$P$8,5,FALSE))</f>
        <v>#N/A</v>
      </c>
      <c r="O361" s="10" t="e">
        <f>IF(VLOOKUP($I361,Zużycie!$A$2:$P$8,6,FALSE)=0," ",VLOOKUP($I361,Zużycie!$A$2:$P$8,6,FALSE))</f>
        <v>#N/A</v>
      </c>
      <c r="P361" s="10" t="e">
        <f>IF(VLOOKUP($I361,Zużycie!$A$2:$P$8,7,FALSE)=0," ",VLOOKUP($I361,Zużycie!$A$2:$P$8,7,FALSE))</f>
        <v>#N/A</v>
      </c>
      <c r="Q361" s="10" t="e">
        <f>IF(VLOOKUP($I361,Zużycie!$A$2:$P$8,8,FALSE)=0," ",VLOOKUP($I361,Zużycie!$A$2:$P$8,8,FALSE))</f>
        <v>#N/A</v>
      </c>
      <c r="R361" s="10" t="e">
        <f>IF(VLOOKUP($I361,Zużycie!$A$2:$P$8,9,FALSE)=0," ",VLOOKUP($I361,Zużycie!$A$2:$P$8,9,FALSE))</f>
        <v>#N/A</v>
      </c>
      <c r="S361" s="10" t="e">
        <f>IF(VLOOKUP($I361,Zużycie!$A$2:$P$8,10,FALSE)=0," ",VLOOKUP($I361,Zużycie!$A$2:$P$8,10,FALSE))</f>
        <v>#N/A</v>
      </c>
      <c r="T361" s="10" t="e">
        <f>IF(VLOOKUP($I361,Zużycie!$A$2:$P$8,11,FALSE)=0," ",VLOOKUP($I361,Zużycie!$A$2:$P$8,11,FALSE))</f>
        <v>#N/A</v>
      </c>
      <c r="U361" s="10" t="e">
        <f>IF(VLOOKUP($I361,Zużycie!$A$2:$P$8,12,FALSE)=0," ",VLOOKUP($I361,Zużycie!$A$2:$P$8,12,FALSE))</f>
        <v>#N/A</v>
      </c>
      <c r="V361" s="10" t="e">
        <f>IF(VLOOKUP($I361,Zużycie!$A$2:$P$8,13,FALSE)=0," ",VLOOKUP($I361,Zużycie!$A$2:$P$2,100,FALSE))</f>
        <v>#N/A</v>
      </c>
      <c r="W361" s="10" t="e">
        <f>IF(VLOOKUP($I361,Zużycie!$A$2:$P$8,14,FALSE)=0," ",VLOOKUP($I361,Zużycie!$A$2:$P$8,14,FALSE))</f>
        <v>#N/A</v>
      </c>
      <c r="X361" s="10" t="e">
        <f>IF(VLOOKUP($I361,Zużycie!$A$2:$P$8,15,FALSE)=0," ",VLOOKUP($I361,Zużycie!$A$2:$P$8,15,FALSE))</f>
        <v>#N/A</v>
      </c>
      <c r="Y361" s="10" t="e">
        <f>IF(VLOOKUP($I361,Zużycie!$A$2:$P$8,16,FALSE)=0," ",VLOOKUP($I361,Zużycie!$A$2:$P$8,16,FALSE))</f>
        <v>#N/A</v>
      </c>
      <c r="Z361" s="10"/>
      <c r="AA361" s="10"/>
      <c r="AB361" s="10"/>
      <c r="AC361" s="10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</row>
    <row r="362" spans="1:46" ht="47.25" customHeight="1">
      <c r="A362" s="14"/>
      <c r="B362" s="5"/>
      <c r="C362" s="6"/>
      <c r="D362" s="6"/>
      <c r="E362" s="7"/>
      <c r="F362" s="5"/>
      <c r="G362" s="5"/>
      <c r="H362" s="5"/>
      <c r="I362" s="5" t="str">
        <f t="shared" si="57"/>
        <v/>
      </c>
      <c r="J362" s="5"/>
      <c r="K362" s="5"/>
      <c r="L362" s="5"/>
      <c r="M362" s="5"/>
      <c r="N362" s="10" t="e">
        <f>IF(VLOOKUP($I362,Zużycie!$A$2:$P$8,5,FALSE)=0," ",VLOOKUP($I362,Zużycie!$A$2:$P$8,5,FALSE))</f>
        <v>#N/A</v>
      </c>
      <c r="O362" s="10" t="e">
        <f>IF(VLOOKUP($I362,Zużycie!$A$2:$P$8,6,FALSE)=0," ",VLOOKUP($I362,Zużycie!$A$2:$P$8,6,FALSE))</f>
        <v>#N/A</v>
      </c>
      <c r="P362" s="10" t="e">
        <f>IF(VLOOKUP($I362,Zużycie!$A$2:$P$8,7,FALSE)=0," ",VLOOKUP($I362,Zużycie!$A$2:$P$8,7,FALSE))</f>
        <v>#N/A</v>
      </c>
      <c r="Q362" s="10" t="e">
        <f>IF(VLOOKUP($I362,Zużycie!$A$2:$P$8,8,FALSE)=0," ",VLOOKUP($I362,Zużycie!$A$2:$P$8,8,FALSE))</f>
        <v>#N/A</v>
      </c>
      <c r="R362" s="10" t="e">
        <f>IF(VLOOKUP($I362,Zużycie!$A$2:$P$8,9,FALSE)=0," ",VLOOKUP($I362,Zużycie!$A$2:$P$8,9,FALSE))</f>
        <v>#N/A</v>
      </c>
      <c r="S362" s="10" t="e">
        <f>IF(VLOOKUP($I362,Zużycie!$A$2:$P$8,10,FALSE)=0," ",VLOOKUP($I362,Zużycie!$A$2:$P$8,10,FALSE))</f>
        <v>#N/A</v>
      </c>
      <c r="T362" s="10" t="e">
        <f>IF(VLOOKUP($I362,Zużycie!$A$2:$P$8,11,FALSE)=0," ",VLOOKUP($I362,Zużycie!$A$2:$P$8,11,FALSE))</f>
        <v>#N/A</v>
      </c>
      <c r="U362" s="10" t="e">
        <f>IF(VLOOKUP($I362,Zużycie!$A$2:$P$8,12,FALSE)=0," ",VLOOKUP($I362,Zużycie!$A$2:$P$8,12,FALSE))</f>
        <v>#N/A</v>
      </c>
      <c r="V362" s="10" t="e">
        <f>IF(VLOOKUP($I362,Zużycie!$A$2:$P$8,13,FALSE)=0," ",VLOOKUP($I362,Zużycie!$A$2:$P$2,100,FALSE))</f>
        <v>#N/A</v>
      </c>
      <c r="W362" s="10" t="e">
        <f>IF(VLOOKUP($I362,Zużycie!$A$2:$P$8,14,FALSE)=0," ",VLOOKUP($I362,Zużycie!$A$2:$P$8,14,FALSE))</f>
        <v>#N/A</v>
      </c>
      <c r="X362" s="10" t="e">
        <f>IF(VLOOKUP($I362,Zużycie!$A$2:$P$8,15,FALSE)=0," ",VLOOKUP($I362,Zużycie!$A$2:$P$8,15,FALSE))</f>
        <v>#N/A</v>
      </c>
      <c r="Y362" s="10" t="e">
        <f>IF(VLOOKUP($I362,Zużycie!$A$2:$P$8,16,FALSE)=0," ",VLOOKUP($I362,Zużycie!$A$2:$P$8,16,FALSE))</f>
        <v>#N/A</v>
      </c>
      <c r="Z362" s="10"/>
      <c r="AA362" s="10"/>
      <c r="AB362" s="10"/>
      <c r="AC362" s="10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</row>
    <row r="363" spans="1:46" ht="47.25" customHeight="1">
      <c r="A363" s="14"/>
      <c r="B363" s="5"/>
      <c r="C363" s="6"/>
      <c r="D363" s="6"/>
      <c r="E363" s="7"/>
      <c r="F363" s="5"/>
      <c r="G363" s="5"/>
      <c r="H363" s="5"/>
      <c r="I363" s="5" t="str">
        <f t="shared" si="57"/>
        <v/>
      </c>
      <c r="J363" s="5"/>
      <c r="K363" s="5"/>
      <c r="L363" s="5"/>
      <c r="M363" s="5"/>
      <c r="N363" s="10" t="e">
        <f>IF(VLOOKUP($I363,Zużycie!$A$2:$P$8,5,FALSE)=0," ",VLOOKUP($I363,Zużycie!$A$2:$P$8,5,FALSE))</f>
        <v>#N/A</v>
      </c>
      <c r="O363" s="10" t="e">
        <f>IF(VLOOKUP($I363,Zużycie!$A$2:$P$8,6,FALSE)=0," ",VLOOKUP($I363,Zużycie!$A$2:$P$8,6,FALSE))</f>
        <v>#N/A</v>
      </c>
      <c r="P363" s="10" t="e">
        <f>IF(VLOOKUP($I363,Zużycie!$A$2:$P$8,7,FALSE)=0," ",VLOOKUP($I363,Zużycie!$A$2:$P$8,7,FALSE))</f>
        <v>#N/A</v>
      </c>
      <c r="Q363" s="10" t="e">
        <f>IF(VLOOKUP($I363,Zużycie!$A$2:$P$8,8,FALSE)=0," ",VLOOKUP($I363,Zużycie!$A$2:$P$8,8,FALSE))</f>
        <v>#N/A</v>
      </c>
      <c r="R363" s="10" t="e">
        <f>IF(VLOOKUP($I363,Zużycie!$A$2:$P$8,9,FALSE)=0," ",VLOOKUP($I363,Zużycie!$A$2:$P$8,9,FALSE))</f>
        <v>#N/A</v>
      </c>
      <c r="S363" s="10" t="e">
        <f>IF(VLOOKUP($I363,Zużycie!$A$2:$P$8,10,FALSE)=0," ",VLOOKUP($I363,Zużycie!$A$2:$P$8,10,FALSE))</f>
        <v>#N/A</v>
      </c>
      <c r="T363" s="10" t="e">
        <f>IF(VLOOKUP($I363,Zużycie!$A$2:$P$8,11,FALSE)=0," ",VLOOKUP($I363,Zużycie!$A$2:$P$8,11,FALSE))</f>
        <v>#N/A</v>
      </c>
      <c r="U363" s="10" t="e">
        <f>IF(VLOOKUP($I363,Zużycie!$A$2:$P$8,12,FALSE)=0," ",VLOOKUP($I363,Zużycie!$A$2:$P$8,12,FALSE))</f>
        <v>#N/A</v>
      </c>
      <c r="V363" s="10" t="e">
        <f>IF(VLOOKUP($I363,Zużycie!$A$2:$P$8,13,FALSE)=0," ",VLOOKUP($I363,Zużycie!$A$2:$P$2,100,FALSE))</f>
        <v>#N/A</v>
      </c>
      <c r="W363" s="10" t="e">
        <f>IF(VLOOKUP($I363,Zużycie!$A$2:$P$8,14,FALSE)=0," ",VLOOKUP($I363,Zużycie!$A$2:$P$8,14,FALSE))</f>
        <v>#N/A</v>
      </c>
      <c r="X363" s="10" t="e">
        <f>IF(VLOOKUP($I363,Zużycie!$A$2:$P$8,15,FALSE)=0," ",VLOOKUP($I363,Zużycie!$A$2:$P$8,15,FALSE))</f>
        <v>#N/A</v>
      </c>
      <c r="Y363" s="10" t="e">
        <f>IF(VLOOKUP($I363,Zużycie!$A$2:$P$8,16,FALSE)=0," ",VLOOKUP($I363,Zużycie!$A$2:$P$8,16,FALSE))</f>
        <v>#N/A</v>
      </c>
      <c r="Z363" s="10"/>
      <c r="AA363" s="10"/>
      <c r="AB363" s="10"/>
      <c r="AC363" s="10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</row>
    <row r="364" spans="1:46" ht="47.25" customHeight="1">
      <c r="A364" s="14"/>
      <c r="B364" s="5"/>
      <c r="C364" s="6"/>
      <c r="D364" s="6"/>
      <c r="E364" s="7"/>
      <c r="F364" s="5"/>
      <c r="G364" s="5"/>
      <c r="H364" s="5"/>
      <c r="I364" s="5" t="str">
        <f t="shared" si="57"/>
        <v/>
      </c>
      <c r="J364" s="5"/>
      <c r="K364" s="5"/>
      <c r="L364" s="5"/>
      <c r="M364" s="5"/>
      <c r="N364" s="10" t="e">
        <f>IF(VLOOKUP($I364,Zużycie!$A$2:$P$8,5,FALSE)=0," ",VLOOKUP($I364,Zużycie!$A$2:$P$8,5,FALSE))</f>
        <v>#N/A</v>
      </c>
      <c r="O364" s="10" t="e">
        <f>IF(VLOOKUP($I364,Zużycie!$A$2:$P$8,6,FALSE)=0," ",VLOOKUP($I364,Zużycie!$A$2:$P$8,6,FALSE))</f>
        <v>#N/A</v>
      </c>
      <c r="P364" s="10" t="e">
        <f>IF(VLOOKUP($I364,Zużycie!$A$2:$P$8,7,FALSE)=0," ",VLOOKUP($I364,Zużycie!$A$2:$P$8,7,FALSE))</f>
        <v>#N/A</v>
      </c>
      <c r="Q364" s="10" t="e">
        <f>IF(VLOOKUP($I364,Zużycie!$A$2:$P$8,8,FALSE)=0," ",VLOOKUP($I364,Zużycie!$A$2:$P$8,8,FALSE))</f>
        <v>#N/A</v>
      </c>
      <c r="R364" s="10" t="e">
        <f>IF(VLOOKUP($I364,Zużycie!$A$2:$P$8,9,FALSE)=0," ",VLOOKUP($I364,Zużycie!$A$2:$P$8,9,FALSE))</f>
        <v>#N/A</v>
      </c>
      <c r="S364" s="10" t="e">
        <f>IF(VLOOKUP($I364,Zużycie!$A$2:$P$8,10,FALSE)=0," ",VLOOKUP($I364,Zużycie!$A$2:$P$8,10,FALSE))</f>
        <v>#N/A</v>
      </c>
      <c r="T364" s="10" t="e">
        <f>IF(VLOOKUP($I364,Zużycie!$A$2:$P$8,11,FALSE)=0," ",VLOOKUP($I364,Zużycie!$A$2:$P$8,11,FALSE))</f>
        <v>#N/A</v>
      </c>
      <c r="U364" s="10" t="e">
        <f>IF(VLOOKUP($I364,Zużycie!$A$2:$P$8,12,FALSE)=0," ",VLOOKUP($I364,Zużycie!$A$2:$P$8,12,FALSE))</f>
        <v>#N/A</v>
      </c>
      <c r="V364" s="10" t="e">
        <f>IF(VLOOKUP($I364,Zużycie!$A$2:$P$8,13,FALSE)=0," ",VLOOKUP($I364,Zużycie!$A$2:$P$2,100,FALSE))</f>
        <v>#N/A</v>
      </c>
      <c r="W364" s="10" t="e">
        <f>IF(VLOOKUP($I364,Zużycie!$A$2:$P$8,14,FALSE)=0," ",VLOOKUP($I364,Zużycie!$A$2:$P$8,14,FALSE))</f>
        <v>#N/A</v>
      </c>
      <c r="X364" s="10" t="e">
        <f>IF(VLOOKUP($I364,Zużycie!$A$2:$P$8,15,FALSE)=0," ",VLOOKUP($I364,Zużycie!$A$2:$P$8,15,FALSE))</f>
        <v>#N/A</v>
      </c>
      <c r="Y364" s="10" t="e">
        <f>IF(VLOOKUP($I364,Zużycie!$A$2:$P$8,16,FALSE)=0," ",VLOOKUP($I364,Zużycie!$A$2:$P$8,16,FALSE))</f>
        <v>#N/A</v>
      </c>
      <c r="Z364" s="10"/>
      <c r="AA364" s="10"/>
      <c r="AB364" s="10"/>
      <c r="AC364" s="10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</row>
    <row r="365" spans="1:46" ht="47.25" customHeight="1">
      <c r="A365" s="14"/>
      <c r="B365" s="5"/>
      <c r="C365" s="6"/>
      <c r="D365" s="6"/>
      <c r="E365" s="7"/>
      <c r="F365" s="5"/>
      <c r="G365" s="5"/>
      <c r="H365" s="5"/>
      <c r="I365" s="5" t="str">
        <f t="shared" si="57"/>
        <v/>
      </c>
      <c r="J365" s="5"/>
      <c r="K365" s="5"/>
      <c r="L365" s="5"/>
      <c r="M365" s="5"/>
      <c r="N365" s="10" t="e">
        <f>IF(VLOOKUP($I365,Zużycie!$A$2:$P$8,5,FALSE)=0," ",VLOOKUP($I365,Zużycie!$A$2:$P$8,5,FALSE))</f>
        <v>#N/A</v>
      </c>
      <c r="O365" s="10" t="e">
        <f>IF(VLOOKUP($I365,Zużycie!$A$2:$P$8,6,FALSE)=0," ",VLOOKUP($I365,Zużycie!$A$2:$P$8,6,FALSE))</f>
        <v>#N/A</v>
      </c>
      <c r="P365" s="10" t="e">
        <f>IF(VLOOKUP($I365,Zużycie!$A$2:$P$8,7,FALSE)=0," ",VLOOKUP($I365,Zużycie!$A$2:$P$8,7,FALSE))</f>
        <v>#N/A</v>
      </c>
      <c r="Q365" s="10" t="e">
        <f>IF(VLOOKUP($I365,Zużycie!$A$2:$P$8,8,FALSE)=0," ",VLOOKUP($I365,Zużycie!$A$2:$P$8,8,FALSE))</f>
        <v>#N/A</v>
      </c>
      <c r="R365" s="10" t="e">
        <f>IF(VLOOKUP($I365,Zużycie!$A$2:$P$8,9,FALSE)=0," ",VLOOKUP($I365,Zużycie!$A$2:$P$8,9,FALSE))</f>
        <v>#N/A</v>
      </c>
      <c r="S365" s="10" t="e">
        <f>IF(VLOOKUP($I365,Zużycie!$A$2:$P$8,10,FALSE)=0," ",VLOOKUP($I365,Zużycie!$A$2:$P$8,10,FALSE))</f>
        <v>#N/A</v>
      </c>
      <c r="T365" s="10" t="e">
        <f>IF(VLOOKUP($I365,Zużycie!$A$2:$P$8,11,FALSE)=0," ",VLOOKUP($I365,Zużycie!$A$2:$P$8,11,FALSE))</f>
        <v>#N/A</v>
      </c>
      <c r="U365" s="10" t="e">
        <f>IF(VLOOKUP($I365,Zużycie!$A$2:$P$8,12,FALSE)=0," ",VLOOKUP($I365,Zużycie!$A$2:$P$8,12,FALSE))</f>
        <v>#N/A</v>
      </c>
      <c r="V365" s="10" t="e">
        <f>IF(VLOOKUP($I365,Zużycie!$A$2:$P$8,13,FALSE)=0," ",VLOOKUP($I365,Zużycie!$A$2:$P$2,100,FALSE))</f>
        <v>#N/A</v>
      </c>
      <c r="W365" s="10" t="e">
        <f>IF(VLOOKUP($I365,Zużycie!$A$2:$P$8,14,FALSE)=0," ",VLOOKUP($I365,Zużycie!$A$2:$P$8,14,FALSE))</f>
        <v>#N/A</v>
      </c>
      <c r="X365" s="10" t="e">
        <f>IF(VLOOKUP($I365,Zużycie!$A$2:$P$8,15,FALSE)=0," ",VLOOKUP($I365,Zużycie!$A$2:$P$8,15,FALSE))</f>
        <v>#N/A</v>
      </c>
      <c r="Y365" s="10" t="e">
        <f>IF(VLOOKUP($I365,Zużycie!$A$2:$P$8,16,FALSE)=0," ",VLOOKUP($I365,Zużycie!$A$2:$P$8,16,FALSE))</f>
        <v>#N/A</v>
      </c>
      <c r="Z365" s="10"/>
      <c r="AA365" s="10"/>
      <c r="AB365" s="10"/>
      <c r="AC365" s="10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</row>
    <row r="366" spans="1:46" ht="47.25" customHeight="1">
      <c r="A366" s="14"/>
      <c r="B366" s="5"/>
      <c r="C366" s="6"/>
      <c r="D366" s="6"/>
      <c r="E366" s="7"/>
      <c r="F366" s="5"/>
      <c r="G366" s="5"/>
      <c r="H366" s="5"/>
      <c r="I366" s="5" t="str">
        <f t="shared" si="57"/>
        <v/>
      </c>
      <c r="J366" s="5"/>
      <c r="K366" s="5"/>
      <c r="L366" s="5"/>
      <c r="M366" s="5"/>
      <c r="N366" s="10" t="e">
        <f>IF(VLOOKUP($I366,Zużycie!$A$2:$P$8,5,FALSE)=0," ",VLOOKUP($I366,Zużycie!$A$2:$P$8,5,FALSE))</f>
        <v>#N/A</v>
      </c>
      <c r="O366" s="10" t="e">
        <f>IF(VLOOKUP($I366,Zużycie!$A$2:$P$8,6,FALSE)=0," ",VLOOKUP($I366,Zużycie!$A$2:$P$8,6,FALSE))</f>
        <v>#N/A</v>
      </c>
      <c r="P366" s="10" t="e">
        <f>IF(VLOOKUP($I366,Zużycie!$A$2:$P$8,7,FALSE)=0," ",VLOOKUP($I366,Zużycie!$A$2:$P$8,7,FALSE))</f>
        <v>#N/A</v>
      </c>
      <c r="Q366" s="10" t="e">
        <f>IF(VLOOKUP($I366,Zużycie!$A$2:$P$8,8,FALSE)=0," ",VLOOKUP($I366,Zużycie!$A$2:$P$8,8,FALSE))</f>
        <v>#N/A</v>
      </c>
      <c r="R366" s="10" t="e">
        <f>IF(VLOOKUP($I366,Zużycie!$A$2:$P$8,9,FALSE)=0," ",VLOOKUP($I366,Zużycie!$A$2:$P$8,9,FALSE))</f>
        <v>#N/A</v>
      </c>
      <c r="S366" s="10" t="e">
        <f>IF(VLOOKUP($I366,Zużycie!$A$2:$P$8,10,FALSE)=0," ",VLOOKUP($I366,Zużycie!$A$2:$P$8,10,FALSE))</f>
        <v>#N/A</v>
      </c>
      <c r="T366" s="10" t="e">
        <f>IF(VLOOKUP($I366,Zużycie!$A$2:$P$8,11,FALSE)=0," ",VLOOKUP($I366,Zużycie!$A$2:$P$8,11,FALSE))</f>
        <v>#N/A</v>
      </c>
      <c r="U366" s="10" t="e">
        <f>IF(VLOOKUP($I366,Zużycie!$A$2:$P$8,12,FALSE)=0," ",VLOOKUP($I366,Zużycie!$A$2:$P$8,12,FALSE))</f>
        <v>#N/A</v>
      </c>
      <c r="V366" s="10" t="e">
        <f>IF(VLOOKUP($I366,Zużycie!$A$2:$P$8,13,FALSE)=0," ",VLOOKUP($I366,Zużycie!$A$2:$P$2,100,FALSE))</f>
        <v>#N/A</v>
      </c>
      <c r="W366" s="10" t="e">
        <f>IF(VLOOKUP($I366,Zużycie!$A$2:$P$8,14,FALSE)=0," ",VLOOKUP($I366,Zużycie!$A$2:$P$8,14,FALSE))</f>
        <v>#N/A</v>
      </c>
      <c r="X366" s="10" t="e">
        <f>IF(VLOOKUP($I366,Zużycie!$A$2:$P$8,15,FALSE)=0," ",VLOOKUP($I366,Zużycie!$A$2:$P$8,15,FALSE))</f>
        <v>#N/A</v>
      </c>
      <c r="Y366" s="10" t="e">
        <f>IF(VLOOKUP($I366,Zużycie!$A$2:$P$8,16,FALSE)=0," ",VLOOKUP($I366,Zużycie!$A$2:$P$8,16,FALSE))</f>
        <v>#N/A</v>
      </c>
      <c r="Z366" s="10"/>
      <c r="AA366" s="10"/>
      <c r="AB366" s="10"/>
      <c r="AC366" s="10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</row>
    <row r="367" spans="1:46" ht="47.25" customHeight="1">
      <c r="A367" s="14"/>
      <c r="B367" s="5"/>
      <c r="C367" s="6"/>
      <c r="D367" s="6"/>
      <c r="E367" s="7"/>
      <c r="F367" s="5"/>
      <c r="G367" s="5"/>
      <c r="H367" s="5"/>
      <c r="I367" s="5" t="str">
        <f t="shared" si="57"/>
        <v/>
      </c>
      <c r="J367" s="5"/>
      <c r="K367" s="5"/>
      <c r="L367" s="5"/>
      <c r="M367" s="5"/>
      <c r="N367" s="10" t="e">
        <f>IF(VLOOKUP($I367,Zużycie!$A$2:$P$8,5,FALSE)=0," ",VLOOKUP($I367,Zużycie!$A$2:$P$8,5,FALSE))</f>
        <v>#N/A</v>
      </c>
      <c r="O367" s="10" t="e">
        <f>IF(VLOOKUP($I367,Zużycie!$A$2:$P$8,6,FALSE)=0," ",VLOOKUP($I367,Zużycie!$A$2:$P$8,6,FALSE))</f>
        <v>#N/A</v>
      </c>
      <c r="P367" s="10" t="e">
        <f>IF(VLOOKUP($I367,Zużycie!$A$2:$P$8,7,FALSE)=0," ",VLOOKUP($I367,Zużycie!$A$2:$P$8,7,FALSE))</f>
        <v>#N/A</v>
      </c>
      <c r="Q367" s="10" t="e">
        <f>IF(VLOOKUP($I367,Zużycie!$A$2:$P$8,8,FALSE)=0," ",VLOOKUP($I367,Zużycie!$A$2:$P$8,8,FALSE))</f>
        <v>#N/A</v>
      </c>
      <c r="R367" s="10" t="e">
        <f>IF(VLOOKUP($I367,Zużycie!$A$2:$P$8,9,FALSE)=0," ",VLOOKUP($I367,Zużycie!$A$2:$P$8,9,FALSE))</f>
        <v>#N/A</v>
      </c>
      <c r="S367" s="10" t="e">
        <f>IF(VLOOKUP($I367,Zużycie!$A$2:$P$8,10,FALSE)=0," ",VLOOKUP($I367,Zużycie!$A$2:$P$8,10,FALSE))</f>
        <v>#N/A</v>
      </c>
      <c r="T367" s="10" t="e">
        <f>IF(VLOOKUP($I367,Zużycie!$A$2:$P$8,11,FALSE)=0," ",VLOOKUP($I367,Zużycie!$A$2:$P$8,11,FALSE))</f>
        <v>#N/A</v>
      </c>
      <c r="U367" s="10" t="e">
        <f>IF(VLOOKUP($I367,Zużycie!$A$2:$P$8,12,FALSE)=0," ",VLOOKUP($I367,Zużycie!$A$2:$P$8,12,FALSE))</f>
        <v>#N/A</v>
      </c>
      <c r="V367" s="10" t="e">
        <f>IF(VLOOKUP($I367,Zużycie!$A$2:$P$8,13,FALSE)=0," ",VLOOKUP($I367,Zużycie!$A$2:$P$2,100,FALSE))</f>
        <v>#N/A</v>
      </c>
      <c r="W367" s="10" t="e">
        <f>IF(VLOOKUP($I367,Zużycie!$A$2:$P$8,14,FALSE)=0," ",VLOOKUP($I367,Zużycie!$A$2:$P$8,14,FALSE))</f>
        <v>#N/A</v>
      </c>
      <c r="X367" s="10" t="e">
        <f>IF(VLOOKUP($I367,Zużycie!$A$2:$P$8,15,FALSE)=0," ",VLOOKUP($I367,Zużycie!$A$2:$P$8,15,FALSE))</f>
        <v>#N/A</v>
      </c>
      <c r="Y367" s="10" t="e">
        <f>IF(VLOOKUP($I367,Zużycie!$A$2:$P$8,16,FALSE)=0," ",VLOOKUP($I367,Zużycie!$A$2:$P$8,16,FALSE))</f>
        <v>#N/A</v>
      </c>
      <c r="Z367" s="10"/>
      <c r="AA367" s="10"/>
      <c r="AB367" s="10"/>
      <c r="AC367" s="10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</row>
    <row r="368" spans="1:46" ht="47.25" customHeight="1">
      <c r="A368" s="14"/>
      <c r="B368" s="5"/>
      <c r="C368" s="6"/>
      <c r="D368" s="6"/>
      <c r="E368" s="7"/>
      <c r="F368" s="5"/>
      <c r="G368" s="5"/>
      <c r="H368" s="5"/>
      <c r="I368" s="5" t="str">
        <f t="shared" si="57"/>
        <v/>
      </c>
      <c r="J368" s="5"/>
      <c r="K368" s="5"/>
      <c r="L368" s="5"/>
      <c r="M368" s="5"/>
      <c r="N368" s="10" t="e">
        <f>IF(VLOOKUP($I368,Zużycie!$A$2:$P$8,5,FALSE)=0," ",VLOOKUP($I368,Zużycie!$A$2:$P$8,5,FALSE))</f>
        <v>#N/A</v>
      </c>
      <c r="O368" s="10" t="e">
        <f>IF(VLOOKUP($I368,Zużycie!$A$2:$P$8,6,FALSE)=0," ",VLOOKUP($I368,Zużycie!$A$2:$P$8,6,FALSE))</f>
        <v>#N/A</v>
      </c>
      <c r="P368" s="10" t="e">
        <f>IF(VLOOKUP($I368,Zużycie!$A$2:$P$8,7,FALSE)=0," ",VLOOKUP($I368,Zużycie!$A$2:$P$8,7,FALSE))</f>
        <v>#N/A</v>
      </c>
      <c r="Q368" s="10" t="e">
        <f>IF(VLOOKUP($I368,Zużycie!$A$2:$P$8,8,FALSE)=0," ",VLOOKUP($I368,Zużycie!$A$2:$P$8,8,FALSE))</f>
        <v>#N/A</v>
      </c>
      <c r="R368" s="10" t="e">
        <f>IF(VLOOKUP($I368,Zużycie!$A$2:$P$8,9,FALSE)=0," ",VLOOKUP($I368,Zużycie!$A$2:$P$8,9,FALSE))</f>
        <v>#N/A</v>
      </c>
      <c r="S368" s="10" t="e">
        <f>IF(VLOOKUP($I368,Zużycie!$A$2:$P$8,10,FALSE)=0," ",VLOOKUP($I368,Zużycie!$A$2:$P$8,10,FALSE))</f>
        <v>#N/A</v>
      </c>
      <c r="T368" s="10" t="e">
        <f>IF(VLOOKUP($I368,Zużycie!$A$2:$P$8,11,FALSE)=0," ",VLOOKUP($I368,Zużycie!$A$2:$P$8,11,FALSE))</f>
        <v>#N/A</v>
      </c>
      <c r="U368" s="10" t="e">
        <f>IF(VLOOKUP($I368,Zużycie!$A$2:$P$8,12,FALSE)=0," ",VLOOKUP($I368,Zużycie!$A$2:$P$8,12,FALSE))</f>
        <v>#N/A</v>
      </c>
      <c r="V368" s="10" t="e">
        <f>IF(VLOOKUP($I368,Zużycie!$A$2:$P$8,13,FALSE)=0," ",VLOOKUP($I368,Zużycie!$A$2:$P$2,100,FALSE))</f>
        <v>#N/A</v>
      </c>
      <c r="W368" s="10" t="e">
        <f>IF(VLOOKUP($I368,Zużycie!$A$2:$P$8,14,FALSE)=0," ",VLOOKUP($I368,Zużycie!$A$2:$P$8,14,FALSE))</f>
        <v>#N/A</v>
      </c>
      <c r="X368" s="10" t="e">
        <f>IF(VLOOKUP($I368,Zużycie!$A$2:$P$8,15,FALSE)=0," ",VLOOKUP($I368,Zużycie!$A$2:$P$8,15,FALSE))</f>
        <v>#N/A</v>
      </c>
      <c r="Y368" s="10" t="e">
        <f>IF(VLOOKUP($I368,Zużycie!$A$2:$P$8,16,FALSE)=0," ",VLOOKUP($I368,Zużycie!$A$2:$P$8,16,FALSE))</f>
        <v>#N/A</v>
      </c>
      <c r="Z368" s="10"/>
      <c r="AA368" s="10"/>
      <c r="AB368" s="10"/>
      <c r="AC368" s="10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</row>
    <row r="369" spans="1:46" ht="47.25" customHeight="1">
      <c r="A369" s="14"/>
      <c r="B369" s="5"/>
      <c r="C369" s="6"/>
      <c r="D369" s="6"/>
      <c r="E369" s="7"/>
      <c r="F369" s="5"/>
      <c r="G369" s="5"/>
      <c r="H369" s="5"/>
      <c r="I369" s="5" t="str">
        <f t="shared" si="57"/>
        <v/>
      </c>
      <c r="J369" s="5"/>
      <c r="K369" s="5"/>
      <c r="L369" s="5"/>
      <c r="M369" s="5"/>
      <c r="N369" s="10" t="e">
        <f>IF(VLOOKUP($I369,Zużycie!$A$2:$P$8,5,FALSE)=0," ",VLOOKUP($I369,Zużycie!$A$2:$P$8,5,FALSE))</f>
        <v>#N/A</v>
      </c>
      <c r="O369" s="10" t="e">
        <f>IF(VLOOKUP($I369,Zużycie!$A$2:$P$8,6,FALSE)=0," ",VLOOKUP($I369,Zużycie!$A$2:$P$8,6,FALSE))</f>
        <v>#N/A</v>
      </c>
      <c r="P369" s="10" t="e">
        <f>IF(VLOOKUP($I369,Zużycie!$A$2:$P$8,7,FALSE)=0," ",VLOOKUP($I369,Zużycie!$A$2:$P$8,7,FALSE))</f>
        <v>#N/A</v>
      </c>
      <c r="Q369" s="10" t="e">
        <f>IF(VLOOKUP($I369,Zużycie!$A$2:$P$8,8,FALSE)=0," ",VLOOKUP($I369,Zużycie!$A$2:$P$8,8,FALSE))</f>
        <v>#N/A</v>
      </c>
      <c r="R369" s="10" t="e">
        <f>IF(VLOOKUP($I369,Zużycie!$A$2:$P$8,9,FALSE)=0," ",VLOOKUP($I369,Zużycie!$A$2:$P$8,9,FALSE))</f>
        <v>#N/A</v>
      </c>
      <c r="S369" s="10" t="e">
        <f>IF(VLOOKUP($I369,Zużycie!$A$2:$P$8,10,FALSE)=0," ",VLOOKUP($I369,Zużycie!$A$2:$P$8,10,FALSE))</f>
        <v>#N/A</v>
      </c>
      <c r="T369" s="10" t="e">
        <f>IF(VLOOKUP($I369,Zużycie!$A$2:$P$8,11,FALSE)=0," ",VLOOKUP($I369,Zużycie!$A$2:$P$8,11,FALSE))</f>
        <v>#N/A</v>
      </c>
      <c r="U369" s="10" t="e">
        <f>IF(VLOOKUP($I369,Zużycie!$A$2:$P$8,12,FALSE)=0," ",VLOOKUP($I369,Zużycie!$A$2:$P$8,12,FALSE))</f>
        <v>#N/A</v>
      </c>
      <c r="V369" s="10" t="e">
        <f>IF(VLOOKUP($I369,Zużycie!$A$2:$P$8,13,FALSE)=0," ",VLOOKUP($I369,Zużycie!$A$2:$P$2,100,FALSE))</f>
        <v>#N/A</v>
      </c>
      <c r="W369" s="10" t="e">
        <f>IF(VLOOKUP($I369,Zużycie!$A$2:$P$8,14,FALSE)=0," ",VLOOKUP($I369,Zużycie!$A$2:$P$8,14,FALSE))</f>
        <v>#N/A</v>
      </c>
      <c r="X369" s="10" t="e">
        <f>IF(VLOOKUP($I369,Zużycie!$A$2:$P$8,15,FALSE)=0," ",VLOOKUP($I369,Zużycie!$A$2:$P$8,15,FALSE))</f>
        <v>#N/A</v>
      </c>
      <c r="Y369" s="10" t="e">
        <f>IF(VLOOKUP($I369,Zużycie!$A$2:$P$8,16,FALSE)=0," ",VLOOKUP($I369,Zużycie!$A$2:$P$8,16,FALSE))</f>
        <v>#N/A</v>
      </c>
      <c r="Z369" s="10"/>
      <c r="AA369" s="10"/>
      <c r="AB369" s="10"/>
      <c r="AC369" s="10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</row>
    <row r="370" spans="1:46" ht="47.25" customHeight="1">
      <c r="A370" s="14"/>
      <c r="B370" s="5"/>
      <c r="C370" s="6"/>
      <c r="D370" s="6"/>
      <c r="E370" s="7"/>
      <c r="F370" s="5"/>
      <c r="G370" s="5"/>
      <c r="H370" s="5"/>
      <c r="I370" s="5" t="str">
        <f t="shared" si="57"/>
        <v/>
      </c>
      <c r="J370" s="5"/>
      <c r="K370" s="5"/>
      <c r="L370" s="5"/>
      <c r="M370" s="5"/>
      <c r="N370" s="10" t="e">
        <f>IF(VLOOKUP($I370,Zużycie!$A$2:$P$8,5,FALSE)=0," ",VLOOKUP($I370,Zużycie!$A$2:$P$8,5,FALSE))</f>
        <v>#N/A</v>
      </c>
      <c r="O370" s="10" t="e">
        <f>IF(VLOOKUP($I370,Zużycie!$A$2:$P$8,6,FALSE)=0," ",VLOOKUP($I370,Zużycie!$A$2:$P$8,6,FALSE))</f>
        <v>#N/A</v>
      </c>
      <c r="P370" s="10" t="e">
        <f>IF(VLOOKUP($I370,Zużycie!$A$2:$P$8,7,FALSE)=0," ",VLOOKUP($I370,Zużycie!$A$2:$P$8,7,FALSE))</f>
        <v>#N/A</v>
      </c>
      <c r="Q370" s="10" t="e">
        <f>IF(VLOOKUP($I370,Zużycie!$A$2:$P$8,8,FALSE)=0," ",VLOOKUP($I370,Zużycie!$A$2:$P$8,8,FALSE))</f>
        <v>#N/A</v>
      </c>
      <c r="R370" s="10" t="e">
        <f>IF(VLOOKUP($I370,Zużycie!$A$2:$P$8,9,FALSE)=0," ",VLOOKUP($I370,Zużycie!$A$2:$P$8,9,FALSE))</f>
        <v>#N/A</v>
      </c>
      <c r="S370" s="10" t="e">
        <f>IF(VLOOKUP($I370,Zużycie!$A$2:$P$8,10,FALSE)=0," ",VLOOKUP($I370,Zużycie!$A$2:$P$8,10,FALSE))</f>
        <v>#N/A</v>
      </c>
      <c r="T370" s="10" t="e">
        <f>IF(VLOOKUP($I370,Zużycie!$A$2:$P$8,11,FALSE)=0," ",VLOOKUP($I370,Zużycie!$A$2:$P$8,11,FALSE))</f>
        <v>#N/A</v>
      </c>
      <c r="U370" s="10" t="e">
        <f>IF(VLOOKUP($I370,Zużycie!$A$2:$P$8,12,FALSE)=0," ",VLOOKUP($I370,Zużycie!$A$2:$P$8,12,FALSE))</f>
        <v>#N/A</v>
      </c>
      <c r="V370" s="10" t="e">
        <f>IF(VLOOKUP($I370,Zużycie!$A$2:$P$8,13,FALSE)=0," ",VLOOKUP($I370,Zużycie!$A$2:$P$2,100,FALSE))</f>
        <v>#N/A</v>
      </c>
      <c r="W370" s="10" t="e">
        <f>IF(VLOOKUP($I370,Zużycie!$A$2:$P$8,14,FALSE)=0," ",VLOOKUP($I370,Zużycie!$A$2:$P$8,14,FALSE))</f>
        <v>#N/A</v>
      </c>
      <c r="X370" s="10" t="e">
        <f>IF(VLOOKUP($I370,Zużycie!$A$2:$P$8,15,FALSE)=0," ",VLOOKUP($I370,Zużycie!$A$2:$P$8,15,FALSE))</f>
        <v>#N/A</v>
      </c>
      <c r="Y370" s="10" t="e">
        <f>IF(VLOOKUP($I370,Zużycie!$A$2:$P$8,16,FALSE)=0," ",VLOOKUP($I370,Zużycie!$A$2:$P$8,16,FALSE))</f>
        <v>#N/A</v>
      </c>
      <c r="Z370" s="10"/>
      <c r="AA370" s="10"/>
      <c r="AB370" s="10"/>
      <c r="AC370" s="10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</row>
    <row r="371" spans="1:46" ht="47.25" customHeight="1">
      <c r="A371" s="14"/>
      <c r="B371" s="5"/>
      <c r="C371" s="6"/>
      <c r="D371" s="6"/>
      <c r="E371" s="7"/>
      <c r="F371" s="5"/>
      <c r="G371" s="5"/>
      <c r="H371" s="5"/>
      <c r="I371" s="5" t="str">
        <f t="shared" si="57"/>
        <v/>
      </c>
      <c r="J371" s="5"/>
      <c r="K371" s="5"/>
      <c r="L371" s="5"/>
      <c r="M371" s="5"/>
      <c r="N371" s="10" t="e">
        <f>IF(VLOOKUP($I371,Zużycie!$A$2:$P$8,5,FALSE)=0," ",VLOOKUP($I371,Zużycie!$A$2:$P$8,5,FALSE))</f>
        <v>#N/A</v>
      </c>
      <c r="O371" s="10" t="e">
        <f>IF(VLOOKUP($I371,Zużycie!$A$2:$P$8,6,FALSE)=0," ",VLOOKUP($I371,Zużycie!$A$2:$P$8,6,FALSE))</f>
        <v>#N/A</v>
      </c>
      <c r="P371" s="10" t="e">
        <f>IF(VLOOKUP($I371,Zużycie!$A$2:$P$8,7,FALSE)=0," ",VLOOKUP($I371,Zużycie!$A$2:$P$8,7,FALSE))</f>
        <v>#N/A</v>
      </c>
      <c r="Q371" s="10" t="e">
        <f>IF(VLOOKUP($I371,Zużycie!$A$2:$P$8,8,FALSE)=0," ",VLOOKUP($I371,Zużycie!$A$2:$P$8,8,FALSE))</f>
        <v>#N/A</v>
      </c>
      <c r="R371" s="10" t="e">
        <f>IF(VLOOKUP($I371,Zużycie!$A$2:$P$8,9,FALSE)=0," ",VLOOKUP($I371,Zużycie!$A$2:$P$8,9,FALSE))</f>
        <v>#N/A</v>
      </c>
      <c r="S371" s="10" t="e">
        <f>IF(VLOOKUP($I371,Zużycie!$A$2:$P$8,10,FALSE)=0," ",VLOOKUP($I371,Zużycie!$A$2:$P$8,10,FALSE))</f>
        <v>#N/A</v>
      </c>
      <c r="T371" s="10" t="e">
        <f>IF(VLOOKUP($I371,Zużycie!$A$2:$P$8,11,FALSE)=0," ",VLOOKUP($I371,Zużycie!$A$2:$P$8,11,FALSE))</f>
        <v>#N/A</v>
      </c>
      <c r="U371" s="10" t="e">
        <f>IF(VLOOKUP($I371,Zużycie!$A$2:$P$8,12,FALSE)=0," ",VLOOKUP($I371,Zużycie!$A$2:$P$8,12,FALSE))</f>
        <v>#N/A</v>
      </c>
      <c r="V371" s="10" t="e">
        <f>IF(VLOOKUP($I371,Zużycie!$A$2:$P$8,13,FALSE)=0," ",VLOOKUP($I371,Zużycie!$A$2:$P$2,100,FALSE))</f>
        <v>#N/A</v>
      </c>
      <c r="W371" s="10" t="e">
        <f>IF(VLOOKUP($I371,Zużycie!$A$2:$P$8,14,FALSE)=0," ",VLOOKUP($I371,Zużycie!$A$2:$P$8,14,FALSE))</f>
        <v>#N/A</v>
      </c>
      <c r="X371" s="10" t="e">
        <f>IF(VLOOKUP($I371,Zużycie!$A$2:$P$8,15,FALSE)=0," ",VLOOKUP($I371,Zużycie!$A$2:$P$8,15,FALSE))</f>
        <v>#N/A</v>
      </c>
      <c r="Y371" s="10" t="e">
        <f>IF(VLOOKUP($I371,Zużycie!$A$2:$P$8,16,FALSE)=0," ",VLOOKUP($I371,Zużycie!$A$2:$P$8,16,FALSE))</f>
        <v>#N/A</v>
      </c>
      <c r="Z371" s="10"/>
      <c r="AA371" s="10"/>
      <c r="AB371" s="10"/>
      <c r="AC371" s="10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</row>
    <row r="372" spans="1:46" ht="47.25" customHeight="1">
      <c r="A372" s="14"/>
      <c r="B372" s="5"/>
      <c r="C372" s="6"/>
      <c r="D372" s="6"/>
      <c r="E372" s="7"/>
      <c r="F372" s="5"/>
      <c r="G372" s="5"/>
      <c r="H372" s="5"/>
      <c r="I372" s="5" t="str">
        <f t="shared" si="57"/>
        <v/>
      </c>
      <c r="J372" s="5"/>
      <c r="K372" s="5"/>
      <c r="L372" s="5"/>
      <c r="M372" s="5"/>
      <c r="N372" s="10" t="e">
        <f>IF(VLOOKUP($I372,Zużycie!$A$2:$P$8,5,FALSE)=0," ",VLOOKUP($I372,Zużycie!$A$2:$P$8,5,FALSE))</f>
        <v>#N/A</v>
      </c>
      <c r="O372" s="10" t="e">
        <f>IF(VLOOKUP($I372,Zużycie!$A$2:$P$8,6,FALSE)=0," ",VLOOKUP($I372,Zużycie!$A$2:$P$8,6,FALSE))</f>
        <v>#N/A</v>
      </c>
      <c r="P372" s="10" t="e">
        <f>IF(VLOOKUP($I372,Zużycie!$A$2:$P$8,7,FALSE)=0," ",VLOOKUP($I372,Zużycie!$A$2:$P$8,7,FALSE))</f>
        <v>#N/A</v>
      </c>
      <c r="Q372" s="10" t="e">
        <f>IF(VLOOKUP($I372,Zużycie!$A$2:$P$8,8,FALSE)=0," ",VLOOKUP($I372,Zużycie!$A$2:$P$8,8,FALSE))</f>
        <v>#N/A</v>
      </c>
      <c r="R372" s="10" t="e">
        <f>IF(VLOOKUP($I372,Zużycie!$A$2:$P$8,9,FALSE)=0," ",VLOOKUP($I372,Zużycie!$A$2:$P$8,9,FALSE))</f>
        <v>#N/A</v>
      </c>
      <c r="S372" s="10" t="e">
        <f>IF(VLOOKUP($I372,Zużycie!$A$2:$P$8,10,FALSE)=0," ",VLOOKUP($I372,Zużycie!$A$2:$P$8,10,FALSE))</f>
        <v>#N/A</v>
      </c>
      <c r="T372" s="10" t="e">
        <f>IF(VLOOKUP($I372,Zużycie!$A$2:$P$8,11,FALSE)=0," ",VLOOKUP($I372,Zużycie!$A$2:$P$8,11,FALSE))</f>
        <v>#N/A</v>
      </c>
      <c r="U372" s="10" t="e">
        <f>IF(VLOOKUP($I372,Zużycie!$A$2:$P$8,12,FALSE)=0," ",VLOOKUP($I372,Zużycie!$A$2:$P$8,12,FALSE))</f>
        <v>#N/A</v>
      </c>
      <c r="V372" s="10" t="e">
        <f>IF(VLOOKUP($I372,Zużycie!$A$2:$P$8,13,FALSE)=0," ",VLOOKUP($I372,Zużycie!$A$2:$P$2,100,FALSE))</f>
        <v>#N/A</v>
      </c>
      <c r="W372" s="10" t="e">
        <f>IF(VLOOKUP($I372,Zużycie!$A$2:$P$8,14,FALSE)=0," ",VLOOKUP($I372,Zużycie!$A$2:$P$8,14,FALSE))</f>
        <v>#N/A</v>
      </c>
      <c r="X372" s="10" t="e">
        <f>IF(VLOOKUP($I372,Zużycie!$A$2:$P$8,15,FALSE)=0," ",VLOOKUP($I372,Zużycie!$A$2:$P$8,15,FALSE))</f>
        <v>#N/A</v>
      </c>
      <c r="Y372" s="10" t="e">
        <f>IF(VLOOKUP($I372,Zużycie!$A$2:$P$8,16,FALSE)=0," ",VLOOKUP($I372,Zużycie!$A$2:$P$8,16,FALSE))</f>
        <v>#N/A</v>
      </c>
      <c r="Z372" s="10"/>
      <c r="AA372" s="10"/>
      <c r="AB372" s="10"/>
      <c r="AC372" s="10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</row>
    <row r="373" spans="1:46" ht="47.25" customHeight="1">
      <c r="A373" s="14"/>
      <c r="B373" s="5"/>
      <c r="C373" s="6"/>
      <c r="D373" s="6"/>
      <c r="E373" s="7"/>
      <c r="F373" s="5"/>
      <c r="G373" s="5"/>
      <c r="H373" s="5"/>
      <c r="I373" s="5" t="str">
        <f t="shared" si="57"/>
        <v/>
      </c>
      <c r="J373" s="5"/>
      <c r="K373" s="5"/>
      <c r="L373" s="5"/>
      <c r="M373" s="5"/>
      <c r="N373" s="10" t="e">
        <f>IF(VLOOKUP($I373,Zużycie!$A$2:$P$8,5,FALSE)=0," ",VLOOKUP($I373,Zużycie!$A$2:$P$8,5,FALSE))</f>
        <v>#N/A</v>
      </c>
      <c r="O373" s="10" t="e">
        <f>IF(VLOOKUP($I373,Zużycie!$A$2:$P$8,6,FALSE)=0," ",VLOOKUP($I373,Zużycie!$A$2:$P$8,6,FALSE))</f>
        <v>#N/A</v>
      </c>
      <c r="P373" s="10" t="e">
        <f>IF(VLOOKUP($I373,Zużycie!$A$2:$P$8,7,FALSE)=0," ",VLOOKUP($I373,Zużycie!$A$2:$P$8,7,FALSE))</f>
        <v>#N/A</v>
      </c>
      <c r="Q373" s="10" t="e">
        <f>IF(VLOOKUP($I373,Zużycie!$A$2:$P$8,8,FALSE)=0," ",VLOOKUP($I373,Zużycie!$A$2:$P$8,8,FALSE))</f>
        <v>#N/A</v>
      </c>
      <c r="R373" s="10" t="e">
        <f>IF(VLOOKUP($I373,Zużycie!$A$2:$P$8,9,FALSE)=0," ",VLOOKUP($I373,Zużycie!$A$2:$P$8,9,FALSE))</f>
        <v>#N/A</v>
      </c>
      <c r="S373" s="10" t="e">
        <f>IF(VLOOKUP($I373,Zużycie!$A$2:$P$8,10,FALSE)=0," ",VLOOKUP($I373,Zużycie!$A$2:$P$8,10,FALSE))</f>
        <v>#N/A</v>
      </c>
      <c r="T373" s="10" t="e">
        <f>IF(VLOOKUP($I373,Zużycie!$A$2:$P$8,11,FALSE)=0," ",VLOOKUP($I373,Zużycie!$A$2:$P$8,11,FALSE))</f>
        <v>#N/A</v>
      </c>
      <c r="U373" s="10" t="e">
        <f>IF(VLOOKUP($I373,Zużycie!$A$2:$P$8,12,FALSE)=0," ",VLOOKUP($I373,Zużycie!$A$2:$P$8,12,FALSE))</f>
        <v>#N/A</v>
      </c>
      <c r="V373" s="10" t="e">
        <f>IF(VLOOKUP($I373,Zużycie!$A$2:$P$8,13,FALSE)=0," ",VLOOKUP($I373,Zużycie!$A$2:$P$2,100,FALSE))</f>
        <v>#N/A</v>
      </c>
      <c r="W373" s="10" t="e">
        <f>IF(VLOOKUP($I373,Zużycie!$A$2:$P$8,14,FALSE)=0," ",VLOOKUP($I373,Zużycie!$A$2:$P$8,14,FALSE))</f>
        <v>#N/A</v>
      </c>
      <c r="X373" s="10" t="e">
        <f>IF(VLOOKUP($I373,Zużycie!$A$2:$P$8,15,FALSE)=0," ",VLOOKUP($I373,Zużycie!$A$2:$P$8,15,FALSE))</f>
        <v>#N/A</v>
      </c>
      <c r="Y373" s="10" t="e">
        <f>IF(VLOOKUP($I373,Zużycie!$A$2:$P$8,16,FALSE)=0," ",VLOOKUP($I373,Zużycie!$A$2:$P$8,16,FALSE))</f>
        <v>#N/A</v>
      </c>
      <c r="Z373" s="10"/>
      <c r="AA373" s="10"/>
      <c r="AB373" s="10"/>
      <c r="AC373" s="10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</row>
    <row r="374" spans="1:46" ht="47.25" customHeight="1">
      <c r="A374" s="14"/>
      <c r="B374" s="5"/>
      <c r="C374" s="6"/>
      <c r="D374" s="6"/>
      <c r="E374" s="7"/>
      <c r="F374" s="5"/>
      <c r="G374" s="5"/>
      <c r="H374" s="5"/>
      <c r="I374" s="5" t="str">
        <f t="shared" si="57"/>
        <v/>
      </c>
      <c r="J374" s="5"/>
      <c r="K374" s="5"/>
      <c r="L374" s="5"/>
      <c r="M374" s="5"/>
      <c r="N374" s="10" t="e">
        <f>IF(VLOOKUP($I374,Zużycie!$A$2:$P$8,5,FALSE)=0," ",VLOOKUP($I374,Zużycie!$A$2:$P$8,5,FALSE))</f>
        <v>#N/A</v>
      </c>
      <c r="O374" s="10" t="e">
        <f>IF(VLOOKUP($I374,Zużycie!$A$2:$P$8,6,FALSE)=0," ",VLOOKUP($I374,Zużycie!$A$2:$P$8,6,FALSE))</f>
        <v>#N/A</v>
      </c>
      <c r="P374" s="10" t="e">
        <f>IF(VLOOKUP($I374,Zużycie!$A$2:$P$8,7,FALSE)=0," ",VLOOKUP($I374,Zużycie!$A$2:$P$8,7,FALSE))</f>
        <v>#N/A</v>
      </c>
      <c r="Q374" s="10" t="e">
        <f>IF(VLOOKUP($I374,Zużycie!$A$2:$P$8,8,FALSE)=0," ",VLOOKUP($I374,Zużycie!$A$2:$P$8,8,FALSE))</f>
        <v>#N/A</v>
      </c>
      <c r="R374" s="10" t="e">
        <f>IF(VLOOKUP($I374,Zużycie!$A$2:$P$8,9,FALSE)=0," ",VLOOKUP($I374,Zużycie!$A$2:$P$8,9,FALSE))</f>
        <v>#N/A</v>
      </c>
      <c r="S374" s="10" t="e">
        <f>IF(VLOOKUP($I374,Zużycie!$A$2:$P$8,10,FALSE)=0," ",VLOOKUP($I374,Zużycie!$A$2:$P$8,10,FALSE))</f>
        <v>#N/A</v>
      </c>
      <c r="T374" s="10" t="e">
        <f>IF(VLOOKUP($I374,Zużycie!$A$2:$P$8,11,FALSE)=0," ",VLOOKUP($I374,Zużycie!$A$2:$P$8,11,FALSE))</f>
        <v>#N/A</v>
      </c>
      <c r="U374" s="10" t="e">
        <f>IF(VLOOKUP($I374,Zużycie!$A$2:$P$8,12,FALSE)=0," ",VLOOKUP($I374,Zużycie!$A$2:$P$8,12,FALSE))</f>
        <v>#N/A</v>
      </c>
      <c r="V374" s="10" t="e">
        <f>IF(VLOOKUP($I374,Zużycie!$A$2:$P$8,13,FALSE)=0," ",VLOOKUP($I374,Zużycie!$A$2:$P$2,100,FALSE))</f>
        <v>#N/A</v>
      </c>
      <c r="W374" s="10" t="e">
        <f>IF(VLOOKUP($I374,Zużycie!$A$2:$P$8,14,FALSE)=0," ",VLOOKUP($I374,Zużycie!$A$2:$P$8,14,FALSE))</f>
        <v>#N/A</v>
      </c>
      <c r="X374" s="10" t="e">
        <f>IF(VLOOKUP($I374,Zużycie!$A$2:$P$8,15,FALSE)=0," ",VLOOKUP($I374,Zużycie!$A$2:$P$8,15,FALSE))</f>
        <v>#N/A</v>
      </c>
      <c r="Y374" s="10" t="e">
        <f>IF(VLOOKUP($I374,Zużycie!$A$2:$P$8,16,FALSE)=0," ",VLOOKUP($I374,Zużycie!$A$2:$P$8,16,FALSE))</f>
        <v>#N/A</v>
      </c>
      <c r="Z374" s="10"/>
      <c r="AA374" s="10"/>
      <c r="AB374" s="10"/>
      <c r="AC374" s="10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</row>
    <row r="375" spans="1:46" ht="47.25" customHeight="1">
      <c r="A375" s="14"/>
      <c r="B375" s="5"/>
      <c r="C375" s="6"/>
      <c r="D375" s="6"/>
      <c r="E375" s="7"/>
      <c r="F375" s="5"/>
      <c r="G375" s="5"/>
      <c r="H375" s="5"/>
      <c r="I375" s="5" t="str">
        <f t="shared" si="57"/>
        <v/>
      </c>
      <c r="J375" s="5"/>
      <c r="K375" s="5"/>
      <c r="L375" s="5"/>
      <c r="M375" s="5"/>
      <c r="N375" s="10" t="e">
        <f>IF(VLOOKUP($I375,Zużycie!$A$2:$P$8,5,FALSE)=0," ",VLOOKUP($I375,Zużycie!$A$2:$P$8,5,FALSE))</f>
        <v>#N/A</v>
      </c>
      <c r="O375" s="10" t="e">
        <f>IF(VLOOKUP($I375,Zużycie!$A$2:$P$8,6,FALSE)=0," ",VLOOKUP($I375,Zużycie!$A$2:$P$8,6,FALSE))</f>
        <v>#N/A</v>
      </c>
      <c r="P375" s="10" t="e">
        <f>IF(VLOOKUP($I375,Zużycie!$A$2:$P$8,7,FALSE)=0," ",VLOOKUP($I375,Zużycie!$A$2:$P$8,7,FALSE))</f>
        <v>#N/A</v>
      </c>
      <c r="Q375" s="10" t="e">
        <f>IF(VLOOKUP($I375,Zużycie!$A$2:$P$8,8,FALSE)=0," ",VLOOKUP($I375,Zużycie!$A$2:$P$8,8,FALSE))</f>
        <v>#N/A</v>
      </c>
      <c r="R375" s="10" t="e">
        <f>IF(VLOOKUP($I375,Zużycie!$A$2:$P$8,9,FALSE)=0," ",VLOOKUP($I375,Zużycie!$A$2:$P$8,9,FALSE))</f>
        <v>#N/A</v>
      </c>
      <c r="S375" s="10" t="e">
        <f>IF(VLOOKUP($I375,Zużycie!$A$2:$P$8,10,FALSE)=0," ",VLOOKUP($I375,Zużycie!$A$2:$P$8,10,FALSE))</f>
        <v>#N/A</v>
      </c>
      <c r="T375" s="10" t="e">
        <f>IF(VLOOKUP($I375,Zużycie!$A$2:$P$8,11,FALSE)=0," ",VLOOKUP($I375,Zużycie!$A$2:$P$8,11,FALSE))</f>
        <v>#N/A</v>
      </c>
      <c r="U375" s="10" t="e">
        <f>IF(VLOOKUP($I375,Zużycie!$A$2:$P$8,12,FALSE)=0," ",VLOOKUP($I375,Zużycie!$A$2:$P$8,12,FALSE))</f>
        <v>#N/A</v>
      </c>
      <c r="V375" s="10" t="e">
        <f>IF(VLOOKUP($I375,Zużycie!$A$2:$P$8,13,FALSE)=0," ",VLOOKUP($I375,Zużycie!$A$2:$P$2,100,FALSE))</f>
        <v>#N/A</v>
      </c>
      <c r="W375" s="10" t="e">
        <f>IF(VLOOKUP($I375,Zużycie!$A$2:$P$8,14,FALSE)=0," ",VLOOKUP($I375,Zużycie!$A$2:$P$8,14,FALSE))</f>
        <v>#N/A</v>
      </c>
      <c r="X375" s="10" t="e">
        <f>IF(VLOOKUP($I375,Zużycie!$A$2:$P$8,15,FALSE)=0," ",VLOOKUP($I375,Zużycie!$A$2:$P$8,15,FALSE))</f>
        <v>#N/A</v>
      </c>
      <c r="Y375" s="10" t="e">
        <f>IF(VLOOKUP($I375,Zużycie!$A$2:$P$8,16,FALSE)=0," ",VLOOKUP($I375,Zużycie!$A$2:$P$8,16,FALSE))</f>
        <v>#N/A</v>
      </c>
      <c r="Z375" s="10"/>
      <c r="AA375" s="10"/>
      <c r="AB375" s="10"/>
      <c r="AC375" s="10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</row>
    <row r="376" spans="1:46" ht="47.25" customHeight="1">
      <c r="A376" s="14"/>
      <c r="B376" s="5"/>
      <c r="C376" s="6"/>
      <c r="D376" s="6"/>
      <c r="E376" s="7"/>
      <c r="F376" s="5"/>
      <c r="G376" s="5"/>
      <c r="H376" s="5"/>
      <c r="I376" s="5" t="str">
        <f t="shared" si="57"/>
        <v/>
      </c>
      <c r="J376" s="5"/>
      <c r="K376" s="5"/>
      <c r="L376" s="5"/>
      <c r="M376" s="5"/>
      <c r="N376" s="10" t="e">
        <f>IF(VLOOKUP($I376,Zużycie!$A$2:$P$8,5,FALSE)=0," ",VLOOKUP($I376,Zużycie!$A$2:$P$8,5,FALSE))</f>
        <v>#N/A</v>
      </c>
      <c r="O376" s="10" t="e">
        <f>IF(VLOOKUP($I376,Zużycie!$A$2:$P$8,6,FALSE)=0," ",VLOOKUP($I376,Zużycie!$A$2:$P$8,6,FALSE))</f>
        <v>#N/A</v>
      </c>
      <c r="P376" s="10" t="e">
        <f>IF(VLOOKUP($I376,Zużycie!$A$2:$P$8,7,FALSE)=0," ",VLOOKUP($I376,Zużycie!$A$2:$P$8,7,FALSE))</f>
        <v>#N/A</v>
      </c>
      <c r="Q376" s="10" t="e">
        <f>IF(VLOOKUP($I376,Zużycie!$A$2:$P$8,8,FALSE)=0," ",VLOOKUP($I376,Zużycie!$A$2:$P$8,8,FALSE))</f>
        <v>#N/A</v>
      </c>
      <c r="R376" s="10" t="e">
        <f>IF(VLOOKUP($I376,Zużycie!$A$2:$P$8,9,FALSE)=0," ",VLOOKUP($I376,Zużycie!$A$2:$P$8,9,FALSE))</f>
        <v>#N/A</v>
      </c>
      <c r="S376" s="10" t="e">
        <f>IF(VLOOKUP($I376,Zużycie!$A$2:$P$8,10,FALSE)=0," ",VLOOKUP($I376,Zużycie!$A$2:$P$8,10,FALSE))</f>
        <v>#N/A</v>
      </c>
      <c r="T376" s="10" t="e">
        <f>IF(VLOOKUP($I376,Zużycie!$A$2:$P$8,11,FALSE)=0," ",VLOOKUP($I376,Zużycie!$A$2:$P$8,11,FALSE))</f>
        <v>#N/A</v>
      </c>
      <c r="U376" s="10" t="e">
        <f>IF(VLOOKUP($I376,Zużycie!$A$2:$P$8,12,FALSE)=0," ",VLOOKUP($I376,Zużycie!$A$2:$P$8,12,FALSE))</f>
        <v>#N/A</v>
      </c>
      <c r="V376" s="10" t="e">
        <f>IF(VLOOKUP($I376,Zużycie!$A$2:$P$8,13,FALSE)=0," ",VLOOKUP($I376,Zużycie!$A$2:$P$2,100,FALSE))</f>
        <v>#N/A</v>
      </c>
      <c r="W376" s="10" t="e">
        <f>IF(VLOOKUP($I376,Zużycie!$A$2:$P$8,14,FALSE)=0," ",VLOOKUP($I376,Zużycie!$A$2:$P$8,14,FALSE))</f>
        <v>#N/A</v>
      </c>
      <c r="X376" s="10" t="e">
        <f>IF(VLOOKUP($I376,Zużycie!$A$2:$P$8,15,FALSE)=0," ",VLOOKUP($I376,Zużycie!$A$2:$P$8,15,FALSE))</f>
        <v>#N/A</v>
      </c>
      <c r="Y376" s="10" t="e">
        <f>IF(VLOOKUP($I376,Zużycie!$A$2:$P$8,16,FALSE)=0," ",VLOOKUP($I376,Zużycie!$A$2:$P$8,16,FALSE))</f>
        <v>#N/A</v>
      </c>
      <c r="Z376" s="10"/>
      <c r="AA376" s="10"/>
      <c r="AB376" s="10"/>
      <c r="AC376" s="10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</row>
    <row r="377" spans="1:46" ht="47.25" customHeight="1">
      <c r="A377" s="14"/>
      <c r="B377" s="5"/>
      <c r="C377" s="6"/>
      <c r="D377" s="6"/>
      <c r="E377" s="7"/>
      <c r="F377" s="5"/>
      <c r="G377" s="5"/>
      <c r="H377" s="5"/>
      <c r="I377" s="5" t="str">
        <f t="shared" si="57"/>
        <v/>
      </c>
      <c r="J377" s="5"/>
      <c r="K377" s="5"/>
      <c r="L377" s="5"/>
      <c r="M377" s="5"/>
      <c r="N377" s="10" t="e">
        <f>IF(VLOOKUP($I377,Zużycie!$A$2:$P$8,5,FALSE)=0," ",VLOOKUP($I377,Zużycie!$A$2:$P$8,5,FALSE))</f>
        <v>#N/A</v>
      </c>
      <c r="O377" s="10" t="e">
        <f>IF(VLOOKUP($I377,Zużycie!$A$2:$P$8,6,FALSE)=0," ",VLOOKUP($I377,Zużycie!$A$2:$P$8,6,FALSE))</f>
        <v>#N/A</v>
      </c>
      <c r="P377" s="10" t="e">
        <f>IF(VLOOKUP($I377,Zużycie!$A$2:$P$8,7,FALSE)=0," ",VLOOKUP($I377,Zużycie!$A$2:$P$8,7,FALSE))</f>
        <v>#N/A</v>
      </c>
      <c r="Q377" s="10" t="e">
        <f>IF(VLOOKUP($I377,Zużycie!$A$2:$P$8,8,FALSE)=0," ",VLOOKUP($I377,Zużycie!$A$2:$P$8,8,FALSE))</f>
        <v>#N/A</v>
      </c>
      <c r="R377" s="10" t="e">
        <f>IF(VLOOKUP($I377,Zużycie!$A$2:$P$8,9,FALSE)=0," ",VLOOKUP($I377,Zużycie!$A$2:$P$8,9,FALSE))</f>
        <v>#N/A</v>
      </c>
      <c r="S377" s="10" t="e">
        <f>IF(VLOOKUP($I377,Zużycie!$A$2:$P$8,10,FALSE)=0," ",VLOOKUP($I377,Zużycie!$A$2:$P$8,10,FALSE))</f>
        <v>#N/A</v>
      </c>
      <c r="T377" s="10" t="e">
        <f>IF(VLOOKUP($I377,Zużycie!$A$2:$P$8,11,FALSE)=0," ",VLOOKUP($I377,Zużycie!$A$2:$P$8,11,FALSE))</f>
        <v>#N/A</v>
      </c>
      <c r="U377" s="10" t="e">
        <f>IF(VLOOKUP($I377,Zużycie!$A$2:$P$8,12,FALSE)=0," ",VLOOKUP($I377,Zużycie!$A$2:$P$8,12,FALSE))</f>
        <v>#N/A</v>
      </c>
      <c r="V377" s="10" t="e">
        <f>IF(VLOOKUP($I377,Zużycie!$A$2:$P$8,13,FALSE)=0," ",VLOOKUP($I377,Zużycie!$A$2:$P$2,100,FALSE))</f>
        <v>#N/A</v>
      </c>
      <c r="W377" s="10" t="e">
        <f>IF(VLOOKUP($I377,Zużycie!$A$2:$P$8,14,FALSE)=0," ",VLOOKUP($I377,Zużycie!$A$2:$P$8,14,FALSE))</f>
        <v>#N/A</v>
      </c>
      <c r="X377" s="10" t="e">
        <f>IF(VLOOKUP($I377,Zużycie!$A$2:$P$8,15,FALSE)=0," ",VLOOKUP($I377,Zużycie!$A$2:$P$8,15,FALSE))</f>
        <v>#N/A</v>
      </c>
      <c r="Y377" s="10" t="e">
        <f>IF(VLOOKUP($I377,Zużycie!$A$2:$P$8,16,FALSE)=0," ",VLOOKUP($I377,Zużycie!$A$2:$P$8,16,FALSE))</f>
        <v>#N/A</v>
      </c>
      <c r="Z377" s="10"/>
      <c r="AA377" s="10"/>
      <c r="AB377" s="10"/>
      <c r="AC377" s="10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</row>
    <row r="378" spans="1:46" ht="47.25" customHeight="1">
      <c r="A378" s="14"/>
      <c r="B378" s="5"/>
      <c r="C378" s="6"/>
      <c r="D378" s="6"/>
      <c r="E378" s="7"/>
      <c r="F378" s="5"/>
      <c r="G378" s="5"/>
      <c r="H378" s="5"/>
      <c r="I378" s="5" t="str">
        <f t="shared" si="57"/>
        <v/>
      </c>
      <c r="J378" s="5"/>
      <c r="K378" s="5"/>
      <c r="L378" s="5"/>
      <c r="M378" s="5"/>
      <c r="N378" s="10" t="e">
        <f>IF(VLOOKUP($I378,Zużycie!$A$2:$P$8,5,FALSE)=0," ",VLOOKUP($I378,Zużycie!$A$2:$P$8,5,FALSE))</f>
        <v>#N/A</v>
      </c>
      <c r="O378" s="10" t="e">
        <f>IF(VLOOKUP($I378,Zużycie!$A$2:$P$8,6,FALSE)=0," ",VLOOKUP($I378,Zużycie!$A$2:$P$8,6,FALSE))</f>
        <v>#N/A</v>
      </c>
      <c r="P378" s="10" t="e">
        <f>IF(VLOOKUP($I378,Zużycie!$A$2:$P$8,7,FALSE)=0," ",VLOOKUP($I378,Zużycie!$A$2:$P$8,7,FALSE))</f>
        <v>#N/A</v>
      </c>
      <c r="Q378" s="10" t="e">
        <f>IF(VLOOKUP($I378,Zużycie!$A$2:$P$8,8,FALSE)=0," ",VLOOKUP($I378,Zużycie!$A$2:$P$8,8,FALSE))</f>
        <v>#N/A</v>
      </c>
      <c r="R378" s="10" t="e">
        <f>IF(VLOOKUP($I378,Zużycie!$A$2:$P$8,9,FALSE)=0," ",VLOOKUP($I378,Zużycie!$A$2:$P$8,9,FALSE))</f>
        <v>#N/A</v>
      </c>
      <c r="S378" s="10" t="e">
        <f>IF(VLOOKUP($I378,Zużycie!$A$2:$P$8,10,FALSE)=0," ",VLOOKUP($I378,Zużycie!$A$2:$P$8,10,FALSE))</f>
        <v>#N/A</v>
      </c>
      <c r="T378" s="10" t="e">
        <f>IF(VLOOKUP($I378,Zużycie!$A$2:$P$8,11,FALSE)=0," ",VLOOKUP($I378,Zużycie!$A$2:$P$8,11,FALSE))</f>
        <v>#N/A</v>
      </c>
      <c r="U378" s="10" t="e">
        <f>IF(VLOOKUP($I378,Zużycie!$A$2:$P$8,12,FALSE)=0," ",VLOOKUP($I378,Zużycie!$A$2:$P$8,12,FALSE))</f>
        <v>#N/A</v>
      </c>
      <c r="V378" s="10" t="e">
        <f>IF(VLOOKUP($I378,Zużycie!$A$2:$P$8,13,FALSE)=0," ",VLOOKUP($I378,Zużycie!$A$2:$P$2,100,FALSE))</f>
        <v>#N/A</v>
      </c>
      <c r="W378" s="10" t="e">
        <f>IF(VLOOKUP($I378,Zużycie!$A$2:$P$8,14,FALSE)=0," ",VLOOKUP($I378,Zużycie!$A$2:$P$8,14,FALSE))</f>
        <v>#N/A</v>
      </c>
      <c r="X378" s="10" t="e">
        <f>IF(VLOOKUP($I378,Zużycie!$A$2:$P$8,15,FALSE)=0," ",VLOOKUP($I378,Zużycie!$A$2:$P$8,15,FALSE))</f>
        <v>#N/A</v>
      </c>
      <c r="Y378" s="10" t="e">
        <f>IF(VLOOKUP($I378,Zużycie!$A$2:$P$8,16,FALSE)=0," ",VLOOKUP($I378,Zużycie!$A$2:$P$8,16,FALSE))</f>
        <v>#N/A</v>
      </c>
      <c r="Z378" s="10"/>
      <c r="AA378" s="10"/>
      <c r="AB378" s="10"/>
      <c r="AC378" s="10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</row>
    <row r="379" spans="1:46" ht="47.25" customHeight="1">
      <c r="A379" s="14"/>
      <c r="B379" s="5"/>
      <c r="C379" s="6"/>
      <c r="D379" s="6"/>
      <c r="E379" s="7"/>
      <c r="F379" s="5"/>
      <c r="G379" s="5"/>
      <c r="H379" s="5"/>
      <c r="I379" s="5" t="str">
        <f t="shared" si="57"/>
        <v/>
      </c>
      <c r="J379" s="5"/>
      <c r="K379" s="5"/>
      <c r="L379" s="5"/>
      <c r="M379" s="5"/>
      <c r="N379" s="10" t="e">
        <f>IF(VLOOKUP($I379,Zużycie!$A$2:$P$8,5,FALSE)=0," ",VLOOKUP($I379,Zużycie!$A$2:$P$8,5,FALSE))</f>
        <v>#N/A</v>
      </c>
      <c r="O379" s="10" t="e">
        <f>IF(VLOOKUP($I379,Zużycie!$A$2:$P$8,6,FALSE)=0," ",VLOOKUP($I379,Zużycie!$A$2:$P$8,6,FALSE))</f>
        <v>#N/A</v>
      </c>
      <c r="P379" s="10" t="e">
        <f>IF(VLOOKUP($I379,Zużycie!$A$2:$P$8,7,FALSE)=0," ",VLOOKUP($I379,Zużycie!$A$2:$P$8,7,FALSE))</f>
        <v>#N/A</v>
      </c>
      <c r="Q379" s="10" t="e">
        <f>IF(VLOOKUP($I379,Zużycie!$A$2:$P$8,8,FALSE)=0," ",VLOOKUP($I379,Zużycie!$A$2:$P$8,8,FALSE))</f>
        <v>#N/A</v>
      </c>
      <c r="R379" s="10" t="e">
        <f>IF(VLOOKUP($I379,Zużycie!$A$2:$P$8,9,FALSE)=0," ",VLOOKUP($I379,Zużycie!$A$2:$P$8,9,FALSE))</f>
        <v>#N/A</v>
      </c>
      <c r="S379" s="10" t="e">
        <f>IF(VLOOKUP($I379,Zużycie!$A$2:$P$8,10,FALSE)=0," ",VLOOKUP($I379,Zużycie!$A$2:$P$8,10,FALSE))</f>
        <v>#N/A</v>
      </c>
      <c r="T379" s="10" t="e">
        <f>IF(VLOOKUP($I379,Zużycie!$A$2:$P$8,11,FALSE)=0," ",VLOOKUP($I379,Zużycie!$A$2:$P$8,11,FALSE))</f>
        <v>#N/A</v>
      </c>
      <c r="U379" s="10" t="e">
        <f>IF(VLOOKUP($I379,Zużycie!$A$2:$P$8,12,FALSE)=0," ",VLOOKUP($I379,Zużycie!$A$2:$P$8,12,FALSE))</f>
        <v>#N/A</v>
      </c>
      <c r="V379" s="10" t="e">
        <f>IF(VLOOKUP($I379,Zużycie!$A$2:$P$8,13,FALSE)=0," ",VLOOKUP($I379,Zużycie!$A$2:$P$2,100,FALSE))</f>
        <v>#N/A</v>
      </c>
      <c r="W379" s="10" t="e">
        <f>IF(VLOOKUP($I379,Zużycie!$A$2:$P$8,14,FALSE)=0," ",VLOOKUP($I379,Zużycie!$A$2:$P$8,14,FALSE))</f>
        <v>#N/A</v>
      </c>
      <c r="X379" s="10" t="e">
        <f>IF(VLOOKUP($I379,Zużycie!$A$2:$P$8,15,FALSE)=0," ",VLOOKUP($I379,Zużycie!$A$2:$P$8,15,FALSE))</f>
        <v>#N/A</v>
      </c>
      <c r="Y379" s="10" t="e">
        <f>IF(VLOOKUP($I379,Zużycie!$A$2:$P$8,16,FALSE)=0," ",VLOOKUP($I379,Zużycie!$A$2:$P$8,16,FALSE))</f>
        <v>#N/A</v>
      </c>
      <c r="Z379" s="10"/>
      <c r="AA379" s="10"/>
      <c r="AB379" s="10"/>
      <c r="AC379" s="10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</row>
    <row r="380" spans="1:46" ht="47.25" customHeight="1">
      <c r="A380" s="14"/>
      <c r="B380" s="5"/>
      <c r="C380" s="6"/>
      <c r="D380" s="6"/>
      <c r="E380" s="7"/>
      <c r="F380" s="5"/>
      <c r="G380" s="5"/>
      <c r="H380" s="5"/>
      <c r="I380" s="5" t="str">
        <f t="shared" si="57"/>
        <v/>
      </c>
      <c r="J380" s="5"/>
      <c r="K380" s="5"/>
      <c r="L380" s="5"/>
      <c r="M380" s="5"/>
      <c r="N380" s="10" t="e">
        <f>IF(VLOOKUP($I380,Zużycie!$A$2:$P$8,5,FALSE)=0," ",VLOOKUP($I380,Zużycie!$A$2:$P$8,5,FALSE))</f>
        <v>#N/A</v>
      </c>
      <c r="O380" s="10" t="e">
        <f>IF(VLOOKUP($I380,Zużycie!$A$2:$P$8,6,FALSE)=0," ",VLOOKUP($I380,Zużycie!$A$2:$P$8,6,FALSE))</f>
        <v>#N/A</v>
      </c>
      <c r="P380" s="10" t="e">
        <f>IF(VLOOKUP($I380,Zużycie!$A$2:$P$8,7,FALSE)=0," ",VLOOKUP($I380,Zużycie!$A$2:$P$8,7,FALSE))</f>
        <v>#N/A</v>
      </c>
      <c r="Q380" s="10" t="e">
        <f>IF(VLOOKUP($I380,Zużycie!$A$2:$P$8,8,FALSE)=0," ",VLOOKUP($I380,Zużycie!$A$2:$P$8,8,FALSE))</f>
        <v>#N/A</v>
      </c>
      <c r="R380" s="10" t="e">
        <f>IF(VLOOKUP($I380,Zużycie!$A$2:$P$8,9,FALSE)=0," ",VLOOKUP($I380,Zużycie!$A$2:$P$8,9,FALSE))</f>
        <v>#N/A</v>
      </c>
      <c r="S380" s="10" t="e">
        <f>IF(VLOOKUP($I380,Zużycie!$A$2:$P$8,10,FALSE)=0," ",VLOOKUP($I380,Zużycie!$A$2:$P$8,10,FALSE))</f>
        <v>#N/A</v>
      </c>
      <c r="T380" s="10" t="e">
        <f>IF(VLOOKUP($I380,Zużycie!$A$2:$P$8,11,FALSE)=0," ",VLOOKUP($I380,Zużycie!$A$2:$P$8,11,FALSE))</f>
        <v>#N/A</v>
      </c>
      <c r="U380" s="10" t="e">
        <f>IF(VLOOKUP($I380,Zużycie!$A$2:$P$8,12,FALSE)=0," ",VLOOKUP($I380,Zużycie!$A$2:$P$8,12,FALSE))</f>
        <v>#N/A</v>
      </c>
      <c r="V380" s="10" t="e">
        <f>IF(VLOOKUP($I380,Zużycie!$A$2:$P$8,13,FALSE)=0," ",VLOOKUP($I380,Zużycie!$A$2:$P$2,100,FALSE))</f>
        <v>#N/A</v>
      </c>
      <c r="W380" s="10" t="e">
        <f>IF(VLOOKUP($I380,Zużycie!$A$2:$P$8,14,FALSE)=0," ",VLOOKUP($I380,Zużycie!$A$2:$P$8,14,FALSE))</f>
        <v>#N/A</v>
      </c>
      <c r="X380" s="10" t="e">
        <f>IF(VLOOKUP($I380,Zużycie!$A$2:$P$8,15,FALSE)=0," ",VLOOKUP($I380,Zużycie!$A$2:$P$8,15,FALSE))</f>
        <v>#N/A</v>
      </c>
      <c r="Y380" s="10" t="e">
        <f>IF(VLOOKUP($I380,Zużycie!$A$2:$P$8,16,FALSE)=0," ",VLOOKUP($I380,Zużycie!$A$2:$P$8,16,FALSE))</f>
        <v>#N/A</v>
      </c>
      <c r="Z380" s="10"/>
      <c r="AA380" s="10"/>
      <c r="AB380" s="10"/>
      <c r="AC380" s="10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</row>
    <row r="381" spans="1:46" ht="47.25" customHeight="1">
      <c r="A381" s="14"/>
      <c r="B381" s="5"/>
      <c r="C381" s="6"/>
      <c r="D381" s="6"/>
      <c r="E381" s="7"/>
      <c r="F381" s="5"/>
      <c r="G381" s="5"/>
      <c r="H381" s="5"/>
      <c r="I381" s="5" t="str">
        <f t="shared" si="57"/>
        <v/>
      </c>
      <c r="J381" s="5"/>
      <c r="K381" s="5"/>
      <c r="L381" s="5"/>
      <c r="M381" s="5"/>
      <c r="N381" s="10" t="e">
        <f>IF(VLOOKUP($I381,Zużycie!$A$2:$P$8,5,FALSE)=0," ",VLOOKUP($I381,Zużycie!$A$2:$P$8,5,FALSE))</f>
        <v>#N/A</v>
      </c>
      <c r="O381" s="10" t="e">
        <f>IF(VLOOKUP($I381,Zużycie!$A$2:$P$8,6,FALSE)=0," ",VLOOKUP($I381,Zużycie!$A$2:$P$8,6,FALSE))</f>
        <v>#N/A</v>
      </c>
      <c r="P381" s="10" t="e">
        <f>IF(VLOOKUP($I381,Zużycie!$A$2:$P$8,7,FALSE)=0," ",VLOOKUP($I381,Zużycie!$A$2:$P$8,7,FALSE))</f>
        <v>#N/A</v>
      </c>
      <c r="Q381" s="10" t="e">
        <f>IF(VLOOKUP($I381,Zużycie!$A$2:$P$8,8,FALSE)=0," ",VLOOKUP($I381,Zużycie!$A$2:$P$8,8,FALSE))</f>
        <v>#N/A</v>
      </c>
      <c r="R381" s="10" t="e">
        <f>IF(VLOOKUP($I381,Zużycie!$A$2:$P$8,9,FALSE)=0," ",VLOOKUP($I381,Zużycie!$A$2:$P$8,9,FALSE))</f>
        <v>#N/A</v>
      </c>
      <c r="S381" s="10" t="e">
        <f>IF(VLOOKUP($I381,Zużycie!$A$2:$P$8,10,FALSE)=0," ",VLOOKUP($I381,Zużycie!$A$2:$P$8,10,FALSE))</f>
        <v>#N/A</v>
      </c>
      <c r="T381" s="10" t="e">
        <f>IF(VLOOKUP($I381,Zużycie!$A$2:$P$8,11,FALSE)=0," ",VLOOKUP($I381,Zużycie!$A$2:$P$8,11,FALSE))</f>
        <v>#N/A</v>
      </c>
      <c r="U381" s="10" t="e">
        <f>IF(VLOOKUP($I381,Zużycie!$A$2:$P$8,12,FALSE)=0," ",VLOOKUP($I381,Zużycie!$A$2:$P$8,12,FALSE))</f>
        <v>#N/A</v>
      </c>
      <c r="V381" s="10" t="e">
        <f>IF(VLOOKUP($I381,Zużycie!$A$2:$P$8,13,FALSE)=0," ",VLOOKUP($I381,Zużycie!$A$2:$P$2,100,FALSE))</f>
        <v>#N/A</v>
      </c>
      <c r="W381" s="10" t="e">
        <f>IF(VLOOKUP($I381,Zużycie!$A$2:$P$8,14,FALSE)=0," ",VLOOKUP($I381,Zużycie!$A$2:$P$8,14,FALSE))</f>
        <v>#N/A</v>
      </c>
      <c r="X381" s="10" t="e">
        <f>IF(VLOOKUP($I381,Zużycie!$A$2:$P$8,15,FALSE)=0," ",VLOOKUP($I381,Zużycie!$A$2:$P$8,15,FALSE))</f>
        <v>#N/A</v>
      </c>
      <c r="Y381" s="10" t="e">
        <f>IF(VLOOKUP($I381,Zużycie!$A$2:$P$8,16,FALSE)=0," ",VLOOKUP($I381,Zużycie!$A$2:$P$8,16,FALSE))</f>
        <v>#N/A</v>
      </c>
      <c r="Z381" s="10"/>
      <c r="AA381" s="10"/>
      <c r="AB381" s="10"/>
      <c r="AC381" s="10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</row>
    <row r="382" spans="1:46" ht="47.25" customHeight="1">
      <c r="A382" s="14"/>
      <c r="B382" s="5"/>
      <c r="C382" s="6"/>
      <c r="D382" s="6"/>
      <c r="E382" s="7"/>
      <c r="F382" s="5"/>
      <c r="G382" s="5"/>
      <c r="H382" s="5"/>
      <c r="I382" s="5" t="str">
        <f t="shared" si="57"/>
        <v/>
      </c>
      <c r="J382" s="5"/>
      <c r="K382" s="5"/>
      <c r="L382" s="5"/>
      <c r="M382" s="5"/>
      <c r="N382" s="10" t="e">
        <f>IF(VLOOKUP($I382,Zużycie!$A$2:$P$8,5,FALSE)=0," ",VLOOKUP($I382,Zużycie!$A$2:$P$8,5,FALSE))</f>
        <v>#N/A</v>
      </c>
      <c r="O382" s="10" t="e">
        <f>IF(VLOOKUP($I382,Zużycie!$A$2:$P$8,6,FALSE)=0," ",VLOOKUP($I382,Zużycie!$A$2:$P$8,6,FALSE))</f>
        <v>#N/A</v>
      </c>
      <c r="P382" s="10" t="e">
        <f>IF(VLOOKUP($I382,Zużycie!$A$2:$P$8,7,FALSE)=0," ",VLOOKUP($I382,Zużycie!$A$2:$P$8,7,FALSE))</f>
        <v>#N/A</v>
      </c>
      <c r="Q382" s="10" t="e">
        <f>IF(VLOOKUP($I382,Zużycie!$A$2:$P$8,8,FALSE)=0," ",VLOOKUP($I382,Zużycie!$A$2:$P$8,8,FALSE))</f>
        <v>#N/A</v>
      </c>
      <c r="R382" s="10" t="e">
        <f>IF(VLOOKUP($I382,Zużycie!$A$2:$P$8,9,FALSE)=0," ",VLOOKUP($I382,Zużycie!$A$2:$P$8,9,FALSE))</f>
        <v>#N/A</v>
      </c>
      <c r="S382" s="10" t="e">
        <f>IF(VLOOKUP($I382,Zużycie!$A$2:$P$8,10,FALSE)=0," ",VLOOKUP($I382,Zużycie!$A$2:$P$8,10,FALSE))</f>
        <v>#N/A</v>
      </c>
      <c r="T382" s="10" t="e">
        <f>IF(VLOOKUP($I382,Zużycie!$A$2:$P$8,11,FALSE)=0," ",VLOOKUP($I382,Zużycie!$A$2:$P$8,11,FALSE))</f>
        <v>#N/A</v>
      </c>
      <c r="U382" s="10" t="e">
        <f>IF(VLOOKUP($I382,Zużycie!$A$2:$P$8,12,FALSE)=0," ",VLOOKUP($I382,Zużycie!$A$2:$P$8,12,FALSE))</f>
        <v>#N/A</v>
      </c>
      <c r="V382" s="10" t="e">
        <f>IF(VLOOKUP($I382,Zużycie!$A$2:$P$8,13,FALSE)=0," ",VLOOKUP($I382,Zużycie!$A$2:$P$2,100,FALSE))</f>
        <v>#N/A</v>
      </c>
      <c r="W382" s="10" t="e">
        <f>IF(VLOOKUP($I382,Zużycie!$A$2:$P$8,14,FALSE)=0," ",VLOOKUP($I382,Zużycie!$A$2:$P$8,14,FALSE))</f>
        <v>#N/A</v>
      </c>
      <c r="X382" s="10" t="e">
        <f>IF(VLOOKUP($I382,Zużycie!$A$2:$P$8,15,FALSE)=0," ",VLOOKUP($I382,Zużycie!$A$2:$P$8,15,FALSE))</f>
        <v>#N/A</v>
      </c>
      <c r="Y382" s="10" t="e">
        <f>IF(VLOOKUP($I382,Zużycie!$A$2:$P$8,16,FALSE)=0," ",VLOOKUP($I382,Zużycie!$A$2:$P$8,16,FALSE))</f>
        <v>#N/A</v>
      </c>
      <c r="Z382" s="10"/>
      <c r="AA382" s="10"/>
      <c r="AB382" s="10"/>
      <c r="AC382" s="10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</row>
    <row r="383" spans="1:46" ht="47.25" customHeight="1">
      <c r="A383" s="14"/>
      <c r="B383" s="5"/>
      <c r="C383" s="6"/>
      <c r="D383" s="6"/>
      <c r="E383" s="7"/>
      <c r="F383" s="5"/>
      <c r="G383" s="5"/>
      <c r="H383" s="5"/>
      <c r="I383" s="5" t="str">
        <f t="shared" si="57"/>
        <v/>
      </c>
      <c r="J383" s="5"/>
      <c r="K383" s="5"/>
      <c r="L383" s="5"/>
      <c r="M383" s="5"/>
      <c r="N383" s="10" t="e">
        <f>IF(VLOOKUP($I383,Zużycie!$A$2:$P$8,5,FALSE)=0," ",VLOOKUP($I383,Zużycie!$A$2:$P$8,5,FALSE))</f>
        <v>#N/A</v>
      </c>
      <c r="O383" s="10" t="e">
        <f>IF(VLOOKUP($I383,Zużycie!$A$2:$P$8,6,FALSE)=0," ",VLOOKUP($I383,Zużycie!$A$2:$P$8,6,FALSE))</f>
        <v>#N/A</v>
      </c>
      <c r="P383" s="10" t="e">
        <f>IF(VLOOKUP($I383,Zużycie!$A$2:$P$8,7,FALSE)=0," ",VLOOKUP($I383,Zużycie!$A$2:$P$8,7,FALSE))</f>
        <v>#N/A</v>
      </c>
      <c r="Q383" s="10" t="e">
        <f>IF(VLOOKUP($I383,Zużycie!$A$2:$P$8,8,FALSE)=0," ",VLOOKUP($I383,Zużycie!$A$2:$P$8,8,FALSE))</f>
        <v>#N/A</v>
      </c>
      <c r="R383" s="10" t="e">
        <f>IF(VLOOKUP($I383,Zużycie!$A$2:$P$8,9,FALSE)=0," ",VLOOKUP($I383,Zużycie!$A$2:$P$8,9,FALSE))</f>
        <v>#N/A</v>
      </c>
      <c r="S383" s="10" t="e">
        <f>IF(VLOOKUP($I383,Zużycie!$A$2:$P$8,10,FALSE)=0," ",VLOOKUP($I383,Zużycie!$A$2:$P$8,10,FALSE))</f>
        <v>#N/A</v>
      </c>
      <c r="T383" s="10" t="e">
        <f>IF(VLOOKUP($I383,Zużycie!$A$2:$P$8,11,FALSE)=0," ",VLOOKUP($I383,Zużycie!$A$2:$P$8,11,FALSE))</f>
        <v>#N/A</v>
      </c>
      <c r="U383" s="10" t="e">
        <f>IF(VLOOKUP($I383,Zużycie!$A$2:$P$8,12,FALSE)=0," ",VLOOKUP($I383,Zużycie!$A$2:$P$8,12,FALSE))</f>
        <v>#N/A</v>
      </c>
      <c r="V383" s="10" t="e">
        <f>IF(VLOOKUP($I383,Zużycie!$A$2:$P$8,13,FALSE)=0," ",VLOOKUP($I383,Zużycie!$A$2:$P$2,100,FALSE))</f>
        <v>#N/A</v>
      </c>
      <c r="W383" s="10" t="e">
        <f>IF(VLOOKUP($I383,Zużycie!$A$2:$P$8,14,FALSE)=0," ",VLOOKUP($I383,Zużycie!$A$2:$P$8,14,FALSE))</f>
        <v>#N/A</v>
      </c>
      <c r="X383" s="10" t="e">
        <f>IF(VLOOKUP($I383,Zużycie!$A$2:$P$8,15,FALSE)=0," ",VLOOKUP($I383,Zużycie!$A$2:$P$8,15,FALSE))</f>
        <v>#N/A</v>
      </c>
      <c r="Y383" s="10" t="e">
        <f>IF(VLOOKUP($I383,Zużycie!$A$2:$P$8,16,FALSE)=0," ",VLOOKUP($I383,Zużycie!$A$2:$P$8,16,FALSE))</f>
        <v>#N/A</v>
      </c>
      <c r="Z383" s="10"/>
      <c r="AA383" s="10"/>
      <c r="AB383" s="10"/>
      <c r="AC383" s="10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</row>
    <row r="384" spans="1:46" ht="47.25" customHeight="1">
      <c r="A384" s="14"/>
      <c r="B384" s="5"/>
      <c r="C384" s="6"/>
      <c r="D384" s="6"/>
      <c r="E384" s="7"/>
      <c r="F384" s="5"/>
      <c r="G384" s="5"/>
      <c r="H384" s="5"/>
      <c r="I384" s="5" t="str">
        <f t="shared" si="57"/>
        <v/>
      </c>
      <c r="J384" s="5"/>
      <c r="K384" s="5"/>
      <c r="L384" s="5"/>
      <c r="M384" s="5"/>
      <c r="N384" s="10" t="e">
        <f>IF(VLOOKUP($I384,Zużycie!$A$2:$P$8,5,FALSE)=0," ",VLOOKUP($I384,Zużycie!$A$2:$P$8,5,FALSE))</f>
        <v>#N/A</v>
      </c>
      <c r="O384" s="10" t="e">
        <f>IF(VLOOKUP($I384,Zużycie!$A$2:$P$8,6,FALSE)=0," ",VLOOKUP($I384,Zużycie!$A$2:$P$8,6,FALSE))</f>
        <v>#N/A</v>
      </c>
      <c r="P384" s="10" t="e">
        <f>IF(VLOOKUP($I384,Zużycie!$A$2:$P$8,7,FALSE)=0," ",VLOOKUP($I384,Zużycie!$A$2:$P$8,7,FALSE))</f>
        <v>#N/A</v>
      </c>
      <c r="Q384" s="10" t="e">
        <f>IF(VLOOKUP($I384,Zużycie!$A$2:$P$8,8,FALSE)=0," ",VLOOKUP($I384,Zużycie!$A$2:$P$8,8,FALSE))</f>
        <v>#N/A</v>
      </c>
      <c r="R384" s="10" t="e">
        <f>IF(VLOOKUP($I384,Zużycie!$A$2:$P$8,9,FALSE)=0," ",VLOOKUP($I384,Zużycie!$A$2:$P$8,9,FALSE))</f>
        <v>#N/A</v>
      </c>
      <c r="S384" s="10" t="e">
        <f>IF(VLOOKUP($I384,Zużycie!$A$2:$P$8,10,FALSE)=0," ",VLOOKUP($I384,Zużycie!$A$2:$P$8,10,FALSE))</f>
        <v>#N/A</v>
      </c>
      <c r="T384" s="10" t="e">
        <f>IF(VLOOKUP($I384,Zużycie!$A$2:$P$8,11,FALSE)=0," ",VLOOKUP($I384,Zużycie!$A$2:$P$8,11,FALSE))</f>
        <v>#N/A</v>
      </c>
      <c r="U384" s="10" t="e">
        <f>IF(VLOOKUP($I384,Zużycie!$A$2:$P$8,12,FALSE)=0," ",VLOOKUP($I384,Zużycie!$A$2:$P$8,12,FALSE))</f>
        <v>#N/A</v>
      </c>
      <c r="V384" s="10" t="e">
        <f>IF(VLOOKUP($I384,Zużycie!$A$2:$P$8,13,FALSE)=0," ",VLOOKUP($I384,Zużycie!$A$2:$P$2,100,FALSE))</f>
        <v>#N/A</v>
      </c>
      <c r="W384" s="10" t="e">
        <f>IF(VLOOKUP($I384,Zużycie!$A$2:$P$8,14,FALSE)=0," ",VLOOKUP($I384,Zużycie!$A$2:$P$8,14,FALSE))</f>
        <v>#N/A</v>
      </c>
      <c r="X384" s="10" t="e">
        <f>IF(VLOOKUP($I384,Zużycie!$A$2:$P$8,15,FALSE)=0," ",VLOOKUP($I384,Zużycie!$A$2:$P$8,15,FALSE))</f>
        <v>#N/A</v>
      </c>
      <c r="Y384" s="10" t="e">
        <f>IF(VLOOKUP($I384,Zużycie!$A$2:$P$8,16,FALSE)=0," ",VLOOKUP($I384,Zużycie!$A$2:$P$8,16,FALSE))</f>
        <v>#N/A</v>
      </c>
      <c r="Z384" s="10"/>
      <c r="AA384" s="10"/>
      <c r="AB384" s="10"/>
      <c r="AC384" s="10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</row>
    <row r="385" spans="1:46" ht="47.25" customHeight="1">
      <c r="A385" s="14"/>
      <c r="B385" s="5"/>
      <c r="C385" s="6"/>
      <c r="D385" s="6"/>
      <c r="E385" s="7"/>
      <c r="F385" s="5"/>
      <c r="G385" s="5"/>
      <c r="H385" s="5"/>
      <c r="I385" s="5" t="str">
        <f t="shared" si="57"/>
        <v/>
      </c>
      <c r="J385" s="5"/>
      <c r="K385" s="5"/>
      <c r="L385" s="5"/>
      <c r="M385" s="5"/>
      <c r="N385" s="10" t="e">
        <f>IF(VLOOKUP($I385,Zużycie!$A$2:$P$8,5,FALSE)=0," ",VLOOKUP($I385,Zużycie!$A$2:$P$8,5,FALSE))</f>
        <v>#N/A</v>
      </c>
      <c r="O385" s="10" t="e">
        <f>IF(VLOOKUP($I385,Zużycie!$A$2:$P$8,6,FALSE)=0," ",VLOOKUP($I385,Zużycie!$A$2:$P$8,6,FALSE))</f>
        <v>#N/A</v>
      </c>
      <c r="P385" s="10" t="e">
        <f>IF(VLOOKUP($I385,Zużycie!$A$2:$P$8,7,FALSE)=0," ",VLOOKUP($I385,Zużycie!$A$2:$P$8,7,FALSE))</f>
        <v>#N/A</v>
      </c>
      <c r="Q385" s="10" t="e">
        <f>IF(VLOOKUP($I385,Zużycie!$A$2:$P$8,8,FALSE)=0," ",VLOOKUP($I385,Zużycie!$A$2:$P$8,8,FALSE))</f>
        <v>#N/A</v>
      </c>
      <c r="R385" s="10" t="e">
        <f>IF(VLOOKUP($I385,Zużycie!$A$2:$P$8,9,FALSE)=0," ",VLOOKUP($I385,Zużycie!$A$2:$P$8,9,FALSE))</f>
        <v>#N/A</v>
      </c>
      <c r="S385" s="10" t="e">
        <f>IF(VLOOKUP($I385,Zużycie!$A$2:$P$8,10,FALSE)=0," ",VLOOKUP($I385,Zużycie!$A$2:$P$8,10,FALSE))</f>
        <v>#N/A</v>
      </c>
      <c r="T385" s="10" t="e">
        <f>IF(VLOOKUP($I385,Zużycie!$A$2:$P$8,11,FALSE)=0," ",VLOOKUP($I385,Zużycie!$A$2:$P$8,11,FALSE))</f>
        <v>#N/A</v>
      </c>
      <c r="U385" s="10" t="e">
        <f>IF(VLOOKUP($I385,Zużycie!$A$2:$P$8,12,FALSE)=0," ",VLOOKUP($I385,Zużycie!$A$2:$P$8,12,FALSE))</f>
        <v>#N/A</v>
      </c>
      <c r="V385" s="10" t="e">
        <f>IF(VLOOKUP($I385,Zużycie!$A$2:$P$8,13,FALSE)=0," ",VLOOKUP($I385,Zużycie!$A$2:$P$2,100,FALSE))</f>
        <v>#N/A</v>
      </c>
      <c r="W385" s="10" t="e">
        <f>IF(VLOOKUP($I385,Zużycie!$A$2:$P$8,14,FALSE)=0," ",VLOOKUP($I385,Zużycie!$A$2:$P$8,14,FALSE))</f>
        <v>#N/A</v>
      </c>
      <c r="X385" s="10" t="e">
        <f>IF(VLOOKUP($I385,Zużycie!$A$2:$P$8,15,FALSE)=0," ",VLOOKUP($I385,Zużycie!$A$2:$P$8,15,FALSE))</f>
        <v>#N/A</v>
      </c>
      <c r="Y385" s="10" t="e">
        <f>IF(VLOOKUP($I385,Zużycie!$A$2:$P$8,16,FALSE)=0," ",VLOOKUP($I385,Zużycie!$A$2:$P$8,16,FALSE))</f>
        <v>#N/A</v>
      </c>
      <c r="Z385" s="10"/>
      <c r="AA385" s="10"/>
      <c r="AB385" s="10"/>
      <c r="AC385" s="10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</row>
    <row r="386" spans="1:46" ht="47.25" customHeight="1">
      <c r="A386" s="14"/>
      <c r="B386" s="5"/>
      <c r="C386" s="6"/>
      <c r="D386" s="6"/>
      <c r="E386" s="7"/>
      <c r="F386" s="5"/>
      <c r="G386" s="5"/>
      <c r="H386" s="5"/>
      <c r="I386" s="5" t="str">
        <f t="shared" si="57"/>
        <v/>
      </c>
      <c r="J386" s="5"/>
      <c r="K386" s="5"/>
      <c r="L386" s="5"/>
      <c r="M386" s="5"/>
      <c r="N386" s="10" t="e">
        <f>IF(VLOOKUP($I386,Zużycie!$A$2:$P$8,5,FALSE)=0," ",VLOOKUP($I386,Zużycie!$A$2:$P$8,5,FALSE))</f>
        <v>#N/A</v>
      </c>
      <c r="O386" s="10" t="e">
        <f>IF(VLOOKUP($I386,Zużycie!$A$2:$P$8,6,FALSE)=0," ",VLOOKUP($I386,Zużycie!$A$2:$P$8,6,FALSE))</f>
        <v>#N/A</v>
      </c>
      <c r="P386" s="10" t="e">
        <f>IF(VLOOKUP($I386,Zużycie!$A$2:$P$8,7,FALSE)=0," ",VLOOKUP($I386,Zużycie!$A$2:$P$8,7,FALSE))</f>
        <v>#N/A</v>
      </c>
      <c r="Q386" s="10" t="e">
        <f>IF(VLOOKUP($I386,Zużycie!$A$2:$P$8,8,FALSE)=0," ",VLOOKUP($I386,Zużycie!$A$2:$P$8,8,FALSE))</f>
        <v>#N/A</v>
      </c>
      <c r="R386" s="10" t="e">
        <f>IF(VLOOKUP($I386,Zużycie!$A$2:$P$8,9,FALSE)=0," ",VLOOKUP($I386,Zużycie!$A$2:$P$8,9,FALSE))</f>
        <v>#N/A</v>
      </c>
      <c r="S386" s="10" t="e">
        <f>IF(VLOOKUP($I386,Zużycie!$A$2:$P$8,10,FALSE)=0," ",VLOOKUP($I386,Zużycie!$A$2:$P$8,10,FALSE))</f>
        <v>#N/A</v>
      </c>
      <c r="T386" s="10" t="e">
        <f>IF(VLOOKUP($I386,Zużycie!$A$2:$P$8,11,FALSE)=0," ",VLOOKUP($I386,Zużycie!$A$2:$P$8,11,FALSE))</f>
        <v>#N/A</v>
      </c>
      <c r="U386" s="10" t="e">
        <f>IF(VLOOKUP($I386,Zużycie!$A$2:$P$8,12,FALSE)=0," ",VLOOKUP($I386,Zużycie!$A$2:$P$8,12,FALSE))</f>
        <v>#N/A</v>
      </c>
      <c r="V386" s="10" t="e">
        <f>IF(VLOOKUP($I386,Zużycie!$A$2:$P$8,13,FALSE)=0," ",VLOOKUP($I386,Zużycie!$A$2:$P$2,100,FALSE))</f>
        <v>#N/A</v>
      </c>
      <c r="W386" s="10" t="e">
        <f>IF(VLOOKUP($I386,Zużycie!$A$2:$P$8,14,FALSE)=0," ",VLOOKUP($I386,Zużycie!$A$2:$P$8,14,FALSE))</f>
        <v>#N/A</v>
      </c>
      <c r="X386" s="10" t="e">
        <f>IF(VLOOKUP($I386,Zużycie!$A$2:$P$8,15,FALSE)=0," ",VLOOKUP($I386,Zużycie!$A$2:$P$8,15,FALSE))</f>
        <v>#N/A</v>
      </c>
      <c r="Y386" s="10" t="e">
        <f>IF(VLOOKUP($I386,Zużycie!$A$2:$P$8,16,FALSE)=0," ",VLOOKUP($I386,Zużycie!$A$2:$P$8,16,FALSE))</f>
        <v>#N/A</v>
      </c>
      <c r="Z386" s="10"/>
      <c r="AA386" s="10"/>
      <c r="AB386" s="10"/>
      <c r="AC386" s="10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</row>
    <row r="387" spans="1:46" ht="47.25" customHeight="1">
      <c r="A387" s="14"/>
      <c r="B387" s="5"/>
      <c r="C387" s="6"/>
      <c r="D387" s="6"/>
      <c r="E387" s="7"/>
      <c r="F387" s="5"/>
      <c r="G387" s="5"/>
      <c r="H387" s="5"/>
      <c r="I387" s="5" t="str">
        <f t="shared" ref="I387:I450" si="58">CONCATENATE(F387,G387,H387)</f>
        <v/>
      </c>
      <c r="J387" s="5"/>
      <c r="K387" s="5"/>
      <c r="L387" s="5"/>
      <c r="M387" s="5"/>
      <c r="N387" s="10" t="e">
        <f>IF(VLOOKUP($I387,Zużycie!$A$2:$P$8,5,FALSE)=0," ",VLOOKUP($I387,Zużycie!$A$2:$P$8,5,FALSE))</f>
        <v>#N/A</v>
      </c>
      <c r="O387" s="10" t="e">
        <f>IF(VLOOKUP($I387,Zużycie!$A$2:$P$8,6,FALSE)=0," ",VLOOKUP($I387,Zużycie!$A$2:$P$8,6,FALSE))</f>
        <v>#N/A</v>
      </c>
      <c r="P387" s="10" t="e">
        <f>IF(VLOOKUP($I387,Zużycie!$A$2:$P$8,7,FALSE)=0," ",VLOOKUP($I387,Zużycie!$A$2:$P$8,7,FALSE))</f>
        <v>#N/A</v>
      </c>
      <c r="Q387" s="10" t="e">
        <f>IF(VLOOKUP($I387,Zużycie!$A$2:$P$8,8,FALSE)=0," ",VLOOKUP($I387,Zużycie!$A$2:$P$8,8,FALSE))</f>
        <v>#N/A</v>
      </c>
      <c r="R387" s="10" t="e">
        <f>IF(VLOOKUP($I387,Zużycie!$A$2:$P$8,9,FALSE)=0," ",VLOOKUP($I387,Zużycie!$A$2:$P$8,9,FALSE))</f>
        <v>#N/A</v>
      </c>
      <c r="S387" s="10" t="e">
        <f>IF(VLOOKUP($I387,Zużycie!$A$2:$P$8,10,FALSE)=0," ",VLOOKUP($I387,Zużycie!$A$2:$P$8,10,FALSE))</f>
        <v>#N/A</v>
      </c>
      <c r="T387" s="10" t="e">
        <f>IF(VLOOKUP($I387,Zużycie!$A$2:$P$8,11,FALSE)=0," ",VLOOKUP($I387,Zużycie!$A$2:$P$8,11,FALSE))</f>
        <v>#N/A</v>
      </c>
      <c r="U387" s="10" t="e">
        <f>IF(VLOOKUP($I387,Zużycie!$A$2:$P$8,12,FALSE)=0," ",VLOOKUP($I387,Zużycie!$A$2:$P$8,12,FALSE))</f>
        <v>#N/A</v>
      </c>
      <c r="V387" s="10" t="e">
        <f>IF(VLOOKUP($I387,Zużycie!$A$2:$P$8,13,FALSE)=0," ",VLOOKUP($I387,Zużycie!$A$2:$P$2,100,FALSE))</f>
        <v>#N/A</v>
      </c>
      <c r="W387" s="10" t="e">
        <f>IF(VLOOKUP($I387,Zużycie!$A$2:$P$8,14,FALSE)=0," ",VLOOKUP($I387,Zużycie!$A$2:$P$8,14,FALSE))</f>
        <v>#N/A</v>
      </c>
      <c r="X387" s="10" t="e">
        <f>IF(VLOOKUP($I387,Zużycie!$A$2:$P$8,15,FALSE)=0," ",VLOOKUP($I387,Zużycie!$A$2:$P$8,15,FALSE))</f>
        <v>#N/A</v>
      </c>
      <c r="Y387" s="10" t="e">
        <f>IF(VLOOKUP($I387,Zużycie!$A$2:$P$8,16,FALSE)=0," ",VLOOKUP($I387,Zużycie!$A$2:$P$8,16,FALSE))</f>
        <v>#N/A</v>
      </c>
      <c r="Z387" s="10"/>
      <c r="AA387" s="10"/>
      <c r="AB387" s="10"/>
      <c r="AC387" s="10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</row>
    <row r="388" spans="1:46" ht="47.25" customHeight="1">
      <c r="A388" s="14"/>
      <c r="B388" s="5"/>
      <c r="C388" s="6"/>
      <c r="D388" s="6"/>
      <c r="E388" s="7"/>
      <c r="F388" s="5"/>
      <c r="G388" s="5"/>
      <c r="H388" s="5"/>
      <c r="I388" s="5" t="str">
        <f t="shared" si="58"/>
        <v/>
      </c>
      <c r="J388" s="5"/>
      <c r="K388" s="5"/>
      <c r="L388" s="5"/>
      <c r="M388" s="5"/>
      <c r="N388" s="10" t="e">
        <f>IF(VLOOKUP($I388,Zużycie!$A$2:$P$8,5,FALSE)=0," ",VLOOKUP($I388,Zużycie!$A$2:$P$8,5,FALSE))</f>
        <v>#N/A</v>
      </c>
      <c r="O388" s="10" t="e">
        <f>IF(VLOOKUP($I388,Zużycie!$A$2:$P$8,6,FALSE)=0," ",VLOOKUP($I388,Zużycie!$A$2:$P$8,6,FALSE))</f>
        <v>#N/A</v>
      </c>
      <c r="P388" s="10" t="e">
        <f>IF(VLOOKUP($I388,Zużycie!$A$2:$P$8,7,FALSE)=0," ",VLOOKUP($I388,Zużycie!$A$2:$P$8,7,FALSE))</f>
        <v>#N/A</v>
      </c>
      <c r="Q388" s="10" t="e">
        <f>IF(VLOOKUP($I388,Zużycie!$A$2:$P$8,8,FALSE)=0," ",VLOOKUP($I388,Zużycie!$A$2:$P$8,8,FALSE))</f>
        <v>#N/A</v>
      </c>
      <c r="R388" s="10" t="e">
        <f>IF(VLOOKUP($I388,Zużycie!$A$2:$P$8,9,FALSE)=0," ",VLOOKUP($I388,Zużycie!$A$2:$P$8,9,FALSE))</f>
        <v>#N/A</v>
      </c>
      <c r="S388" s="10" t="e">
        <f>IF(VLOOKUP($I388,Zużycie!$A$2:$P$8,10,FALSE)=0," ",VLOOKUP($I388,Zużycie!$A$2:$P$8,10,FALSE))</f>
        <v>#N/A</v>
      </c>
      <c r="T388" s="10" t="e">
        <f>IF(VLOOKUP($I388,Zużycie!$A$2:$P$8,11,FALSE)=0," ",VLOOKUP($I388,Zużycie!$A$2:$P$8,11,FALSE))</f>
        <v>#N/A</v>
      </c>
      <c r="U388" s="10" t="e">
        <f>IF(VLOOKUP($I388,Zużycie!$A$2:$P$8,12,FALSE)=0," ",VLOOKUP($I388,Zużycie!$A$2:$P$8,12,FALSE))</f>
        <v>#N/A</v>
      </c>
      <c r="V388" s="10" t="e">
        <f>IF(VLOOKUP($I388,Zużycie!$A$2:$P$8,13,FALSE)=0," ",VLOOKUP($I388,Zużycie!$A$2:$P$2,100,FALSE))</f>
        <v>#N/A</v>
      </c>
      <c r="W388" s="10" t="e">
        <f>IF(VLOOKUP($I388,Zużycie!$A$2:$P$8,14,FALSE)=0," ",VLOOKUP($I388,Zużycie!$A$2:$P$8,14,FALSE))</f>
        <v>#N/A</v>
      </c>
      <c r="X388" s="10" t="e">
        <f>IF(VLOOKUP($I388,Zużycie!$A$2:$P$8,15,FALSE)=0," ",VLOOKUP($I388,Zużycie!$A$2:$P$8,15,FALSE))</f>
        <v>#N/A</v>
      </c>
      <c r="Y388" s="10" t="e">
        <f>IF(VLOOKUP($I388,Zużycie!$A$2:$P$8,16,FALSE)=0," ",VLOOKUP($I388,Zużycie!$A$2:$P$8,16,FALSE))</f>
        <v>#N/A</v>
      </c>
      <c r="Z388" s="10"/>
      <c r="AA388" s="10"/>
      <c r="AB388" s="10"/>
      <c r="AC388" s="10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</row>
    <row r="389" spans="1:46" ht="47.25" customHeight="1">
      <c r="A389" s="14"/>
      <c r="B389" s="5"/>
      <c r="C389" s="6"/>
      <c r="D389" s="6"/>
      <c r="E389" s="7"/>
      <c r="F389" s="5"/>
      <c r="G389" s="5"/>
      <c r="H389" s="5"/>
      <c r="I389" s="5" t="str">
        <f t="shared" si="58"/>
        <v/>
      </c>
      <c r="J389" s="5"/>
      <c r="K389" s="5"/>
      <c r="L389" s="5"/>
      <c r="M389" s="5"/>
      <c r="N389" s="10" t="e">
        <f>IF(VLOOKUP($I389,Zużycie!$A$2:$P$8,5,FALSE)=0," ",VLOOKUP($I389,Zużycie!$A$2:$P$8,5,FALSE))</f>
        <v>#N/A</v>
      </c>
      <c r="O389" s="10" t="e">
        <f>IF(VLOOKUP($I389,Zużycie!$A$2:$P$8,6,FALSE)=0," ",VLOOKUP($I389,Zużycie!$A$2:$P$8,6,FALSE))</f>
        <v>#N/A</v>
      </c>
      <c r="P389" s="10" t="e">
        <f>IF(VLOOKUP($I389,Zużycie!$A$2:$P$8,7,FALSE)=0," ",VLOOKUP($I389,Zużycie!$A$2:$P$8,7,FALSE))</f>
        <v>#N/A</v>
      </c>
      <c r="Q389" s="10" t="e">
        <f>IF(VLOOKUP($I389,Zużycie!$A$2:$P$8,8,FALSE)=0," ",VLOOKUP($I389,Zużycie!$A$2:$P$8,8,FALSE))</f>
        <v>#N/A</v>
      </c>
      <c r="R389" s="10" t="e">
        <f>IF(VLOOKUP($I389,Zużycie!$A$2:$P$8,9,FALSE)=0," ",VLOOKUP($I389,Zużycie!$A$2:$P$8,9,FALSE))</f>
        <v>#N/A</v>
      </c>
      <c r="S389" s="10" t="e">
        <f>IF(VLOOKUP($I389,Zużycie!$A$2:$P$8,10,FALSE)=0," ",VLOOKUP($I389,Zużycie!$A$2:$P$8,10,FALSE))</f>
        <v>#N/A</v>
      </c>
      <c r="T389" s="10" t="e">
        <f>IF(VLOOKUP($I389,Zużycie!$A$2:$P$8,11,FALSE)=0," ",VLOOKUP($I389,Zużycie!$A$2:$P$8,11,FALSE))</f>
        <v>#N/A</v>
      </c>
      <c r="U389" s="10" t="e">
        <f>IF(VLOOKUP($I389,Zużycie!$A$2:$P$8,12,FALSE)=0," ",VLOOKUP($I389,Zużycie!$A$2:$P$8,12,FALSE))</f>
        <v>#N/A</v>
      </c>
      <c r="V389" s="10" t="e">
        <f>IF(VLOOKUP($I389,Zużycie!$A$2:$P$8,13,FALSE)=0," ",VLOOKUP($I389,Zużycie!$A$2:$P$2,100,FALSE))</f>
        <v>#N/A</v>
      </c>
      <c r="W389" s="10" t="e">
        <f>IF(VLOOKUP($I389,Zużycie!$A$2:$P$8,14,FALSE)=0," ",VLOOKUP($I389,Zużycie!$A$2:$P$8,14,FALSE))</f>
        <v>#N/A</v>
      </c>
      <c r="X389" s="10" t="e">
        <f>IF(VLOOKUP($I389,Zużycie!$A$2:$P$8,15,FALSE)=0," ",VLOOKUP($I389,Zużycie!$A$2:$P$8,15,FALSE))</f>
        <v>#N/A</v>
      </c>
      <c r="Y389" s="10" t="e">
        <f>IF(VLOOKUP($I389,Zużycie!$A$2:$P$8,16,FALSE)=0," ",VLOOKUP($I389,Zużycie!$A$2:$P$8,16,FALSE))</f>
        <v>#N/A</v>
      </c>
      <c r="Z389" s="10"/>
      <c r="AA389" s="10"/>
      <c r="AB389" s="10"/>
      <c r="AC389" s="10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</row>
    <row r="390" spans="1:46" ht="47.25" customHeight="1">
      <c r="A390" s="14"/>
      <c r="B390" s="5"/>
      <c r="C390" s="6"/>
      <c r="D390" s="6"/>
      <c r="E390" s="7"/>
      <c r="F390" s="5"/>
      <c r="G390" s="5"/>
      <c r="H390" s="5"/>
      <c r="I390" s="5" t="str">
        <f t="shared" si="58"/>
        <v/>
      </c>
      <c r="J390" s="5"/>
      <c r="K390" s="5"/>
      <c r="L390" s="5"/>
      <c r="M390" s="5"/>
      <c r="N390" s="10" t="e">
        <f>IF(VLOOKUP($I390,Zużycie!$A$2:$P$8,5,FALSE)=0," ",VLOOKUP($I390,Zużycie!$A$2:$P$8,5,FALSE))</f>
        <v>#N/A</v>
      </c>
      <c r="O390" s="10" t="e">
        <f>IF(VLOOKUP($I390,Zużycie!$A$2:$P$8,6,FALSE)=0," ",VLOOKUP($I390,Zużycie!$A$2:$P$8,6,FALSE))</f>
        <v>#N/A</v>
      </c>
      <c r="P390" s="10" t="e">
        <f>IF(VLOOKUP($I390,Zużycie!$A$2:$P$8,7,FALSE)=0," ",VLOOKUP($I390,Zużycie!$A$2:$P$8,7,FALSE))</f>
        <v>#N/A</v>
      </c>
      <c r="Q390" s="10" t="e">
        <f>IF(VLOOKUP($I390,Zużycie!$A$2:$P$8,8,FALSE)=0," ",VLOOKUP($I390,Zużycie!$A$2:$P$8,8,FALSE))</f>
        <v>#N/A</v>
      </c>
      <c r="R390" s="10" t="e">
        <f>IF(VLOOKUP($I390,Zużycie!$A$2:$P$8,9,FALSE)=0," ",VLOOKUP($I390,Zużycie!$A$2:$P$8,9,FALSE))</f>
        <v>#N/A</v>
      </c>
      <c r="S390" s="10" t="e">
        <f>IF(VLOOKUP($I390,Zużycie!$A$2:$P$8,10,FALSE)=0," ",VLOOKUP($I390,Zużycie!$A$2:$P$8,10,FALSE))</f>
        <v>#N/A</v>
      </c>
      <c r="T390" s="10" t="e">
        <f>IF(VLOOKUP($I390,Zużycie!$A$2:$P$8,11,FALSE)=0," ",VLOOKUP($I390,Zużycie!$A$2:$P$8,11,FALSE))</f>
        <v>#N/A</v>
      </c>
      <c r="U390" s="10" t="e">
        <f>IF(VLOOKUP($I390,Zużycie!$A$2:$P$8,12,FALSE)=0," ",VLOOKUP($I390,Zużycie!$A$2:$P$8,12,FALSE))</f>
        <v>#N/A</v>
      </c>
      <c r="V390" s="10" t="e">
        <f>IF(VLOOKUP($I390,Zużycie!$A$2:$P$8,13,FALSE)=0," ",VLOOKUP($I390,Zużycie!$A$2:$P$2,100,FALSE))</f>
        <v>#N/A</v>
      </c>
      <c r="W390" s="10" t="e">
        <f>IF(VLOOKUP($I390,Zużycie!$A$2:$P$8,14,FALSE)=0," ",VLOOKUP($I390,Zużycie!$A$2:$P$8,14,FALSE))</f>
        <v>#N/A</v>
      </c>
      <c r="X390" s="10" t="e">
        <f>IF(VLOOKUP($I390,Zużycie!$A$2:$P$8,15,FALSE)=0," ",VLOOKUP($I390,Zużycie!$A$2:$P$8,15,FALSE))</f>
        <v>#N/A</v>
      </c>
      <c r="Y390" s="10" t="e">
        <f>IF(VLOOKUP($I390,Zużycie!$A$2:$P$8,16,FALSE)=0," ",VLOOKUP($I390,Zużycie!$A$2:$P$8,16,FALSE))</f>
        <v>#N/A</v>
      </c>
      <c r="Z390" s="10"/>
      <c r="AA390" s="10"/>
      <c r="AB390" s="10"/>
      <c r="AC390" s="10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</row>
    <row r="391" spans="1:46" ht="47.25" customHeight="1">
      <c r="A391" s="14"/>
      <c r="B391" s="5"/>
      <c r="C391" s="6"/>
      <c r="D391" s="6"/>
      <c r="E391" s="7"/>
      <c r="F391" s="5"/>
      <c r="G391" s="5"/>
      <c r="H391" s="5"/>
      <c r="I391" s="5" t="str">
        <f t="shared" si="58"/>
        <v/>
      </c>
      <c r="J391" s="5"/>
      <c r="K391" s="5"/>
      <c r="L391" s="5"/>
      <c r="M391" s="5"/>
      <c r="N391" s="10" t="e">
        <f>IF(VLOOKUP($I391,Zużycie!$A$2:$P$8,5,FALSE)=0," ",VLOOKUP($I391,Zużycie!$A$2:$P$8,5,FALSE))</f>
        <v>#N/A</v>
      </c>
      <c r="O391" s="10" t="e">
        <f>IF(VLOOKUP($I391,Zużycie!$A$2:$P$8,6,FALSE)=0," ",VLOOKUP($I391,Zużycie!$A$2:$P$8,6,FALSE))</f>
        <v>#N/A</v>
      </c>
      <c r="P391" s="10" t="e">
        <f>IF(VLOOKUP($I391,Zużycie!$A$2:$P$8,7,FALSE)=0," ",VLOOKUP($I391,Zużycie!$A$2:$P$8,7,FALSE))</f>
        <v>#N/A</v>
      </c>
      <c r="Q391" s="10" t="e">
        <f>IF(VLOOKUP($I391,Zużycie!$A$2:$P$8,8,FALSE)=0," ",VLOOKUP($I391,Zużycie!$A$2:$P$8,8,FALSE))</f>
        <v>#N/A</v>
      </c>
      <c r="R391" s="10" t="e">
        <f>IF(VLOOKUP($I391,Zużycie!$A$2:$P$8,9,FALSE)=0," ",VLOOKUP($I391,Zużycie!$A$2:$P$8,9,FALSE))</f>
        <v>#N/A</v>
      </c>
      <c r="S391" s="10" t="e">
        <f>IF(VLOOKUP($I391,Zużycie!$A$2:$P$8,10,FALSE)=0," ",VLOOKUP($I391,Zużycie!$A$2:$P$8,10,FALSE))</f>
        <v>#N/A</v>
      </c>
      <c r="T391" s="10" t="e">
        <f>IF(VLOOKUP($I391,Zużycie!$A$2:$P$8,11,FALSE)=0," ",VLOOKUP($I391,Zużycie!$A$2:$P$8,11,FALSE))</f>
        <v>#N/A</v>
      </c>
      <c r="U391" s="10" t="e">
        <f>IF(VLOOKUP($I391,Zużycie!$A$2:$P$8,12,FALSE)=0," ",VLOOKUP($I391,Zużycie!$A$2:$P$8,12,FALSE))</f>
        <v>#N/A</v>
      </c>
      <c r="V391" s="10" t="e">
        <f>IF(VLOOKUP($I391,Zużycie!$A$2:$P$8,13,FALSE)=0," ",VLOOKUP($I391,Zużycie!$A$2:$P$2,100,FALSE))</f>
        <v>#N/A</v>
      </c>
      <c r="W391" s="10" t="e">
        <f>IF(VLOOKUP($I391,Zużycie!$A$2:$P$8,14,FALSE)=0," ",VLOOKUP($I391,Zużycie!$A$2:$P$8,14,FALSE))</f>
        <v>#N/A</v>
      </c>
      <c r="X391" s="10" t="e">
        <f>IF(VLOOKUP($I391,Zużycie!$A$2:$P$8,15,FALSE)=0," ",VLOOKUP($I391,Zużycie!$A$2:$P$8,15,FALSE))</f>
        <v>#N/A</v>
      </c>
      <c r="Y391" s="10" t="e">
        <f>IF(VLOOKUP($I391,Zużycie!$A$2:$P$8,16,FALSE)=0," ",VLOOKUP($I391,Zużycie!$A$2:$P$8,16,FALSE))</f>
        <v>#N/A</v>
      </c>
      <c r="Z391" s="10"/>
      <c r="AA391" s="10"/>
      <c r="AB391" s="10"/>
      <c r="AC391" s="10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</row>
    <row r="392" spans="1:46" ht="47.25" customHeight="1">
      <c r="A392" s="14"/>
      <c r="B392" s="5"/>
      <c r="C392" s="6"/>
      <c r="D392" s="6"/>
      <c r="E392" s="7"/>
      <c r="F392" s="5"/>
      <c r="G392" s="5"/>
      <c r="H392" s="5"/>
      <c r="I392" s="5" t="str">
        <f t="shared" si="58"/>
        <v/>
      </c>
      <c r="J392" s="5"/>
      <c r="K392" s="5"/>
      <c r="L392" s="5"/>
      <c r="M392" s="5"/>
      <c r="N392" s="10" t="e">
        <f>IF(VLOOKUP($I392,Zużycie!$A$2:$P$8,5,FALSE)=0," ",VLOOKUP($I392,Zużycie!$A$2:$P$8,5,FALSE))</f>
        <v>#N/A</v>
      </c>
      <c r="O392" s="10" t="e">
        <f>IF(VLOOKUP($I392,Zużycie!$A$2:$P$8,6,FALSE)=0," ",VLOOKUP($I392,Zużycie!$A$2:$P$8,6,FALSE))</f>
        <v>#N/A</v>
      </c>
      <c r="P392" s="10" t="e">
        <f>IF(VLOOKUP($I392,Zużycie!$A$2:$P$8,7,FALSE)=0," ",VLOOKUP($I392,Zużycie!$A$2:$P$8,7,FALSE))</f>
        <v>#N/A</v>
      </c>
      <c r="Q392" s="10" t="e">
        <f>IF(VLOOKUP($I392,Zużycie!$A$2:$P$8,8,FALSE)=0," ",VLOOKUP($I392,Zużycie!$A$2:$P$8,8,FALSE))</f>
        <v>#N/A</v>
      </c>
      <c r="R392" s="10" t="e">
        <f>IF(VLOOKUP($I392,Zużycie!$A$2:$P$8,9,FALSE)=0," ",VLOOKUP($I392,Zużycie!$A$2:$P$8,9,FALSE))</f>
        <v>#N/A</v>
      </c>
      <c r="S392" s="10" t="e">
        <f>IF(VLOOKUP($I392,Zużycie!$A$2:$P$8,10,FALSE)=0," ",VLOOKUP($I392,Zużycie!$A$2:$P$8,10,FALSE))</f>
        <v>#N/A</v>
      </c>
      <c r="T392" s="10" t="e">
        <f>IF(VLOOKUP($I392,Zużycie!$A$2:$P$8,11,FALSE)=0," ",VLOOKUP($I392,Zużycie!$A$2:$P$8,11,FALSE))</f>
        <v>#N/A</v>
      </c>
      <c r="U392" s="10" t="e">
        <f>IF(VLOOKUP($I392,Zużycie!$A$2:$P$8,12,FALSE)=0," ",VLOOKUP($I392,Zużycie!$A$2:$P$8,12,FALSE))</f>
        <v>#N/A</v>
      </c>
      <c r="V392" s="10" t="e">
        <f>IF(VLOOKUP($I392,Zużycie!$A$2:$P$8,13,FALSE)=0," ",VLOOKUP($I392,Zużycie!$A$2:$P$2,100,FALSE))</f>
        <v>#N/A</v>
      </c>
      <c r="W392" s="10" t="e">
        <f>IF(VLOOKUP($I392,Zużycie!$A$2:$P$8,14,FALSE)=0," ",VLOOKUP($I392,Zużycie!$A$2:$P$8,14,FALSE))</f>
        <v>#N/A</v>
      </c>
      <c r="X392" s="10" t="e">
        <f>IF(VLOOKUP($I392,Zużycie!$A$2:$P$8,15,FALSE)=0," ",VLOOKUP($I392,Zużycie!$A$2:$P$8,15,FALSE))</f>
        <v>#N/A</v>
      </c>
      <c r="Y392" s="10" t="e">
        <f>IF(VLOOKUP($I392,Zużycie!$A$2:$P$8,16,FALSE)=0," ",VLOOKUP($I392,Zużycie!$A$2:$P$8,16,FALSE))</f>
        <v>#N/A</v>
      </c>
      <c r="Z392" s="10"/>
      <c r="AA392" s="10"/>
      <c r="AB392" s="10"/>
      <c r="AC392" s="10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</row>
    <row r="393" spans="1:46" ht="47.25" customHeight="1">
      <c r="A393" s="14"/>
      <c r="B393" s="5"/>
      <c r="C393" s="6"/>
      <c r="D393" s="6"/>
      <c r="E393" s="7"/>
      <c r="F393" s="5"/>
      <c r="G393" s="5"/>
      <c r="H393" s="5"/>
      <c r="I393" s="5" t="str">
        <f t="shared" si="58"/>
        <v/>
      </c>
      <c r="J393" s="5"/>
      <c r="K393" s="5"/>
      <c r="L393" s="5"/>
      <c r="M393" s="5"/>
      <c r="N393" s="10" t="e">
        <f>IF(VLOOKUP($I393,Zużycie!$A$2:$P$8,5,FALSE)=0," ",VLOOKUP($I393,Zużycie!$A$2:$P$8,5,FALSE))</f>
        <v>#N/A</v>
      </c>
      <c r="O393" s="10" t="e">
        <f>IF(VLOOKUP($I393,Zużycie!$A$2:$P$8,6,FALSE)=0," ",VLOOKUP($I393,Zużycie!$A$2:$P$8,6,FALSE))</f>
        <v>#N/A</v>
      </c>
      <c r="P393" s="10" t="e">
        <f>IF(VLOOKUP($I393,Zużycie!$A$2:$P$8,7,FALSE)=0," ",VLOOKUP($I393,Zużycie!$A$2:$P$8,7,FALSE))</f>
        <v>#N/A</v>
      </c>
      <c r="Q393" s="10" t="e">
        <f>IF(VLOOKUP($I393,Zużycie!$A$2:$P$8,8,FALSE)=0," ",VLOOKUP($I393,Zużycie!$A$2:$P$8,8,FALSE))</f>
        <v>#N/A</v>
      </c>
      <c r="R393" s="10" t="e">
        <f>IF(VLOOKUP($I393,Zużycie!$A$2:$P$8,9,FALSE)=0," ",VLOOKUP($I393,Zużycie!$A$2:$P$8,9,FALSE))</f>
        <v>#N/A</v>
      </c>
      <c r="S393" s="10" t="e">
        <f>IF(VLOOKUP($I393,Zużycie!$A$2:$P$8,10,FALSE)=0," ",VLOOKUP($I393,Zużycie!$A$2:$P$8,10,FALSE))</f>
        <v>#N/A</v>
      </c>
      <c r="T393" s="10" t="e">
        <f>IF(VLOOKUP($I393,Zużycie!$A$2:$P$8,11,FALSE)=0," ",VLOOKUP($I393,Zużycie!$A$2:$P$8,11,FALSE))</f>
        <v>#N/A</v>
      </c>
      <c r="U393" s="10" t="e">
        <f>IF(VLOOKUP($I393,Zużycie!$A$2:$P$8,12,FALSE)=0," ",VLOOKUP($I393,Zużycie!$A$2:$P$8,12,FALSE))</f>
        <v>#N/A</v>
      </c>
      <c r="V393" s="10" t="e">
        <f>IF(VLOOKUP($I393,Zużycie!$A$2:$P$8,13,FALSE)=0," ",VLOOKUP($I393,Zużycie!$A$2:$P$2,100,FALSE))</f>
        <v>#N/A</v>
      </c>
      <c r="W393" s="10" t="e">
        <f>IF(VLOOKUP($I393,Zużycie!$A$2:$P$8,14,FALSE)=0," ",VLOOKUP($I393,Zużycie!$A$2:$P$8,14,FALSE))</f>
        <v>#N/A</v>
      </c>
      <c r="X393" s="10" t="e">
        <f>IF(VLOOKUP($I393,Zużycie!$A$2:$P$8,15,FALSE)=0," ",VLOOKUP($I393,Zużycie!$A$2:$P$8,15,FALSE))</f>
        <v>#N/A</v>
      </c>
      <c r="Y393" s="10" t="e">
        <f>IF(VLOOKUP($I393,Zużycie!$A$2:$P$8,16,FALSE)=0," ",VLOOKUP($I393,Zużycie!$A$2:$P$8,16,FALSE))</f>
        <v>#N/A</v>
      </c>
      <c r="Z393" s="10"/>
      <c r="AA393" s="10"/>
      <c r="AB393" s="10"/>
      <c r="AC393" s="10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</row>
    <row r="394" spans="1:46" ht="47.25" customHeight="1">
      <c r="A394" s="14"/>
      <c r="B394" s="5"/>
      <c r="C394" s="6"/>
      <c r="D394" s="6"/>
      <c r="E394" s="7"/>
      <c r="F394" s="5"/>
      <c r="G394" s="5"/>
      <c r="H394" s="5"/>
      <c r="I394" s="5" t="str">
        <f t="shared" si="58"/>
        <v/>
      </c>
      <c r="J394" s="5"/>
      <c r="K394" s="5"/>
      <c r="L394" s="5"/>
      <c r="M394" s="5"/>
      <c r="N394" s="10" t="e">
        <f>IF(VLOOKUP($I394,Zużycie!$A$2:$P$8,5,FALSE)=0," ",VLOOKUP($I394,Zużycie!$A$2:$P$8,5,FALSE))</f>
        <v>#N/A</v>
      </c>
      <c r="O394" s="10" t="e">
        <f>IF(VLOOKUP($I394,Zużycie!$A$2:$P$8,6,FALSE)=0," ",VLOOKUP($I394,Zużycie!$A$2:$P$8,6,FALSE))</f>
        <v>#N/A</v>
      </c>
      <c r="P394" s="10" t="e">
        <f>IF(VLOOKUP($I394,Zużycie!$A$2:$P$8,7,FALSE)=0," ",VLOOKUP($I394,Zużycie!$A$2:$P$8,7,FALSE))</f>
        <v>#N/A</v>
      </c>
      <c r="Q394" s="10" t="e">
        <f>IF(VLOOKUP($I394,Zużycie!$A$2:$P$8,8,FALSE)=0," ",VLOOKUP($I394,Zużycie!$A$2:$P$8,8,FALSE))</f>
        <v>#N/A</v>
      </c>
      <c r="R394" s="10" t="e">
        <f>IF(VLOOKUP($I394,Zużycie!$A$2:$P$8,9,FALSE)=0," ",VLOOKUP($I394,Zużycie!$A$2:$P$8,9,FALSE))</f>
        <v>#N/A</v>
      </c>
      <c r="S394" s="10" t="e">
        <f>IF(VLOOKUP($I394,Zużycie!$A$2:$P$8,10,FALSE)=0," ",VLOOKUP($I394,Zużycie!$A$2:$P$8,10,FALSE))</f>
        <v>#N/A</v>
      </c>
      <c r="T394" s="10" t="e">
        <f>IF(VLOOKUP($I394,Zużycie!$A$2:$P$8,11,FALSE)=0," ",VLOOKUP($I394,Zużycie!$A$2:$P$8,11,FALSE))</f>
        <v>#N/A</v>
      </c>
      <c r="U394" s="10" t="e">
        <f>IF(VLOOKUP($I394,Zużycie!$A$2:$P$8,12,FALSE)=0," ",VLOOKUP($I394,Zużycie!$A$2:$P$8,12,FALSE))</f>
        <v>#N/A</v>
      </c>
      <c r="V394" s="10" t="e">
        <f>IF(VLOOKUP($I394,Zużycie!$A$2:$P$8,13,FALSE)=0," ",VLOOKUP($I394,Zużycie!$A$2:$P$2,100,FALSE))</f>
        <v>#N/A</v>
      </c>
      <c r="W394" s="10" t="e">
        <f>IF(VLOOKUP($I394,Zużycie!$A$2:$P$8,14,FALSE)=0," ",VLOOKUP($I394,Zużycie!$A$2:$P$8,14,FALSE))</f>
        <v>#N/A</v>
      </c>
      <c r="X394" s="10" t="e">
        <f>IF(VLOOKUP($I394,Zużycie!$A$2:$P$8,15,FALSE)=0," ",VLOOKUP($I394,Zużycie!$A$2:$P$8,15,FALSE))</f>
        <v>#N/A</v>
      </c>
      <c r="Y394" s="10" t="e">
        <f>IF(VLOOKUP($I394,Zużycie!$A$2:$P$8,16,FALSE)=0," ",VLOOKUP($I394,Zużycie!$A$2:$P$8,16,FALSE))</f>
        <v>#N/A</v>
      </c>
      <c r="Z394" s="10"/>
      <c r="AA394" s="10"/>
      <c r="AB394" s="10"/>
      <c r="AC394" s="10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</row>
    <row r="395" spans="1:46" ht="47.25" customHeight="1">
      <c r="A395" s="14"/>
      <c r="B395" s="5"/>
      <c r="C395" s="6"/>
      <c r="D395" s="6"/>
      <c r="E395" s="7"/>
      <c r="F395" s="5"/>
      <c r="G395" s="5"/>
      <c r="H395" s="5"/>
      <c r="I395" s="5" t="str">
        <f t="shared" si="58"/>
        <v/>
      </c>
      <c r="J395" s="5"/>
      <c r="K395" s="5"/>
      <c r="L395" s="5"/>
      <c r="M395" s="5"/>
      <c r="N395" s="10" t="e">
        <f>IF(VLOOKUP($I395,Zużycie!$A$2:$P$8,5,FALSE)=0," ",VLOOKUP($I395,Zużycie!$A$2:$P$8,5,FALSE))</f>
        <v>#N/A</v>
      </c>
      <c r="O395" s="10" t="e">
        <f>IF(VLOOKUP($I395,Zużycie!$A$2:$P$8,6,FALSE)=0," ",VLOOKUP($I395,Zużycie!$A$2:$P$8,6,FALSE))</f>
        <v>#N/A</v>
      </c>
      <c r="P395" s="10" t="e">
        <f>IF(VLOOKUP($I395,Zużycie!$A$2:$P$8,7,FALSE)=0," ",VLOOKUP($I395,Zużycie!$A$2:$P$8,7,FALSE))</f>
        <v>#N/A</v>
      </c>
      <c r="Q395" s="10" t="e">
        <f>IF(VLOOKUP($I395,Zużycie!$A$2:$P$8,8,FALSE)=0," ",VLOOKUP($I395,Zużycie!$A$2:$P$8,8,FALSE))</f>
        <v>#N/A</v>
      </c>
      <c r="R395" s="10" t="e">
        <f>IF(VLOOKUP($I395,Zużycie!$A$2:$P$8,9,FALSE)=0," ",VLOOKUP($I395,Zużycie!$A$2:$P$8,9,FALSE))</f>
        <v>#N/A</v>
      </c>
      <c r="S395" s="10" t="e">
        <f>IF(VLOOKUP($I395,Zużycie!$A$2:$P$8,10,FALSE)=0," ",VLOOKUP($I395,Zużycie!$A$2:$P$8,10,FALSE))</f>
        <v>#N/A</v>
      </c>
      <c r="T395" s="10" t="e">
        <f>IF(VLOOKUP($I395,Zużycie!$A$2:$P$8,11,FALSE)=0," ",VLOOKUP($I395,Zużycie!$A$2:$P$8,11,FALSE))</f>
        <v>#N/A</v>
      </c>
      <c r="U395" s="10" t="e">
        <f>IF(VLOOKUP($I395,Zużycie!$A$2:$P$8,12,FALSE)=0," ",VLOOKUP($I395,Zużycie!$A$2:$P$8,12,FALSE))</f>
        <v>#N/A</v>
      </c>
      <c r="V395" s="10" t="e">
        <f>IF(VLOOKUP($I395,Zużycie!$A$2:$P$8,13,FALSE)=0," ",VLOOKUP($I395,Zużycie!$A$2:$P$2,100,FALSE))</f>
        <v>#N/A</v>
      </c>
      <c r="W395" s="10" t="e">
        <f>IF(VLOOKUP($I395,Zużycie!$A$2:$P$8,14,FALSE)=0," ",VLOOKUP($I395,Zużycie!$A$2:$P$8,14,FALSE))</f>
        <v>#N/A</v>
      </c>
      <c r="X395" s="10" t="e">
        <f>IF(VLOOKUP($I395,Zużycie!$A$2:$P$8,15,FALSE)=0," ",VLOOKUP($I395,Zużycie!$A$2:$P$8,15,FALSE))</f>
        <v>#N/A</v>
      </c>
      <c r="Y395" s="10" t="e">
        <f>IF(VLOOKUP($I395,Zużycie!$A$2:$P$8,16,FALSE)=0," ",VLOOKUP($I395,Zużycie!$A$2:$P$8,16,FALSE))</f>
        <v>#N/A</v>
      </c>
      <c r="Z395" s="10"/>
      <c r="AA395" s="10"/>
      <c r="AB395" s="10"/>
      <c r="AC395" s="10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</row>
    <row r="396" spans="1:46" ht="47.25" customHeight="1">
      <c r="A396" s="14"/>
      <c r="B396" s="5"/>
      <c r="C396" s="6"/>
      <c r="D396" s="6"/>
      <c r="E396" s="7"/>
      <c r="F396" s="5"/>
      <c r="G396" s="5"/>
      <c r="H396" s="5"/>
      <c r="I396" s="5" t="str">
        <f t="shared" si="58"/>
        <v/>
      </c>
      <c r="J396" s="5"/>
      <c r="K396" s="5"/>
      <c r="L396" s="5"/>
      <c r="M396" s="5"/>
      <c r="N396" s="10" t="e">
        <f>IF(VLOOKUP($I396,Zużycie!$A$2:$P$8,5,FALSE)=0," ",VLOOKUP($I396,Zużycie!$A$2:$P$8,5,FALSE))</f>
        <v>#N/A</v>
      </c>
      <c r="O396" s="10" t="e">
        <f>IF(VLOOKUP($I396,Zużycie!$A$2:$P$8,6,FALSE)=0," ",VLOOKUP($I396,Zużycie!$A$2:$P$8,6,FALSE))</f>
        <v>#N/A</v>
      </c>
      <c r="P396" s="10" t="e">
        <f>IF(VLOOKUP($I396,Zużycie!$A$2:$P$8,7,FALSE)=0," ",VLOOKUP($I396,Zużycie!$A$2:$P$8,7,FALSE))</f>
        <v>#N/A</v>
      </c>
      <c r="Q396" s="10" t="e">
        <f>IF(VLOOKUP($I396,Zużycie!$A$2:$P$8,8,FALSE)=0," ",VLOOKUP($I396,Zużycie!$A$2:$P$8,8,FALSE))</f>
        <v>#N/A</v>
      </c>
      <c r="R396" s="10" t="e">
        <f>IF(VLOOKUP($I396,Zużycie!$A$2:$P$8,9,FALSE)=0," ",VLOOKUP($I396,Zużycie!$A$2:$P$8,9,FALSE))</f>
        <v>#N/A</v>
      </c>
      <c r="S396" s="10" t="e">
        <f>IF(VLOOKUP($I396,Zużycie!$A$2:$P$8,10,FALSE)=0," ",VLOOKUP($I396,Zużycie!$A$2:$P$8,10,FALSE))</f>
        <v>#N/A</v>
      </c>
      <c r="T396" s="10" t="e">
        <f>IF(VLOOKUP($I396,Zużycie!$A$2:$P$8,11,FALSE)=0," ",VLOOKUP($I396,Zużycie!$A$2:$P$8,11,FALSE))</f>
        <v>#N/A</v>
      </c>
      <c r="U396" s="10" t="e">
        <f>IF(VLOOKUP($I396,Zużycie!$A$2:$P$8,12,FALSE)=0," ",VLOOKUP($I396,Zużycie!$A$2:$P$8,12,FALSE))</f>
        <v>#N/A</v>
      </c>
      <c r="V396" s="10" t="e">
        <f>IF(VLOOKUP($I396,Zużycie!$A$2:$P$8,13,FALSE)=0," ",VLOOKUP($I396,Zużycie!$A$2:$P$2,100,FALSE))</f>
        <v>#N/A</v>
      </c>
      <c r="W396" s="10" t="e">
        <f>IF(VLOOKUP($I396,Zużycie!$A$2:$P$8,14,FALSE)=0," ",VLOOKUP($I396,Zużycie!$A$2:$P$8,14,FALSE))</f>
        <v>#N/A</v>
      </c>
      <c r="X396" s="10" t="e">
        <f>IF(VLOOKUP($I396,Zużycie!$A$2:$P$8,15,FALSE)=0," ",VLOOKUP($I396,Zużycie!$A$2:$P$8,15,FALSE))</f>
        <v>#N/A</v>
      </c>
      <c r="Y396" s="10" t="e">
        <f>IF(VLOOKUP($I396,Zużycie!$A$2:$P$8,16,FALSE)=0," ",VLOOKUP($I396,Zużycie!$A$2:$P$8,16,FALSE))</f>
        <v>#N/A</v>
      </c>
      <c r="Z396" s="10"/>
      <c r="AA396" s="10"/>
      <c r="AB396" s="10"/>
      <c r="AC396" s="10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</row>
    <row r="397" spans="1:46" ht="47.25" customHeight="1">
      <c r="A397" s="14"/>
      <c r="B397" s="5"/>
      <c r="C397" s="6"/>
      <c r="D397" s="6"/>
      <c r="E397" s="7"/>
      <c r="F397" s="5"/>
      <c r="G397" s="5"/>
      <c r="H397" s="5"/>
      <c r="I397" s="5" t="str">
        <f t="shared" si="58"/>
        <v/>
      </c>
      <c r="J397" s="5"/>
      <c r="K397" s="5"/>
      <c r="L397" s="5"/>
      <c r="M397" s="5"/>
      <c r="N397" s="10" t="e">
        <f>IF(VLOOKUP($I397,Zużycie!$A$2:$P$8,5,FALSE)=0," ",VLOOKUP($I397,Zużycie!$A$2:$P$8,5,FALSE))</f>
        <v>#N/A</v>
      </c>
      <c r="O397" s="10" t="e">
        <f>IF(VLOOKUP($I397,Zużycie!$A$2:$P$8,6,FALSE)=0," ",VLOOKUP($I397,Zużycie!$A$2:$P$8,6,FALSE))</f>
        <v>#N/A</v>
      </c>
      <c r="P397" s="10" t="e">
        <f>IF(VLOOKUP($I397,Zużycie!$A$2:$P$8,7,FALSE)=0," ",VLOOKUP($I397,Zużycie!$A$2:$P$8,7,FALSE))</f>
        <v>#N/A</v>
      </c>
      <c r="Q397" s="10" t="e">
        <f>IF(VLOOKUP($I397,Zużycie!$A$2:$P$8,8,FALSE)=0," ",VLOOKUP($I397,Zużycie!$A$2:$P$8,8,FALSE))</f>
        <v>#N/A</v>
      </c>
      <c r="R397" s="10" t="e">
        <f>IF(VLOOKUP($I397,Zużycie!$A$2:$P$8,9,FALSE)=0," ",VLOOKUP($I397,Zużycie!$A$2:$P$8,9,FALSE))</f>
        <v>#N/A</v>
      </c>
      <c r="S397" s="10" t="e">
        <f>IF(VLOOKUP($I397,Zużycie!$A$2:$P$8,10,FALSE)=0," ",VLOOKUP($I397,Zużycie!$A$2:$P$8,10,FALSE))</f>
        <v>#N/A</v>
      </c>
      <c r="T397" s="10" t="e">
        <f>IF(VLOOKUP($I397,Zużycie!$A$2:$P$8,11,FALSE)=0," ",VLOOKUP($I397,Zużycie!$A$2:$P$8,11,FALSE))</f>
        <v>#N/A</v>
      </c>
      <c r="U397" s="10" t="e">
        <f>IF(VLOOKUP($I397,Zużycie!$A$2:$P$8,12,FALSE)=0," ",VLOOKUP($I397,Zużycie!$A$2:$P$8,12,FALSE))</f>
        <v>#N/A</v>
      </c>
      <c r="V397" s="10" t="e">
        <f>IF(VLOOKUP($I397,Zużycie!$A$2:$P$8,13,FALSE)=0," ",VLOOKUP($I397,Zużycie!$A$2:$P$2,100,FALSE))</f>
        <v>#N/A</v>
      </c>
      <c r="W397" s="10" t="e">
        <f>IF(VLOOKUP($I397,Zużycie!$A$2:$P$8,14,FALSE)=0," ",VLOOKUP($I397,Zużycie!$A$2:$P$8,14,FALSE))</f>
        <v>#N/A</v>
      </c>
      <c r="X397" s="10" t="e">
        <f>IF(VLOOKUP($I397,Zużycie!$A$2:$P$8,15,FALSE)=0," ",VLOOKUP($I397,Zużycie!$A$2:$P$8,15,FALSE))</f>
        <v>#N/A</v>
      </c>
      <c r="Y397" s="10" t="e">
        <f>IF(VLOOKUP($I397,Zużycie!$A$2:$P$8,16,FALSE)=0," ",VLOOKUP($I397,Zużycie!$A$2:$P$8,16,FALSE))</f>
        <v>#N/A</v>
      </c>
      <c r="Z397" s="10"/>
      <c r="AA397" s="10"/>
      <c r="AB397" s="10"/>
      <c r="AC397" s="10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</row>
    <row r="398" spans="1:46" ht="47.25" customHeight="1">
      <c r="A398" s="14"/>
      <c r="B398" s="5"/>
      <c r="C398" s="6"/>
      <c r="D398" s="6"/>
      <c r="E398" s="7"/>
      <c r="F398" s="5"/>
      <c r="G398" s="5"/>
      <c r="H398" s="5"/>
      <c r="I398" s="5" t="str">
        <f t="shared" si="58"/>
        <v/>
      </c>
      <c r="J398" s="5"/>
      <c r="K398" s="5"/>
      <c r="L398" s="5"/>
      <c r="M398" s="5"/>
      <c r="N398" s="10" t="e">
        <f>IF(VLOOKUP($I398,Zużycie!$A$2:$P$8,5,FALSE)=0," ",VLOOKUP($I398,Zużycie!$A$2:$P$8,5,FALSE))</f>
        <v>#N/A</v>
      </c>
      <c r="O398" s="10" t="e">
        <f>IF(VLOOKUP($I398,Zużycie!$A$2:$P$8,6,FALSE)=0," ",VLOOKUP($I398,Zużycie!$A$2:$P$8,6,FALSE))</f>
        <v>#N/A</v>
      </c>
      <c r="P398" s="10" t="e">
        <f>IF(VLOOKUP($I398,Zużycie!$A$2:$P$8,7,FALSE)=0," ",VLOOKUP($I398,Zużycie!$A$2:$P$8,7,FALSE))</f>
        <v>#N/A</v>
      </c>
      <c r="Q398" s="10" t="e">
        <f>IF(VLOOKUP($I398,Zużycie!$A$2:$P$8,8,FALSE)=0," ",VLOOKUP($I398,Zużycie!$A$2:$P$8,8,FALSE))</f>
        <v>#N/A</v>
      </c>
      <c r="R398" s="10" t="e">
        <f>IF(VLOOKUP($I398,Zużycie!$A$2:$P$8,9,FALSE)=0," ",VLOOKUP($I398,Zużycie!$A$2:$P$8,9,FALSE))</f>
        <v>#N/A</v>
      </c>
      <c r="S398" s="10" t="e">
        <f>IF(VLOOKUP($I398,Zużycie!$A$2:$P$8,10,FALSE)=0," ",VLOOKUP($I398,Zużycie!$A$2:$P$8,10,FALSE))</f>
        <v>#N/A</v>
      </c>
      <c r="T398" s="10" t="e">
        <f>IF(VLOOKUP($I398,Zużycie!$A$2:$P$8,11,FALSE)=0," ",VLOOKUP($I398,Zużycie!$A$2:$P$8,11,FALSE))</f>
        <v>#N/A</v>
      </c>
      <c r="U398" s="10" t="e">
        <f>IF(VLOOKUP($I398,Zużycie!$A$2:$P$8,12,FALSE)=0," ",VLOOKUP($I398,Zużycie!$A$2:$P$8,12,FALSE))</f>
        <v>#N/A</v>
      </c>
      <c r="V398" s="10" t="e">
        <f>IF(VLOOKUP($I398,Zużycie!$A$2:$P$8,13,FALSE)=0," ",VLOOKUP($I398,Zużycie!$A$2:$P$2,100,FALSE))</f>
        <v>#N/A</v>
      </c>
      <c r="W398" s="10" t="e">
        <f>IF(VLOOKUP($I398,Zużycie!$A$2:$P$8,14,FALSE)=0," ",VLOOKUP($I398,Zużycie!$A$2:$P$8,14,FALSE))</f>
        <v>#N/A</v>
      </c>
      <c r="X398" s="10" t="e">
        <f>IF(VLOOKUP($I398,Zużycie!$A$2:$P$8,15,FALSE)=0," ",VLOOKUP($I398,Zużycie!$A$2:$P$8,15,FALSE))</f>
        <v>#N/A</v>
      </c>
      <c r="Y398" s="10" t="e">
        <f>IF(VLOOKUP($I398,Zużycie!$A$2:$P$8,16,FALSE)=0," ",VLOOKUP($I398,Zużycie!$A$2:$P$8,16,FALSE))</f>
        <v>#N/A</v>
      </c>
      <c r="Z398" s="10"/>
      <c r="AA398" s="10"/>
      <c r="AB398" s="10"/>
      <c r="AC398" s="10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</row>
    <row r="399" spans="1:46" ht="47.25" customHeight="1">
      <c r="A399" s="14"/>
      <c r="B399" s="5"/>
      <c r="C399" s="6"/>
      <c r="D399" s="6"/>
      <c r="E399" s="7"/>
      <c r="F399" s="5"/>
      <c r="G399" s="5"/>
      <c r="H399" s="5"/>
      <c r="I399" s="5" t="str">
        <f t="shared" si="58"/>
        <v/>
      </c>
      <c r="J399" s="5"/>
      <c r="K399" s="5"/>
      <c r="L399" s="5"/>
      <c r="M399" s="5"/>
      <c r="N399" s="10" t="e">
        <f>IF(VLOOKUP($I399,Zużycie!$A$2:$P$8,5,FALSE)=0," ",VLOOKUP($I399,Zużycie!$A$2:$P$8,5,FALSE))</f>
        <v>#N/A</v>
      </c>
      <c r="O399" s="10" t="e">
        <f>IF(VLOOKUP($I399,Zużycie!$A$2:$P$8,6,FALSE)=0," ",VLOOKUP($I399,Zużycie!$A$2:$P$8,6,FALSE))</f>
        <v>#N/A</v>
      </c>
      <c r="P399" s="10" t="e">
        <f>IF(VLOOKUP($I399,Zużycie!$A$2:$P$8,7,FALSE)=0," ",VLOOKUP($I399,Zużycie!$A$2:$P$8,7,FALSE))</f>
        <v>#N/A</v>
      </c>
      <c r="Q399" s="10" t="e">
        <f>IF(VLOOKUP($I399,Zużycie!$A$2:$P$8,8,FALSE)=0," ",VLOOKUP($I399,Zużycie!$A$2:$P$8,8,FALSE))</f>
        <v>#N/A</v>
      </c>
      <c r="R399" s="10" t="e">
        <f>IF(VLOOKUP($I399,Zużycie!$A$2:$P$8,9,FALSE)=0," ",VLOOKUP($I399,Zużycie!$A$2:$P$8,9,FALSE))</f>
        <v>#N/A</v>
      </c>
      <c r="S399" s="10" t="e">
        <f>IF(VLOOKUP($I399,Zużycie!$A$2:$P$8,10,FALSE)=0," ",VLOOKUP($I399,Zużycie!$A$2:$P$8,10,FALSE))</f>
        <v>#N/A</v>
      </c>
      <c r="T399" s="10" t="e">
        <f>IF(VLOOKUP($I399,Zużycie!$A$2:$P$8,11,FALSE)=0," ",VLOOKUP($I399,Zużycie!$A$2:$P$8,11,FALSE))</f>
        <v>#N/A</v>
      </c>
      <c r="U399" s="10" t="e">
        <f>IF(VLOOKUP($I399,Zużycie!$A$2:$P$8,12,FALSE)=0," ",VLOOKUP($I399,Zużycie!$A$2:$P$8,12,FALSE))</f>
        <v>#N/A</v>
      </c>
      <c r="V399" s="10" t="e">
        <f>IF(VLOOKUP($I399,Zużycie!$A$2:$P$8,13,FALSE)=0," ",VLOOKUP($I399,Zużycie!$A$2:$P$2,100,FALSE))</f>
        <v>#N/A</v>
      </c>
      <c r="W399" s="10" t="e">
        <f>IF(VLOOKUP($I399,Zużycie!$A$2:$P$8,14,FALSE)=0," ",VLOOKUP($I399,Zużycie!$A$2:$P$8,14,FALSE))</f>
        <v>#N/A</v>
      </c>
      <c r="X399" s="10" t="e">
        <f>IF(VLOOKUP($I399,Zużycie!$A$2:$P$8,15,FALSE)=0," ",VLOOKUP($I399,Zużycie!$A$2:$P$8,15,FALSE))</f>
        <v>#N/A</v>
      </c>
      <c r="Y399" s="10" t="e">
        <f>IF(VLOOKUP($I399,Zużycie!$A$2:$P$8,16,FALSE)=0," ",VLOOKUP($I399,Zużycie!$A$2:$P$8,16,FALSE))</f>
        <v>#N/A</v>
      </c>
      <c r="Z399" s="10"/>
      <c r="AA399" s="10"/>
      <c r="AB399" s="10"/>
      <c r="AC399" s="10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</row>
    <row r="400" spans="1:46" ht="47.25" customHeight="1">
      <c r="A400" s="14"/>
      <c r="B400" s="5"/>
      <c r="C400" s="6"/>
      <c r="D400" s="6"/>
      <c r="E400" s="7"/>
      <c r="F400" s="5"/>
      <c r="G400" s="5"/>
      <c r="H400" s="5"/>
      <c r="I400" s="5" t="str">
        <f t="shared" si="58"/>
        <v/>
      </c>
      <c r="J400" s="5"/>
      <c r="K400" s="5"/>
      <c r="L400" s="5"/>
      <c r="M400" s="5"/>
      <c r="N400" s="10" t="e">
        <f>IF(VLOOKUP($I400,Zużycie!$A$2:$P$8,5,FALSE)=0," ",VLOOKUP($I400,Zużycie!$A$2:$P$8,5,FALSE))</f>
        <v>#N/A</v>
      </c>
      <c r="O400" s="10" t="e">
        <f>IF(VLOOKUP($I400,Zużycie!$A$2:$P$8,6,FALSE)=0," ",VLOOKUP($I400,Zużycie!$A$2:$P$8,6,FALSE))</f>
        <v>#N/A</v>
      </c>
      <c r="P400" s="10" t="e">
        <f>IF(VLOOKUP($I400,Zużycie!$A$2:$P$8,7,FALSE)=0," ",VLOOKUP($I400,Zużycie!$A$2:$P$8,7,FALSE))</f>
        <v>#N/A</v>
      </c>
      <c r="Q400" s="10" t="e">
        <f>IF(VLOOKUP($I400,Zużycie!$A$2:$P$8,8,FALSE)=0," ",VLOOKUP($I400,Zużycie!$A$2:$P$8,8,FALSE))</f>
        <v>#N/A</v>
      </c>
      <c r="R400" s="10" t="e">
        <f>IF(VLOOKUP($I400,Zużycie!$A$2:$P$8,9,FALSE)=0," ",VLOOKUP($I400,Zużycie!$A$2:$P$8,9,FALSE))</f>
        <v>#N/A</v>
      </c>
      <c r="S400" s="10" t="e">
        <f>IF(VLOOKUP($I400,Zużycie!$A$2:$P$8,10,FALSE)=0," ",VLOOKUP($I400,Zużycie!$A$2:$P$8,10,FALSE))</f>
        <v>#N/A</v>
      </c>
      <c r="T400" s="10" t="e">
        <f>IF(VLOOKUP($I400,Zużycie!$A$2:$P$8,11,FALSE)=0," ",VLOOKUP($I400,Zużycie!$A$2:$P$8,11,FALSE))</f>
        <v>#N/A</v>
      </c>
      <c r="U400" s="10" t="e">
        <f>IF(VLOOKUP($I400,Zużycie!$A$2:$P$8,12,FALSE)=0," ",VLOOKUP($I400,Zużycie!$A$2:$P$8,12,FALSE))</f>
        <v>#N/A</v>
      </c>
      <c r="V400" s="10" t="e">
        <f>IF(VLOOKUP($I400,Zużycie!$A$2:$P$8,13,FALSE)=0," ",VLOOKUP($I400,Zużycie!$A$2:$P$2,100,FALSE))</f>
        <v>#N/A</v>
      </c>
      <c r="W400" s="10" t="e">
        <f>IF(VLOOKUP($I400,Zużycie!$A$2:$P$8,14,FALSE)=0," ",VLOOKUP($I400,Zużycie!$A$2:$P$8,14,FALSE))</f>
        <v>#N/A</v>
      </c>
      <c r="X400" s="10" t="e">
        <f>IF(VLOOKUP($I400,Zużycie!$A$2:$P$8,15,FALSE)=0," ",VLOOKUP($I400,Zużycie!$A$2:$P$8,15,FALSE))</f>
        <v>#N/A</v>
      </c>
      <c r="Y400" s="10" t="e">
        <f>IF(VLOOKUP($I400,Zużycie!$A$2:$P$8,16,FALSE)=0," ",VLOOKUP($I400,Zużycie!$A$2:$P$8,16,FALSE))</f>
        <v>#N/A</v>
      </c>
      <c r="Z400" s="10"/>
      <c r="AA400" s="10"/>
      <c r="AB400" s="10"/>
      <c r="AC400" s="10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</row>
    <row r="401" spans="1:46" ht="47.25" customHeight="1">
      <c r="A401" s="14"/>
      <c r="B401" s="5"/>
      <c r="C401" s="6"/>
      <c r="D401" s="6"/>
      <c r="E401" s="7"/>
      <c r="F401" s="5"/>
      <c r="G401" s="5"/>
      <c r="H401" s="5"/>
      <c r="I401" s="5" t="str">
        <f t="shared" si="58"/>
        <v/>
      </c>
      <c r="J401" s="5"/>
      <c r="K401" s="5"/>
      <c r="L401" s="5"/>
      <c r="M401" s="5"/>
      <c r="N401" s="10" t="e">
        <f>IF(VLOOKUP($I401,Zużycie!$A$2:$P$8,5,FALSE)=0," ",VLOOKUP($I401,Zużycie!$A$2:$P$8,5,FALSE))</f>
        <v>#N/A</v>
      </c>
      <c r="O401" s="10" t="e">
        <f>IF(VLOOKUP($I401,Zużycie!$A$2:$P$8,6,FALSE)=0," ",VLOOKUP($I401,Zużycie!$A$2:$P$8,6,FALSE))</f>
        <v>#N/A</v>
      </c>
      <c r="P401" s="10" t="e">
        <f>IF(VLOOKUP($I401,Zużycie!$A$2:$P$8,7,FALSE)=0," ",VLOOKUP($I401,Zużycie!$A$2:$P$8,7,FALSE))</f>
        <v>#N/A</v>
      </c>
      <c r="Q401" s="10" t="e">
        <f>IF(VLOOKUP($I401,Zużycie!$A$2:$P$8,8,FALSE)=0," ",VLOOKUP($I401,Zużycie!$A$2:$P$8,8,FALSE))</f>
        <v>#N/A</v>
      </c>
      <c r="R401" s="10" t="e">
        <f>IF(VLOOKUP($I401,Zużycie!$A$2:$P$8,9,FALSE)=0," ",VLOOKUP($I401,Zużycie!$A$2:$P$8,9,FALSE))</f>
        <v>#N/A</v>
      </c>
      <c r="S401" s="10" t="e">
        <f>IF(VLOOKUP($I401,Zużycie!$A$2:$P$8,10,FALSE)=0," ",VLOOKUP($I401,Zużycie!$A$2:$P$8,10,FALSE))</f>
        <v>#N/A</v>
      </c>
      <c r="T401" s="10" t="e">
        <f>IF(VLOOKUP($I401,Zużycie!$A$2:$P$8,11,FALSE)=0," ",VLOOKUP($I401,Zużycie!$A$2:$P$8,11,FALSE))</f>
        <v>#N/A</v>
      </c>
      <c r="U401" s="10" t="e">
        <f>IF(VLOOKUP($I401,Zużycie!$A$2:$P$8,12,FALSE)=0," ",VLOOKUP($I401,Zużycie!$A$2:$P$8,12,FALSE))</f>
        <v>#N/A</v>
      </c>
      <c r="V401" s="10" t="e">
        <f>IF(VLOOKUP($I401,Zużycie!$A$2:$P$8,13,FALSE)=0," ",VLOOKUP($I401,Zużycie!$A$2:$P$2,100,FALSE))</f>
        <v>#N/A</v>
      </c>
      <c r="W401" s="10" t="e">
        <f>IF(VLOOKUP($I401,Zużycie!$A$2:$P$8,14,FALSE)=0," ",VLOOKUP($I401,Zużycie!$A$2:$P$8,14,FALSE))</f>
        <v>#N/A</v>
      </c>
      <c r="X401" s="10" t="e">
        <f>IF(VLOOKUP($I401,Zużycie!$A$2:$P$8,15,FALSE)=0," ",VLOOKUP($I401,Zużycie!$A$2:$P$8,15,FALSE))</f>
        <v>#N/A</v>
      </c>
      <c r="Y401" s="10" t="e">
        <f>IF(VLOOKUP($I401,Zużycie!$A$2:$P$8,16,FALSE)=0," ",VLOOKUP($I401,Zużycie!$A$2:$P$8,16,FALSE))</f>
        <v>#N/A</v>
      </c>
      <c r="Z401" s="10"/>
      <c r="AA401" s="10"/>
      <c r="AB401" s="10"/>
      <c r="AC401" s="10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</row>
    <row r="402" spans="1:46" ht="47.25" customHeight="1">
      <c r="A402" s="14"/>
      <c r="B402" s="5"/>
      <c r="C402" s="6"/>
      <c r="D402" s="6"/>
      <c r="E402" s="7"/>
      <c r="F402" s="5"/>
      <c r="G402" s="5"/>
      <c r="H402" s="5"/>
      <c r="I402" s="5" t="str">
        <f t="shared" si="58"/>
        <v/>
      </c>
      <c r="J402" s="5"/>
      <c r="K402" s="5"/>
      <c r="L402" s="5"/>
      <c r="M402" s="5"/>
      <c r="N402" s="10" t="e">
        <f>IF(VLOOKUP($I402,Zużycie!$A$2:$P$8,5,FALSE)=0," ",VLOOKUP($I402,Zużycie!$A$2:$P$8,5,FALSE))</f>
        <v>#N/A</v>
      </c>
      <c r="O402" s="10" t="e">
        <f>IF(VLOOKUP($I402,Zużycie!$A$2:$P$8,6,FALSE)=0," ",VLOOKUP($I402,Zużycie!$A$2:$P$8,6,FALSE))</f>
        <v>#N/A</v>
      </c>
      <c r="P402" s="10" t="e">
        <f>IF(VLOOKUP($I402,Zużycie!$A$2:$P$8,7,FALSE)=0," ",VLOOKUP($I402,Zużycie!$A$2:$P$8,7,FALSE))</f>
        <v>#N/A</v>
      </c>
      <c r="Q402" s="10" t="e">
        <f>IF(VLOOKUP($I402,Zużycie!$A$2:$P$8,8,FALSE)=0," ",VLOOKUP($I402,Zużycie!$A$2:$P$8,8,FALSE))</f>
        <v>#N/A</v>
      </c>
      <c r="R402" s="10" t="e">
        <f>IF(VLOOKUP($I402,Zużycie!$A$2:$P$8,9,FALSE)=0," ",VLOOKUP($I402,Zużycie!$A$2:$P$8,9,FALSE))</f>
        <v>#N/A</v>
      </c>
      <c r="S402" s="10" t="e">
        <f>IF(VLOOKUP($I402,Zużycie!$A$2:$P$8,10,FALSE)=0," ",VLOOKUP($I402,Zużycie!$A$2:$P$8,10,FALSE))</f>
        <v>#N/A</v>
      </c>
      <c r="T402" s="10" t="e">
        <f>IF(VLOOKUP($I402,Zużycie!$A$2:$P$8,11,FALSE)=0," ",VLOOKUP($I402,Zużycie!$A$2:$P$8,11,FALSE))</f>
        <v>#N/A</v>
      </c>
      <c r="U402" s="10" t="e">
        <f>IF(VLOOKUP($I402,Zużycie!$A$2:$P$8,12,FALSE)=0," ",VLOOKUP($I402,Zużycie!$A$2:$P$8,12,FALSE))</f>
        <v>#N/A</v>
      </c>
      <c r="V402" s="10" t="e">
        <f>IF(VLOOKUP($I402,Zużycie!$A$2:$P$8,13,FALSE)=0," ",VLOOKUP($I402,Zużycie!$A$2:$P$2,100,FALSE))</f>
        <v>#N/A</v>
      </c>
      <c r="W402" s="10" t="e">
        <f>IF(VLOOKUP($I402,Zużycie!$A$2:$P$8,14,FALSE)=0," ",VLOOKUP($I402,Zużycie!$A$2:$P$8,14,FALSE))</f>
        <v>#N/A</v>
      </c>
      <c r="X402" s="10" t="e">
        <f>IF(VLOOKUP($I402,Zużycie!$A$2:$P$8,15,FALSE)=0," ",VLOOKUP($I402,Zużycie!$A$2:$P$8,15,FALSE))</f>
        <v>#N/A</v>
      </c>
      <c r="Y402" s="10" t="e">
        <f>IF(VLOOKUP($I402,Zużycie!$A$2:$P$8,16,FALSE)=0," ",VLOOKUP($I402,Zużycie!$A$2:$P$8,16,FALSE))</f>
        <v>#N/A</v>
      </c>
      <c r="Z402" s="10"/>
      <c r="AA402" s="10"/>
      <c r="AB402" s="10"/>
      <c r="AC402" s="10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</row>
    <row r="403" spans="1:46" ht="47.25" customHeight="1">
      <c r="A403" s="14"/>
      <c r="B403" s="5"/>
      <c r="C403" s="6"/>
      <c r="D403" s="6"/>
      <c r="E403" s="7"/>
      <c r="F403" s="5"/>
      <c r="G403" s="5"/>
      <c r="H403" s="5"/>
      <c r="I403" s="5" t="str">
        <f t="shared" si="58"/>
        <v/>
      </c>
      <c r="J403" s="5"/>
      <c r="K403" s="5"/>
      <c r="L403" s="5"/>
      <c r="M403" s="5"/>
      <c r="N403" s="10" t="e">
        <f>IF(VLOOKUP($I403,Zużycie!$A$2:$P$8,5,FALSE)=0," ",VLOOKUP($I403,Zużycie!$A$2:$P$8,5,FALSE))</f>
        <v>#N/A</v>
      </c>
      <c r="O403" s="10" t="e">
        <f>IF(VLOOKUP($I403,Zużycie!$A$2:$P$8,6,FALSE)=0," ",VLOOKUP($I403,Zużycie!$A$2:$P$8,6,FALSE))</f>
        <v>#N/A</v>
      </c>
      <c r="P403" s="10" t="e">
        <f>IF(VLOOKUP($I403,Zużycie!$A$2:$P$8,7,FALSE)=0," ",VLOOKUP($I403,Zużycie!$A$2:$P$8,7,FALSE))</f>
        <v>#N/A</v>
      </c>
      <c r="Q403" s="10" t="e">
        <f>IF(VLOOKUP($I403,Zużycie!$A$2:$P$8,8,FALSE)=0," ",VLOOKUP($I403,Zużycie!$A$2:$P$8,8,FALSE))</f>
        <v>#N/A</v>
      </c>
      <c r="R403" s="10" t="e">
        <f>IF(VLOOKUP($I403,Zużycie!$A$2:$P$8,9,FALSE)=0," ",VLOOKUP($I403,Zużycie!$A$2:$P$8,9,FALSE))</f>
        <v>#N/A</v>
      </c>
      <c r="S403" s="10" t="e">
        <f>IF(VLOOKUP($I403,Zużycie!$A$2:$P$8,10,FALSE)=0," ",VLOOKUP($I403,Zużycie!$A$2:$P$8,10,FALSE))</f>
        <v>#N/A</v>
      </c>
      <c r="T403" s="10" t="e">
        <f>IF(VLOOKUP($I403,Zużycie!$A$2:$P$8,11,FALSE)=0," ",VLOOKUP($I403,Zużycie!$A$2:$P$8,11,FALSE))</f>
        <v>#N/A</v>
      </c>
      <c r="U403" s="10" t="e">
        <f>IF(VLOOKUP($I403,Zużycie!$A$2:$P$8,12,FALSE)=0," ",VLOOKUP($I403,Zużycie!$A$2:$P$8,12,FALSE))</f>
        <v>#N/A</v>
      </c>
      <c r="V403" s="10" t="e">
        <f>IF(VLOOKUP($I403,Zużycie!$A$2:$P$8,13,FALSE)=0," ",VLOOKUP($I403,Zużycie!$A$2:$P$2,100,FALSE))</f>
        <v>#N/A</v>
      </c>
      <c r="W403" s="10" t="e">
        <f>IF(VLOOKUP($I403,Zużycie!$A$2:$P$8,14,FALSE)=0," ",VLOOKUP($I403,Zużycie!$A$2:$P$8,14,FALSE))</f>
        <v>#N/A</v>
      </c>
      <c r="X403" s="10" t="e">
        <f>IF(VLOOKUP($I403,Zużycie!$A$2:$P$8,15,FALSE)=0," ",VLOOKUP($I403,Zużycie!$A$2:$P$8,15,FALSE))</f>
        <v>#N/A</v>
      </c>
      <c r="Y403" s="10" t="e">
        <f>IF(VLOOKUP($I403,Zużycie!$A$2:$P$8,16,FALSE)=0," ",VLOOKUP($I403,Zużycie!$A$2:$P$8,16,FALSE))</f>
        <v>#N/A</v>
      </c>
      <c r="Z403" s="10"/>
      <c r="AA403" s="10"/>
      <c r="AB403" s="10"/>
      <c r="AC403" s="10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</row>
    <row r="404" spans="1:46" ht="47.25" customHeight="1">
      <c r="A404" s="14"/>
      <c r="B404" s="5"/>
      <c r="C404" s="6"/>
      <c r="D404" s="6"/>
      <c r="E404" s="7"/>
      <c r="F404" s="5"/>
      <c r="G404" s="5"/>
      <c r="H404" s="5"/>
      <c r="I404" s="5" t="str">
        <f t="shared" si="58"/>
        <v/>
      </c>
      <c r="J404" s="5"/>
      <c r="K404" s="5"/>
      <c r="L404" s="5"/>
      <c r="M404" s="5"/>
      <c r="N404" s="10" t="e">
        <f>IF(VLOOKUP($I404,Zużycie!$A$2:$P$8,5,FALSE)=0," ",VLOOKUP($I404,Zużycie!$A$2:$P$8,5,FALSE))</f>
        <v>#N/A</v>
      </c>
      <c r="O404" s="10" t="e">
        <f>IF(VLOOKUP($I404,Zużycie!$A$2:$P$8,6,FALSE)=0," ",VLOOKUP($I404,Zużycie!$A$2:$P$8,6,FALSE))</f>
        <v>#N/A</v>
      </c>
      <c r="P404" s="10" t="e">
        <f>IF(VLOOKUP($I404,Zużycie!$A$2:$P$8,7,FALSE)=0," ",VLOOKUP($I404,Zużycie!$A$2:$P$8,7,FALSE))</f>
        <v>#N/A</v>
      </c>
      <c r="Q404" s="10" t="e">
        <f>IF(VLOOKUP($I404,Zużycie!$A$2:$P$8,8,FALSE)=0," ",VLOOKUP($I404,Zużycie!$A$2:$P$8,8,FALSE))</f>
        <v>#N/A</v>
      </c>
      <c r="R404" s="10" t="e">
        <f>IF(VLOOKUP($I404,Zużycie!$A$2:$P$8,9,FALSE)=0," ",VLOOKUP($I404,Zużycie!$A$2:$P$8,9,FALSE))</f>
        <v>#N/A</v>
      </c>
      <c r="S404" s="10" t="e">
        <f>IF(VLOOKUP($I404,Zużycie!$A$2:$P$8,10,FALSE)=0," ",VLOOKUP($I404,Zużycie!$A$2:$P$8,10,FALSE))</f>
        <v>#N/A</v>
      </c>
      <c r="T404" s="10" t="e">
        <f>IF(VLOOKUP($I404,Zużycie!$A$2:$P$8,11,FALSE)=0," ",VLOOKUP($I404,Zużycie!$A$2:$P$8,11,FALSE))</f>
        <v>#N/A</v>
      </c>
      <c r="U404" s="10" t="e">
        <f>IF(VLOOKUP($I404,Zużycie!$A$2:$P$8,12,FALSE)=0," ",VLOOKUP($I404,Zużycie!$A$2:$P$8,12,FALSE))</f>
        <v>#N/A</v>
      </c>
      <c r="V404" s="10" t="e">
        <f>IF(VLOOKUP($I404,Zużycie!$A$2:$P$8,13,FALSE)=0," ",VLOOKUP($I404,Zużycie!$A$2:$P$2,100,FALSE))</f>
        <v>#N/A</v>
      </c>
      <c r="W404" s="10" t="e">
        <f>IF(VLOOKUP($I404,Zużycie!$A$2:$P$8,14,FALSE)=0," ",VLOOKUP($I404,Zużycie!$A$2:$P$8,14,FALSE))</f>
        <v>#N/A</v>
      </c>
      <c r="X404" s="10" t="e">
        <f>IF(VLOOKUP($I404,Zużycie!$A$2:$P$8,15,FALSE)=0," ",VLOOKUP($I404,Zużycie!$A$2:$P$8,15,FALSE))</f>
        <v>#N/A</v>
      </c>
      <c r="Y404" s="10" t="e">
        <f>IF(VLOOKUP($I404,Zużycie!$A$2:$P$8,16,FALSE)=0," ",VLOOKUP($I404,Zużycie!$A$2:$P$8,16,FALSE))</f>
        <v>#N/A</v>
      </c>
      <c r="Z404" s="10"/>
      <c r="AA404" s="10"/>
      <c r="AB404" s="10"/>
      <c r="AC404" s="10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</row>
    <row r="405" spans="1:46" ht="47.25" customHeight="1">
      <c r="A405" s="14"/>
      <c r="B405" s="5"/>
      <c r="C405" s="6"/>
      <c r="D405" s="6"/>
      <c r="E405" s="7"/>
      <c r="F405" s="5"/>
      <c r="G405" s="5"/>
      <c r="H405" s="5"/>
      <c r="I405" s="5" t="str">
        <f t="shared" si="58"/>
        <v/>
      </c>
      <c r="J405" s="5"/>
      <c r="K405" s="5"/>
      <c r="L405" s="5"/>
      <c r="M405" s="5"/>
      <c r="N405" s="10" t="e">
        <f>IF(VLOOKUP($I405,Zużycie!$A$2:$P$8,5,FALSE)=0," ",VLOOKUP($I405,Zużycie!$A$2:$P$8,5,FALSE))</f>
        <v>#N/A</v>
      </c>
      <c r="O405" s="10" t="e">
        <f>IF(VLOOKUP($I405,Zużycie!$A$2:$P$8,6,FALSE)=0," ",VLOOKUP($I405,Zużycie!$A$2:$P$8,6,FALSE))</f>
        <v>#N/A</v>
      </c>
      <c r="P405" s="10" t="e">
        <f>IF(VLOOKUP($I405,Zużycie!$A$2:$P$8,7,FALSE)=0," ",VLOOKUP($I405,Zużycie!$A$2:$P$8,7,FALSE))</f>
        <v>#N/A</v>
      </c>
      <c r="Q405" s="10" t="e">
        <f>IF(VLOOKUP($I405,Zużycie!$A$2:$P$8,8,FALSE)=0," ",VLOOKUP($I405,Zużycie!$A$2:$P$8,8,FALSE))</f>
        <v>#N/A</v>
      </c>
      <c r="R405" s="10" t="e">
        <f>IF(VLOOKUP($I405,Zużycie!$A$2:$P$8,9,FALSE)=0," ",VLOOKUP($I405,Zużycie!$A$2:$P$8,9,FALSE))</f>
        <v>#N/A</v>
      </c>
      <c r="S405" s="10" t="e">
        <f>IF(VLOOKUP($I405,Zużycie!$A$2:$P$8,10,FALSE)=0," ",VLOOKUP($I405,Zużycie!$A$2:$P$8,10,FALSE))</f>
        <v>#N/A</v>
      </c>
      <c r="T405" s="10" t="e">
        <f>IF(VLOOKUP($I405,Zużycie!$A$2:$P$8,11,FALSE)=0," ",VLOOKUP($I405,Zużycie!$A$2:$P$8,11,FALSE))</f>
        <v>#N/A</v>
      </c>
      <c r="U405" s="10" t="e">
        <f>IF(VLOOKUP($I405,Zużycie!$A$2:$P$8,12,FALSE)=0," ",VLOOKUP($I405,Zużycie!$A$2:$P$8,12,FALSE))</f>
        <v>#N/A</v>
      </c>
      <c r="V405" s="10" t="e">
        <f>IF(VLOOKUP($I405,Zużycie!$A$2:$P$8,13,FALSE)=0," ",VLOOKUP($I405,Zużycie!$A$2:$P$2,100,FALSE))</f>
        <v>#N/A</v>
      </c>
      <c r="W405" s="10" t="e">
        <f>IF(VLOOKUP($I405,Zużycie!$A$2:$P$8,14,FALSE)=0," ",VLOOKUP($I405,Zużycie!$A$2:$P$8,14,FALSE))</f>
        <v>#N/A</v>
      </c>
      <c r="X405" s="10" t="e">
        <f>IF(VLOOKUP($I405,Zużycie!$A$2:$P$8,15,FALSE)=0," ",VLOOKUP($I405,Zużycie!$A$2:$P$8,15,FALSE))</f>
        <v>#N/A</v>
      </c>
      <c r="Y405" s="10" t="e">
        <f>IF(VLOOKUP($I405,Zużycie!$A$2:$P$8,16,FALSE)=0," ",VLOOKUP($I405,Zużycie!$A$2:$P$8,16,FALSE))</f>
        <v>#N/A</v>
      </c>
      <c r="Z405" s="10"/>
      <c r="AA405" s="10"/>
      <c r="AB405" s="10"/>
      <c r="AC405" s="10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</row>
    <row r="406" spans="1:46" ht="47.25" customHeight="1">
      <c r="A406" s="14"/>
      <c r="B406" s="5"/>
      <c r="C406" s="6"/>
      <c r="D406" s="6"/>
      <c r="E406" s="7"/>
      <c r="F406" s="5"/>
      <c r="G406" s="5"/>
      <c r="H406" s="5"/>
      <c r="I406" s="5" t="str">
        <f t="shared" si="58"/>
        <v/>
      </c>
      <c r="J406" s="5"/>
      <c r="K406" s="5"/>
      <c r="L406" s="5"/>
      <c r="M406" s="5"/>
      <c r="N406" s="10" t="e">
        <f>IF(VLOOKUP($I406,Zużycie!$A$2:$P$8,5,FALSE)=0," ",VLOOKUP($I406,Zużycie!$A$2:$P$8,5,FALSE))</f>
        <v>#N/A</v>
      </c>
      <c r="O406" s="10" t="e">
        <f>IF(VLOOKUP($I406,Zużycie!$A$2:$P$8,6,FALSE)=0," ",VLOOKUP($I406,Zużycie!$A$2:$P$8,6,FALSE))</f>
        <v>#N/A</v>
      </c>
      <c r="P406" s="10" t="e">
        <f>IF(VLOOKUP($I406,Zużycie!$A$2:$P$8,7,FALSE)=0," ",VLOOKUP($I406,Zużycie!$A$2:$P$8,7,FALSE))</f>
        <v>#N/A</v>
      </c>
      <c r="Q406" s="10" t="e">
        <f>IF(VLOOKUP($I406,Zużycie!$A$2:$P$8,8,FALSE)=0," ",VLOOKUP($I406,Zużycie!$A$2:$P$8,8,FALSE))</f>
        <v>#N/A</v>
      </c>
      <c r="R406" s="10" t="e">
        <f>IF(VLOOKUP($I406,Zużycie!$A$2:$P$8,9,FALSE)=0," ",VLOOKUP($I406,Zużycie!$A$2:$P$8,9,FALSE))</f>
        <v>#N/A</v>
      </c>
      <c r="S406" s="10" t="e">
        <f>IF(VLOOKUP($I406,Zużycie!$A$2:$P$8,10,FALSE)=0," ",VLOOKUP($I406,Zużycie!$A$2:$P$8,10,FALSE))</f>
        <v>#N/A</v>
      </c>
      <c r="T406" s="10" t="e">
        <f>IF(VLOOKUP($I406,Zużycie!$A$2:$P$8,11,FALSE)=0," ",VLOOKUP($I406,Zużycie!$A$2:$P$8,11,FALSE))</f>
        <v>#N/A</v>
      </c>
      <c r="U406" s="10" t="e">
        <f>IF(VLOOKUP($I406,Zużycie!$A$2:$P$8,12,FALSE)=0," ",VLOOKUP($I406,Zużycie!$A$2:$P$8,12,FALSE))</f>
        <v>#N/A</v>
      </c>
      <c r="V406" s="10" t="e">
        <f>IF(VLOOKUP($I406,Zużycie!$A$2:$P$8,13,FALSE)=0," ",VLOOKUP($I406,Zużycie!$A$2:$P$2,100,FALSE))</f>
        <v>#N/A</v>
      </c>
      <c r="W406" s="10" t="e">
        <f>IF(VLOOKUP($I406,Zużycie!$A$2:$P$8,14,FALSE)=0," ",VLOOKUP($I406,Zużycie!$A$2:$P$8,14,FALSE))</f>
        <v>#N/A</v>
      </c>
      <c r="X406" s="10" t="e">
        <f>IF(VLOOKUP($I406,Zużycie!$A$2:$P$8,15,FALSE)=0," ",VLOOKUP($I406,Zużycie!$A$2:$P$8,15,FALSE))</f>
        <v>#N/A</v>
      </c>
      <c r="Y406" s="10" t="e">
        <f>IF(VLOOKUP($I406,Zużycie!$A$2:$P$8,16,FALSE)=0," ",VLOOKUP($I406,Zużycie!$A$2:$P$8,16,FALSE))</f>
        <v>#N/A</v>
      </c>
      <c r="Z406" s="10"/>
      <c r="AA406" s="10"/>
      <c r="AB406" s="10"/>
      <c r="AC406" s="10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</row>
    <row r="407" spans="1:46" ht="47.25" customHeight="1">
      <c r="A407" s="14"/>
      <c r="B407" s="5"/>
      <c r="C407" s="6"/>
      <c r="D407" s="6"/>
      <c r="E407" s="7"/>
      <c r="F407" s="5"/>
      <c r="G407" s="5"/>
      <c r="H407" s="5"/>
      <c r="I407" s="5" t="str">
        <f t="shared" si="58"/>
        <v/>
      </c>
      <c r="J407" s="5"/>
      <c r="K407" s="5"/>
      <c r="L407" s="5"/>
      <c r="M407" s="5"/>
      <c r="N407" s="10" t="e">
        <f>IF(VLOOKUP($I407,Zużycie!$A$2:$P$8,5,FALSE)=0," ",VLOOKUP($I407,Zużycie!$A$2:$P$8,5,FALSE))</f>
        <v>#N/A</v>
      </c>
      <c r="O407" s="10" t="e">
        <f>IF(VLOOKUP($I407,Zużycie!$A$2:$P$8,6,FALSE)=0," ",VLOOKUP($I407,Zużycie!$A$2:$P$8,6,FALSE))</f>
        <v>#N/A</v>
      </c>
      <c r="P407" s="10" t="e">
        <f>IF(VLOOKUP($I407,Zużycie!$A$2:$P$8,7,FALSE)=0," ",VLOOKUP($I407,Zużycie!$A$2:$P$8,7,FALSE))</f>
        <v>#N/A</v>
      </c>
      <c r="Q407" s="10" t="e">
        <f>IF(VLOOKUP($I407,Zużycie!$A$2:$P$8,8,FALSE)=0," ",VLOOKUP($I407,Zużycie!$A$2:$P$8,8,FALSE))</f>
        <v>#N/A</v>
      </c>
      <c r="R407" s="10" t="e">
        <f>IF(VLOOKUP($I407,Zużycie!$A$2:$P$8,9,FALSE)=0," ",VLOOKUP($I407,Zużycie!$A$2:$P$8,9,FALSE))</f>
        <v>#N/A</v>
      </c>
      <c r="S407" s="10" t="e">
        <f>IF(VLOOKUP($I407,Zużycie!$A$2:$P$8,10,FALSE)=0," ",VLOOKUP($I407,Zużycie!$A$2:$P$8,10,FALSE))</f>
        <v>#N/A</v>
      </c>
      <c r="T407" s="10" t="e">
        <f>IF(VLOOKUP($I407,Zużycie!$A$2:$P$8,11,FALSE)=0," ",VLOOKUP($I407,Zużycie!$A$2:$P$8,11,FALSE))</f>
        <v>#N/A</v>
      </c>
      <c r="U407" s="10" t="e">
        <f>IF(VLOOKUP($I407,Zużycie!$A$2:$P$8,12,FALSE)=0," ",VLOOKUP($I407,Zużycie!$A$2:$P$8,12,FALSE))</f>
        <v>#N/A</v>
      </c>
      <c r="V407" s="10" t="e">
        <f>IF(VLOOKUP($I407,Zużycie!$A$2:$P$8,13,FALSE)=0," ",VLOOKUP($I407,Zużycie!$A$2:$P$2,100,FALSE))</f>
        <v>#N/A</v>
      </c>
      <c r="W407" s="10" t="e">
        <f>IF(VLOOKUP($I407,Zużycie!$A$2:$P$8,14,FALSE)=0," ",VLOOKUP($I407,Zużycie!$A$2:$P$8,14,FALSE))</f>
        <v>#N/A</v>
      </c>
      <c r="X407" s="10" t="e">
        <f>IF(VLOOKUP($I407,Zużycie!$A$2:$P$8,15,FALSE)=0," ",VLOOKUP($I407,Zużycie!$A$2:$P$8,15,FALSE))</f>
        <v>#N/A</v>
      </c>
      <c r="Y407" s="10" t="e">
        <f>IF(VLOOKUP($I407,Zużycie!$A$2:$P$8,16,FALSE)=0," ",VLOOKUP($I407,Zużycie!$A$2:$P$8,16,FALSE))</f>
        <v>#N/A</v>
      </c>
      <c r="Z407" s="10"/>
      <c r="AA407" s="10"/>
      <c r="AB407" s="10"/>
      <c r="AC407" s="10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</row>
    <row r="408" spans="1:46" ht="47.25" customHeight="1">
      <c r="A408" s="14"/>
      <c r="B408" s="5"/>
      <c r="C408" s="6"/>
      <c r="D408" s="6"/>
      <c r="E408" s="7"/>
      <c r="F408" s="5"/>
      <c r="G408" s="5"/>
      <c r="H408" s="5"/>
      <c r="I408" s="5" t="str">
        <f t="shared" si="58"/>
        <v/>
      </c>
      <c r="J408" s="5"/>
      <c r="K408" s="5"/>
      <c r="L408" s="5"/>
      <c r="M408" s="5"/>
      <c r="N408" s="10" t="e">
        <f>IF(VLOOKUP($I408,Zużycie!$A$2:$P$8,5,FALSE)=0," ",VLOOKUP($I408,Zużycie!$A$2:$P$8,5,FALSE))</f>
        <v>#N/A</v>
      </c>
      <c r="O408" s="10" t="e">
        <f>IF(VLOOKUP($I408,Zużycie!$A$2:$P$8,6,FALSE)=0," ",VLOOKUP($I408,Zużycie!$A$2:$P$8,6,FALSE))</f>
        <v>#N/A</v>
      </c>
      <c r="P408" s="10" t="e">
        <f>IF(VLOOKUP($I408,Zużycie!$A$2:$P$8,7,FALSE)=0," ",VLOOKUP($I408,Zużycie!$A$2:$P$8,7,FALSE))</f>
        <v>#N/A</v>
      </c>
      <c r="Q408" s="10" t="e">
        <f>IF(VLOOKUP($I408,Zużycie!$A$2:$P$8,8,FALSE)=0," ",VLOOKUP($I408,Zużycie!$A$2:$P$8,8,FALSE))</f>
        <v>#N/A</v>
      </c>
      <c r="R408" s="10" t="e">
        <f>IF(VLOOKUP($I408,Zużycie!$A$2:$P$8,9,FALSE)=0," ",VLOOKUP($I408,Zużycie!$A$2:$P$8,9,FALSE))</f>
        <v>#N/A</v>
      </c>
      <c r="S408" s="10" t="e">
        <f>IF(VLOOKUP($I408,Zużycie!$A$2:$P$8,10,FALSE)=0," ",VLOOKUP($I408,Zużycie!$A$2:$P$8,10,FALSE))</f>
        <v>#N/A</v>
      </c>
      <c r="T408" s="10" t="e">
        <f>IF(VLOOKUP($I408,Zużycie!$A$2:$P$8,11,FALSE)=0," ",VLOOKUP($I408,Zużycie!$A$2:$P$8,11,FALSE))</f>
        <v>#N/A</v>
      </c>
      <c r="U408" s="10" t="e">
        <f>IF(VLOOKUP($I408,Zużycie!$A$2:$P$8,12,FALSE)=0," ",VLOOKUP($I408,Zużycie!$A$2:$P$8,12,FALSE))</f>
        <v>#N/A</v>
      </c>
      <c r="V408" s="10" t="e">
        <f>IF(VLOOKUP($I408,Zużycie!$A$2:$P$8,13,FALSE)=0," ",VLOOKUP($I408,Zużycie!$A$2:$P$2,100,FALSE))</f>
        <v>#N/A</v>
      </c>
      <c r="W408" s="10" t="e">
        <f>IF(VLOOKUP($I408,Zużycie!$A$2:$P$8,14,FALSE)=0," ",VLOOKUP($I408,Zużycie!$A$2:$P$8,14,FALSE))</f>
        <v>#N/A</v>
      </c>
      <c r="X408" s="10" t="e">
        <f>IF(VLOOKUP($I408,Zużycie!$A$2:$P$8,15,FALSE)=0," ",VLOOKUP($I408,Zużycie!$A$2:$P$8,15,FALSE))</f>
        <v>#N/A</v>
      </c>
      <c r="Y408" s="10" t="e">
        <f>IF(VLOOKUP($I408,Zużycie!$A$2:$P$8,16,FALSE)=0," ",VLOOKUP($I408,Zużycie!$A$2:$P$8,16,FALSE))</f>
        <v>#N/A</v>
      </c>
      <c r="Z408" s="10"/>
      <c r="AA408" s="10"/>
      <c r="AB408" s="10"/>
      <c r="AC408" s="10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</row>
    <row r="409" spans="1:46" ht="47.25" customHeight="1">
      <c r="A409" s="14"/>
      <c r="B409" s="5"/>
      <c r="C409" s="6"/>
      <c r="D409" s="6"/>
      <c r="E409" s="7"/>
      <c r="F409" s="5"/>
      <c r="G409" s="5"/>
      <c r="H409" s="5"/>
      <c r="I409" s="5" t="str">
        <f t="shared" si="58"/>
        <v/>
      </c>
      <c r="J409" s="5"/>
      <c r="K409" s="5"/>
      <c r="L409" s="5"/>
      <c r="M409" s="5"/>
      <c r="N409" s="10" t="e">
        <f>IF(VLOOKUP($I409,Zużycie!$A$2:$P$8,5,FALSE)=0," ",VLOOKUP($I409,Zużycie!$A$2:$P$8,5,FALSE))</f>
        <v>#N/A</v>
      </c>
      <c r="O409" s="10" t="e">
        <f>IF(VLOOKUP($I409,Zużycie!$A$2:$P$8,6,FALSE)=0," ",VLOOKUP($I409,Zużycie!$A$2:$P$8,6,FALSE))</f>
        <v>#N/A</v>
      </c>
      <c r="P409" s="10" t="e">
        <f>IF(VLOOKUP($I409,Zużycie!$A$2:$P$8,7,FALSE)=0," ",VLOOKUP($I409,Zużycie!$A$2:$P$8,7,FALSE))</f>
        <v>#N/A</v>
      </c>
      <c r="Q409" s="10" t="e">
        <f>IF(VLOOKUP($I409,Zużycie!$A$2:$P$8,8,FALSE)=0," ",VLOOKUP($I409,Zużycie!$A$2:$P$8,8,FALSE))</f>
        <v>#N/A</v>
      </c>
      <c r="R409" s="10" t="e">
        <f>IF(VLOOKUP($I409,Zużycie!$A$2:$P$8,9,FALSE)=0," ",VLOOKUP($I409,Zużycie!$A$2:$P$8,9,FALSE))</f>
        <v>#N/A</v>
      </c>
      <c r="S409" s="10" t="e">
        <f>IF(VLOOKUP($I409,Zużycie!$A$2:$P$8,10,FALSE)=0," ",VLOOKUP($I409,Zużycie!$A$2:$P$8,10,FALSE))</f>
        <v>#N/A</v>
      </c>
      <c r="T409" s="10" t="e">
        <f>IF(VLOOKUP($I409,Zużycie!$A$2:$P$8,11,FALSE)=0," ",VLOOKUP($I409,Zużycie!$A$2:$P$8,11,FALSE))</f>
        <v>#N/A</v>
      </c>
      <c r="U409" s="10" t="e">
        <f>IF(VLOOKUP($I409,Zużycie!$A$2:$P$8,12,FALSE)=0," ",VLOOKUP($I409,Zużycie!$A$2:$P$8,12,FALSE))</f>
        <v>#N/A</v>
      </c>
      <c r="V409" s="10" t="e">
        <f>IF(VLOOKUP($I409,Zużycie!$A$2:$P$8,13,FALSE)=0," ",VLOOKUP($I409,Zużycie!$A$2:$P$2,100,FALSE))</f>
        <v>#N/A</v>
      </c>
      <c r="W409" s="10" t="e">
        <f>IF(VLOOKUP($I409,Zużycie!$A$2:$P$8,14,FALSE)=0," ",VLOOKUP($I409,Zużycie!$A$2:$P$8,14,FALSE))</f>
        <v>#N/A</v>
      </c>
      <c r="X409" s="10" t="e">
        <f>IF(VLOOKUP($I409,Zużycie!$A$2:$P$8,15,FALSE)=0," ",VLOOKUP($I409,Zużycie!$A$2:$P$8,15,FALSE))</f>
        <v>#N/A</v>
      </c>
      <c r="Y409" s="10" t="e">
        <f>IF(VLOOKUP($I409,Zużycie!$A$2:$P$8,16,FALSE)=0," ",VLOOKUP($I409,Zużycie!$A$2:$P$8,16,FALSE))</f>
        <v>#N/A</v>
      </c>
      <c r="Z409" s="10"/>
      <c r="AA409" s="10"/>
      <c r="AB409" s="10"/>
      <c r="AC409" s="10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</row>
    <row r="410" spans="1:46" ht="47.25" customHeight="1">
      <c r="A410" s="14"/>
      <c r="B410" s="5"/>
      <c r="C410" s="6"/>
      <c r="D410" s="6"/>
      <c r="E410" s="7"/>
      <c r="F410" s="5"/>
      <c r="G410" s="5"/>
      <c r="H410" s="5"/>
      <c r="I410" s="5" t="str">
        <f t="shared" si="58"/>
        <v/>
      </c>
      <c r="J410" s="5"/>
      <c r="K410" s="5"/>
      <c r="L410" s="5"/>
      <c r="M410" s="5"/>
      <c r="N410" s="10" t="e">
        <f>IF(VLOOKUP($I410,Zużycie!$A$2:$P$8,5,FALSE)=0," ",VLOOKUP($I410,Zużycie!$A$2:$P$8,5,FALSE))</f>
        <v>#N/A</v>
      </c>
      <c r="O410" s="10" t="e">
        <f>IF(VLOOKUP($I410,Zużycie!$A$2:$P$8,6,FALSE)=0," ",VLOOKUP($I410,Zużycie!$A$2:$P$8,6,FALSE))</f>
        <v>#N/A</v>
      </c>
      <c r="P410" s="10" t="e">
        <f>IF(VLOOKUP($I410,Zużycie!$A$2:$P$8,7,FALSE)=0," ",VLOOKUP($I410,Zużycie!$A$2:$P$8,7,FALSE))</f>
        <v>#N/A</v>
      </c>
      <c r="Q410" s="10" t="e">
        <f>IF(VLOOKUP($I410,Zużycie!$A$2:$P$8,8,FALSE)=0," ",VLOOKUP($I410,Zużycie!$A$2:$P$8,8,FALSE))</f>
        <v>#N/A</v>
      </c>
      <c r="R410" s="10" t="e">
        <f>IF(VLOOKUP($I410,Zużycie!$A$2:$P$8,9,FALSE)=0," ",VLOOKUP($I410,Zużycie!$A$2:$P$8,9,FALSE))</f>
        <v>#N/A</v>
      </c>
      <c r="S410" s="10" t="e">
        <f>IF(VLOOKUP($I410,Zużycie!$A$2:$P$8,10,FALSE)=0," ",VLOOKUP($I410,Zużycie!$A$2:$P$8,10,FALSE))</f>
        <v>#N/A</v>
      </c>
      <c r="T410" s="10" t="e">
        <f>IF(VLOOKUP($I410,Zużycie!$A$2:$P$8,11,FALSE)=0," ",VLOOKUP($I410,Zużycie!$A$2:$P$8,11,FALSE))</f>
        <v>#N/A</v>
      </c>
      <c r="U410" s="10" t="e">
        <f>IF(VLOOKUP($I410,Zużycie!$A$2:$P$8,12,FALSE)=0," ",VLOOKUP($I410,Zużycie!$A$2:$P$8,12,FALSE))</f>
        <v>#N/A</v>
      </c>
      <c r="V410" s="10" t="e">
        <f>IF(VLOOKUP($I410,Zużycie!$A$2:$P$8,13,FALSE)=0," ",VLOOKUP($I410,Zużycie!$A$2:$P$2,100,FALSE))</f>
        <v>#N/A</v>
      </c>
      <c r="W410" s="10" t="e">
        <f>IF(VLOOKUP($I410,Zużycie!$A$2:$P$8,14,FALSE)=0," ",VLOOKUP($I410,Zużycie!$A$2:$P$8,14,FALSE))</f>
        <v>#N/A</v>
      </c>
      <c r="X410" s="10" t="e">
        <f>IF(VLOOKUP($I410,Zużycie!$A$2:$P$8,15,FALSE)=0," ",VLOOKUP($I410,Zużycie!$A$2:$P$8,15,FALSE))</f>
        <v>#N/A</v>
      </c>
      <c r="Y410" s="10" t="e">
        <f>IF(VLOOKUP($I410,Zużycie!$A$2:$P$8,16,FALSE)=0," ",VLOOKUP($I410,Zużycie!$A$2:$P$8,16,FALSE))</f>
        <v>#N/A</v>
      </c>
      <c r="Z410" s="10"/>
      <c r="AA410" s="10"/>
      <c r="AB410" s="10"/>
      <c r="AC410" s="10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</row>
    <row r="411" spans="1:46" ht="47.25" customHeight="1">
      <c r="A411" s="14"/>
      <c r="B411" s="5"/>
      <c r="C411" s="6"/>
      <c r="D411" s="6"/>
      <c r="E411" s="7"/>
      <c r="F411" s="5"/>
      <c r="G411" s="5"/>
      <c r="H411" s="5"/>
      <c r="I411" s="5" t="str">
        <f t="shared" si="58"/>
        <v/>
      </c>
      <c r="J411" s="5"/>
      <c r="K411" s="5"/>
      <c r="L411" s="5"/>
      <c r="M411" s="5"/>
      <c r="N411" s="10" t="e">
        <f>IF(VLOOKUP($I411,Zużycie!$A$2:$P$8,5,FALSE)=0," ",VLOOKUP($I411,Zużycie!$A$2:$P$8,5,FALSE))</f>
        <v>#N/A</v>
      </c>
      <c r="O411" s="10" t="e">
        <f>IF(VLOOKUP($I411,Zużycie!$A$2:$P$8,6,FALSE)=0," ",VLOOKUP($I411,Zużycie!$A$2:$P$8,6,FALSE))</f>
        <v>#N/A</v>
      </c>
      <c r="P411" s="10" t="e">
        <f>IF(VLOOKUP($I411,Zużycie!$A$2:$P$8,7,FALSE)=0," ",VLOOKUP($I411,Zużycie!$A$2:$P$8,7,FALSE))</f>
        <v>#N/A</v>
      </c>
      <c r="Q411" s="10" t="e">
        <f>IF(VLOOKUP($I411,Zużycie!$A$2:$P$8,8,FALSE)=0," ",VLOOKUP($I411,Zużycie!$A$2:$P$8,8,FALSE))</f>
        <v>#N/A</v>
      </c>
      <c r="R411" s="10" t="e">
        <f>IF(VLOOKUP($I411,Zużycie!$A$2:$P$8,9,FALSE)=0," ",VLOOKUP($I411,Zużycie!$A$2:$P$8,9,FALSE))</f>
        <v>#N/A</v>
      </c>
      <c r="S411" s="10" t="e">
        <f>IF(VLOOKUP($I411,Zużycie!$A$2:$P$8,10,FALSE)=0," ",VLOOKUP($I411,Zużycie!$A$2:$P$8,10,FALSE))</f>
        <v>#N/A</v>
      </c>
      <c r="T411" s="10" t="e">
        <f>IF(VLOOKUP($I411,Zużycie!$A$2:$P$8,11,FALSE)=0," ",VLOOKUP($I411,Zużycie!$A$2:$P$8,11,FALSE))</f>
        <v>#N/A</v>
      </c>
      <c r="U411" s="10" t="e">
        <f>IF(VLOOKUP($I411,Zużycie!$A$2:$P$8,12,FALSE)=0," ",VLOOKUP($I411,Zużycie!$A$2:$P$8,12,FALSE))</f>
        <v>#N/A</v>
      </c>
      <c r="V411" s="10" t="e">
        <f>IF(VLOOKUP($I411,Zużycie!$A$2:$P$8,13,FALSE)=0," ",VLOOKUP($I411,Zużycie!$A$2:$P$2,100,FALSE))</f>
        <v>#N/A</v>
      </c>
      <c r="W411" s="10" t="e">
        <f>IF(VLOOKUP($I411,Zużycie!$A$2:$P$8,14,FALSE)=0," ",VLOOKUP($I411,Zużycie!$A$2:$P$8,14,FALSE))</f>
        <v>#N/A</v>
      </c>
      <c r="X411" s="10" t="e">
        <f>IF(VLOOKUP($I411,Zużycie!$A$2:$P$8,15,FALSE)=0," ",VLOOKUP($I411,Zużycie!$A$2:$P$8,15,FALSE))</f>
        <v>#N/A</v>
      </c>
      <c r="Y411" s="10" t="e">
        <f>IF(VLOOKUP($I411,Zużycie!$A$2:$P$8,16,FALSE)=0," ",VLOOKUP($I411,Zużycie!$A$2:$P$8,16,FALSE))</f>
        <v>#N/A</v>
      </c>
      <c r="Z411" s="10"/>
      <c r="AA411" s="10"/>
      <c r="AB411" s="10"/>
      <c r="AC411" s="10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</row>
    <row r="412" spans="1:46" ht="47.25" customHeight="1">
      <c r="A412" s="14"/>
      <c r="B412" s="5"/>
      <c r="C412" s="6"/>
      <c r="D412" s="6"/>
      <c r="E412" s="7"/>
      <c r="F412" s="5"/>
      <c r="G412" s="5"/>
      <c r="H412" s="5"/>
      <c r="I412" s="5" t="str">
        <f t="shared" si="58"/>
        <v/>
      </c>
      <c r="J412" s="5"/>
      <c r="K412" s="5"/>
      <c r="L412" s="5"/>
      <c r="M412" s="5"/>
      <c r="N412" s="10" t="e">
        <f>IF(VLOOKUP($I412,Zużycie!$A$2:$P$8,5,FALSE)=0," ",VLOOKUP($I412,Zużycie!$A$2:$P$8,5,FALSE))</f>
        <v>#N/A</v>
      </c>
      <c r="O412" s="10" t="e">
        <f>IF(VLOOKUP($I412,Zużycie!$A$2:$P$8,6,FALSE)=0," ",VLOOKUP($I412,Zużycie!$A$2:$P$8,6,FALSE))</f>
        <v>#N/A</v>
      </c>
      <c r="P412" s="10" t="e">
        <f>IF(VLOOKUP($I412,Zużycie!$A$2:$P$8,7,FALSE)=0," ",VLOOKUP($I412,Zużycie!$A$2:$P$8,7,FALSE))</f>
        <v>#N/A</v>
      </c>
      <c r="Q412" s="10" t="e">
        <f>IF(VLOOKUP($I412,Zużycie!$A$2:$P$8,8,FALSE)=0," ",VLOOKUP($I412,Zużycie!$A$2:$P$8,8,FALSE))</f>
        <v>#N/A</v>
      </c>
      <c r="R412" s="10" t="e">
        <f>IF(VLOOKUP($I412,Zużycie!$A$2:$P$8,9,FALSE)=0," ",VLOOKUP($I412,Zużycie!$A$2:$P$8,9,FALSE))</f>
        <v>#N/A</v>
      </c>
      <c r="S412" s="10" t="e">
        <f>IF(VLOOKUP($I412,Zużycie!$A$2:$P$8,10,FALSE)=0," ",VLOOKUP($I412,Zużycie!$A$2:$P$8,10,FALSE))</f>
        <v>#N/A</v>
      </c>
      <c r="T412" s="10" t="e">
        <f>IF(VLOOKUP($I412,Zużycie!$A$2:$P$8,11,FALSE)=0," ",VLOOKUP($I412,Zużycie!$A$2:$P$8,11,FALSE))</f>
        <v>#N/A</v>
      </c>
      <c r="U412" s="10" t="e">
        <f>IF(VLOOKUP($I412,Zużycie!$A$2:$P$8,12,FALSE)=0," ",VLOOKUP($I412,Zużycie!$A$2:$P$8,12,FALSE))</f>
        <v>#N/A</v>
      </c>
      <c r="V412" s="10" t="e">
        <f>IF(VLOOKUP($I412,Zużycie!$A$2:$P$8,13,FALSE)=0," ",VLOOKUP($I412,Zużycie!$A$2:$P$2,100,FALSE))</f>
        <v>#N/A</v>
      </c>
      <c r="W412" s="10" t="e">
        <f>IF(VLOOKUP($I412,Zużycie!$A$2:$P$8,14,FALSE)=0," ",VLOOKUP($I412,Zużycie!$A$2:$P$8,14,FALSE))</f>
        <v>#N/A</v>
      </c>
      <c r="X412" s="10" t="e">
        <f>IF(VLOOKUP($I412,Zużycie!$A$2:$P$8,15,FALSE)=0," ",VLOOKUP($I412,Zużycie!$A$2:$P$8,15,FALSE))</f>
        <v>#N/A</v>
      </c>
      <c r="Y412" s="10" t="e">
        <f>IF(VLOOKUP($I412,Zużycie!$A$2:$P$8,16,FALSE)=0," ",VLOOKUP($I412,Zużycie!$A$2:$P$8,16,FALSE))</f>
        <v>#N/A</v>
      </c>
      <c r="Z412" s="10"/>
      <c r="AA412" s="10"/>
      <c r="AB412" s="10"/>
      <c r="AC412" s="10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</row>
    <row r="413" spans="1:46" ht="47.25" customHeight="1">
      <c r="A413" s="14"/>
      <c r="B413" s="5"/>
      <c r="C413" s="6"/>
      <c r="D413" s="6"/>
      <c r="E413" s="7"/>
      <c r="F413" s="5"/>
      <c r="G413" s="5"/>
      <c r="H413" s="5"/>
      <c r="I413" s="5" t="str">
        <f t="shared" si="58"/>
        <v/>
      </c>
      <c r="J413" s="5"/>
      <c r="K413" s="5"/>
      <c r="L413" s="5"/>
      <c r="M413" s="5"/>
      <c r="N413" s="10" t="e">
        <f>IF(VLOOKUP($I413,Zużycie!$A$2:$P$8,5,FALSE)=0," ",VLOOKUP($I413,Zużycie!$A$2:$P$8,5,FALSE))</f>
        <v>#N/A</v>
      </c>
      <c r="O413" s="10" t="e">
        <f>IF(VLOOKUP($I413,Zużycie!$A$2:$P$8,6,FALSE)=0," ",VLOOKUP($I413,Zużycie!$A$2:$P$8,6,FALSE))</f>
        <v>#N/A</v>
      </c>
      <c r="P413" s="10" t="e">
        <f>IF(VLOOKUP($I413,Zużycie!$A$2:$P$8,7,FALSE)=0," ",VLOOKUP($I413,Zużycie!$A$2:$P$8,7,FALSE))</f>
        <v>#N/A</v>
      </c>
      <c r="Q413" s="10" t="e">
        <f>IF(VLOOKUP($I413,Zużycie!$A$2:$P$8,8,FALSE)=0," ",VLOOKUP($I413,Zużycie!$A$2:$P$8,8,FALSE))</f>
        <v>#N/A</v>
      </c>
      <c r="R413" s="10" t="e">
        <f>IF(VLOOKUP($I413,Zużycie!$A$2:$P$8,9,FALSE)=0," ",VLOOKUP($I413,Zużycie!$A$2:$P$8,9,FALSE))</f>
        <v>#N/A</v>
      </c>
      <c r="S413" s="10" t="e">
        <f>IF(VLOOKUP($I413,Zużycie!$A$2:$P$8,10,FALSE)=0," ",VLOOKUP($I413,Zużycie!$A$2:$P$8,10,FALSE))</f>
        <v>#N/A</v>
      </c>
      <c r="T413" s="10" t="e">
        <f>IF(VLOOKUP($I413,Zużycie!$A$2:$P$8,11,FALSE)=0," ",VLOOKUP($I413,Zużycie!$A$2:$P$8,11,FALSE))</f>
        <v>#N/A</v>
      </c>
      <c r="U413" s="10" t="e">
        <f>IF(VLOOKUP($I413,Zużycie!$A$2:$P$8,12,FALSE)=0," ",VLOOKUP($I413,Zużycie!$A$2:$P$8,12,FALSE))</f>
        <v>#N/A</v>
      </c>
      <c r="V413" s="10" t="e">
        <f>IF(VLOOKUP($I413,Zużycie!$A$2:$P$8,13,FALSE)=0," ",VLOOKUP($I413,Zużycie!$A$2:$P$2,100,FALSE))</f>
        <v>#N/A</v>
      </c>
      <c r="W413" s="10" t="e">
        <f>IF(VLOOKUP($I413,Zużycie!$A$2:$P$8,14,FALSE)=0," ",VLOOKUP($I413,Zużycie!$A$2:$P$8,14,FALSE))</f>
        <v>#N/A</v>
      </c>
      <c r="X413" s="10" t="e">
        <f>IF(VLOOKUP($I413,Zużycie!$A$2:$P$8,15,FALSE)=0," ",VLOOKUP($I413,Zużycie!$A$2:$P$8,15,FALSE))</f>
        <v>#N/A</v>
      </c>
      <c r="Y413" s="10" t="e">
        <f>IF(VLOOKUP($I413,Zużycie!$A$2:$P$8,16,FALSE)=0," ",VLOOKUP($I413,Zużycie!$A$2:$P$8,16,FALSE))</f>
        <v>#N/A</v>
      </c>
      <c r="Z413" s="10"/>
      <c r="AA413" s="10"/>
      <c r="AB413" s="10"/>
      <c r="AC413" s="10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</row>
    <row r="414" spans="1:46" ht="47.25" customHeight="1">
      <c r="A414" s="14"/>
      <c r="B414" s="5"/>
      <c r="C414" s="6"/>
      <c r="D414" s="6"/>
      <c r="E414" s="7"/>
      <c r="F414" s="5"/>
      <c r="G414" s="5"/>
      <c r="H414" s="5"/>
      <c r="I414" s="5" t="str">
        <f t="shared" si="58"/>
        <v/>
      </c>
      <c r="J414" s="5"/>
      <c r="K414" s="5"/>
      <c r="L414" s="5"/>
      <c r="M414" s="5"/>
      <c r="N414" s="10" t="e">
        <f>IF(VLOOKUP($I414,Zużycie!$A$2:$P$8,5,FALSE)=0," ",VLOOKUP($I414,Zużycie!$A$2:$P$8,5,FALSE))</f>
        <v>#N/A</v>
      </c>
      <c r="O414" s="10" t="e">
        <f>IF(VLOOKUP($I414,Zużycie!$A$2:$P$8,6,FALSE)=0," ",VLOOKUP($I414,Zużycie!$A$2:$P$8,6,FALSE))</f>
        <v>#N/A</v>
      </c>
      <c r="P414" s="10" t="e">
        <f>IF(VLOOKUP($I414,Zużycie!$A$2:$P$8,7,FALSE)=0," ",VLOOKUP($I414,Zużycie!$A$2:$P$8,7,FALSE))</f>
        <v>#N/A</v>
      </c>
      <c r="Q414" s="10" t="e">
        <f>IF(VLOOKUP($I414,Zużycie!$A$2:$P$8,8,FALSE)=0," ",VLOOKUP($I414,Zużycie!$A$2:$P$8,8,FALSE))</f>
        <v>#N/A</v>
      </c>
      <c r="R414" s="10" t="e">
        <f>IF(VLOOKUP($I414,Zużycie!$A$2:$P$8,9,FALSE)=0," ",VLOOKUP($I414,Zużycie!$A$2:$P$8,9,FALSE))</f>
        <v>#N/A</v>
      </c>
      <c r="S414" s="10" t="e">
        <f>IF(VLOOKUP($I414,Zużycie!$A$2:$P$8,10,FALSE)=0," ",VLOOKUP($I414,Zużycie!$A$2:$P$8,10,FALSE))</f>
        <v>#N/A</v>
      </c>
      <c r="T414" s="10" t="e">
        <f>IF(VLOOKUP($I414,Zużycie!$A$2:$P$8,11,FALSE)=0," ",VLOOKUP($I414,Zużycie!$A$2:$P$8,11,FALSE))</f>
        <v>#N/A</v>
      </c>
      <c r="U414" s="10" t="e">
        <f>IF(VLOOKUP($I414,Zużycie!$A$2:$P$8,12,FALSE)=0," ",VLOOKUP($I414,Zużycie!$A$2:$P$8,12,FALSE))</f>
        <v>#N/A</v>
      </c>
      <c r="V414" s="10" t="e">
        <f>IF(VLOOKUP($I414,Zużycie!$A$2:$P$8,13,FALSE)=0," ",VLOOKUP($I414,Zużycie!$A$2:$P$2,100,FALSE))</f>
        <v>#N/A</v>
      </c>
      <c r="W414" s="10" t="e">
        <f>IF(VLOOKUP($I414,Zużycie!$A$2:$P$8,14,FALSE)=0," ",VLOOKUP($I414,Zużycie!$A$2:$P$8,14,FALSE))</f>
        <v>#N/A</v>
      </c>
      <c r="X414" s="10" t="e">
        <f>IF(VLOOKUP($I414,Zużycie!$A$2:$P$8,15,FALSE)=0," ",VLOOKUP($I414,Zużycie!$A$2:$P$8,15,FALSE))</f>
        <v>#N/A</v>
      </c>
      <c r="Y414" s="10" t="e">
        <f>IF(VLOOKUP($I414,Zużycie!$A$2:$P$8,16,FALSE)=0," ",VLOOKUP($I414,Zużycie!$A$2:$P$8,16,FALSE))</f>
        <v>#N/A</v>
      </c>
      <c r="Z414" s="10"/>
      <c r="AA414" s="10"/>
      <c r="AB414" s="10"/>
      <c r="AC414" s="10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</row>
    <row r="415" spans="1:46" ht="47.25" customHeight="1">
      <c r="A415" s="14"/>
      <c r="B415" s="5"/>
      <c r="C415" s="6"/>
      <c r="D415" s="6"/>
      <c r="E415" s="7"/>
      <c r="F415" s="5"/>
      <c r="G415" s="5"/>
      <c r="H415" s="5"/>
      <c r="I415" s="5" t="str">
        <f t="shared" si="58"/>
        <v/>
      </c>
      <c r="J415" s="5"/>
      <c r="K415" s="5"/>
      <c r="L415" s="5"/>
      <c r="M415" s="5"/>
      <c r="N415" s="10" t="e">
        <f>IF(VLOOKUP($I415,Zużycie!$A$2:$P$8,5,FALSE)=0," ",VLOOKUP($I415,Zużycie!$A$2:$P$8,5,FALSE))</f>
        <v>#N/A</v>
      </c>
      <c r="O415" s="10" t="e">
        <f>IF(VLOOKUP($I415,Zużycie!$A$2:$P$8,6,FALSE)=0," ",VLOOKUP($I415,Zużycie!$A$2:$P$8,6,FALSE))</f>
        <v>#N/A</v>
      </c>
      <c r="P415" s="10" t="e">
        <f>IF(VLOOKUP($I415,Zużycie!$A$2:$P$8,7,FALSE)=0," ",VLOOKUP($I415,Zużycie!$A$2:$P$8,7,FALSE))</f>
        <v>#N/A</v>
      </c>
      <c r="Q415" s="10" t="e">
        <f>IF(VLOOKUP($I415,Zużycie!$A$2:$P$8,8,FALSE)=0," ",VLOOKUP($I415,Zużycie!$A$2:$P$8,8,FALSE))</f>
        <v>#N/A</v>
      </c>
      <c r="R415" s="10" t="e">
        <f>IF(VLOOKUP($I415,Zużycie!$A$2:$P$8,9,FALSE)=0," ",VLOOKUP($I415,Zużycie!$A$2:$P$8,9,FALSE))</f>
        <v>#N/A</v>
      </c>
      <c r="S415" s="10" t="e">
        <f>IF(VLOOKUP($I415,Zużycie!$A$2:$P$8,10,FALSE)=0," ",VLOOKUP($I415,Zużycie!$A$2:$P$8,10,FALSE))</f>
        <v>#N/A</v>
      </c>
      <c r="T415" s="10" t="e">
        <f>IF(VLOOKUP($I415,Zużycie!$A$2:$P$8,11,FALSE)=0," ",VLOOKUP($I415,Zużycie!$A$2:$P$8,11,FALSE))</f>
        <v>#N/A</v>
      </c>
      <c r="U415" s="10" t="e">
        <f>IF(VLOOKUP($I415,Zużycie!$A$2:$P$8,12,FALSE)=0," ",VLOOKUP($I415,Zużycie!$A$2:$P$8,12,FALSE))</f>
        <v>#N/A</v>
      </c>
      <c r="V415" s="10" t="e">
        <f>IF(VLOOKUP($I415,Zużycie!$A$2:$P$8,13,FALSE)=0," ",VLOOKUP($I415,Zużycie!$A$2:$P$2,100,FALSE))</f>
        <v>#N/A</v>
      </c>
      <c r="W415" s="10" t="e">
        <f>IF(VLOOKUP($I415,Zużycie!$A$2:$P$8,14,FALSE)=0," ",VLOOKUP($I415,Zużycie!$A$2:$P$8,14,FALSE))</f>
        <v>#N/A</v>
      </c>
      <c r="X415" s="10" t="e">
        <f>IF(VLOOKUP($I415,Zużycie!$A$2:$P$8,15,FALSE)=0," ",VLOOKUP($I415,Zużycie!$A$2:$P$8,15,FALSE))</f>
        <v>#N/A</v>
      </c>
      <c r="Y415" s="10" t="e">
        <f>IF(VLOOKUP($I415,Zużycie!$A$2:$P$8,16,FALSE)=0," ",VLOOKUP($I415,Zużycie!$A$2:$P$8,16,FALSE))</f>
        <v>#N/A</v>
      </c>
      <c r="Z415" s="10"/>
      <c r="AA415" s="10"/>
      <c r="AB415" s="10"/>
      <c r="AC415" s="10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</row>
    <row r="416" spans="1:46" ht="47.25" customHeight="1">
      <c r="A416" s="14"/>
      <c r="B416" s="5"/>
      <c r="C416" s="6"/>
      <c r="D416" s="6"/>
      <c r="E416" s="7"/>
      <c r="F416" s="5"/>
      <c r="G416" s="5"/>
      <c r="H416" s="5"/>
      <c r="I416" s="5" t="str">
        <f t="shared" si="58"/>
        <v/>
      </c>
      <c r="J416" s="5"/>
      <c r="K416" s="5"/>
      <c r="L416" s="5"/>
      <c r="M416" s="5"/>
      <c r="N416" s="10" t="e">
        <f>IF(VLOOKUP($I416,Zużycie!$A$2:$P$8,5,FALSE)=0," ",VLOOKUP($I416,Zużycie!$A$2:$P$8,5,FALSE))</f>
        <v>#N/A</v>
      </c>
      <c r="O416" s="10" t="e">
        <f>IF(VLOOKUP($I416,Zużycie!$A$2:$P$8,6,FALSE)=0," ",VLOOKUP($I416,Zużycie!$A$2:$P$8,6,FALSE))</f>
        <v>#N/A</v>
      </c>
      <c r="P416" s="10" t="e">
        <f>IF(VLOOKUP($I416,Zużycie!$A$2:$P$8,7,FALSE)=0," ",VLOOKUP($I416,Zużycie!$A$2:$P$8,7,FALSE))</f>
        <v>#N/A</v>
      </c>
      <c r="Q416" s="10" t="e">
        <f>IF(VLOOKUP($I416,Zużycie!$A$2:$P$8,8,FALSE)=0," ",VLOOKUP($I416,Zużycie!$A$2:$P$8,8,FALSE))</f>
        <v>#N/A</v>
      </c>
      <c r="R416" s="10" t="e">
        <f>IF(VLOOKUP($I416,Zużycie!$A$2:$P$8,9,FALSE)=0," ",VLOOKUP($I416,Zużycie!$A$2:$P$8,9,FALSE))</f>
        <v>#N/A</v>
      </c>
      <c r="S416" s="10" t="e">
        <f>IF(VLOOKUP($I416,Zużycie!$A$2:$P$8,10,FALSE)=0," ",VLOOKUP($I416,Zużycie!$A$2:$P$8,10,FALSE))</f>
        <v>#N/A</v>
      </c>
      <c r="T416" s="10" t="e">
        <f>IF(VLOOKUP($I416,Zużycie!$A$2:$P$8,11,FALSE)=0," ",VLOOKUP($I416,Zużycie!$A$2:$P$8,11,FALSE))</f>
        <v>#N/A</v>
      </c>
      <c r="U416" s="10" t="e">
        <f>IF(VLOOKUP($I416,Zużycie!$A$2:$P$8,12,FALSE)=0," ",VLOOKUP($I416,Zużycie!$A$2:$P$8,12,FALSE))</f>
        <v>#N/A</v>
      </c>
      <c r="V416" s="10" t="e">
        <f>IF(VLOOKUP($I416,Zużycie!$A$2:$P$8,13,FALSE)=0," ",VLOOKUP($I416,Zużycie!$A$2:$P$2,100,FALSE))</f>
        <v>#N/A</v>
      </c>
      <c r="W416" s="10" t="e">
        <f>IF(VLOOKUP($I416,Zużycie!$A$2:$P$8,14,FALSE)=0," ",VLOOKUP($I416,Zużycie!$A$2:$P$8,14,FALSE))</f>
        <v>#N/A</v>
      </c>
      <c r="X416" s="10" t="e">
        <f>IF(VLOOKUP($I416,Zużycie!$A$2:$P$8,15,FALSE)=0," ",VLOOKUP($I416,Zużycie!$A$2:$P$8,15,FALSE))</f>
        <v>#N/A</v>
      </c>
      <c r="Y416" s="10" t="e">
        <f>IF(VLOOKUP($I416,Zużycie!$A$2:$P$8,16,FALSE)=0," ",VLOOKUP($I416,Zużycie!$A$2:$P$8,16,FALSE))</f>
        <v>#N/A</v>
      </c>
      <c r="Z416" s="10"/>
      <c r="AA416" s="10"/>
      <c r="AB416" s="10"/>
      <c r="AC416" s="10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</row>
    <row r="417" spans="1:46" ht="47.25" customHeight="1">
      <c r="A417" s="14"/>
      <c r="B417" s="5"/>
      <c r="C417" s="6"/>
      <c r="D417" s="6"/>
      <c r="E417" s="7"/>
      <c r="F417" s="5"/>
      <c r="G417" s="5"/>
      <c r="H417" s="5"/>
      <c r="I417" s="5" t="str">
        <f t="shared" si="58"/>
        <v/>
      </c>
      <c r="J417" s="5"/>
      <c r="K417" s="5"/>
      <c r="L417" s="5"/>
      <c r="M417" s="5"/>
      <c r="N417" s="10" t="e">
        <f>IF(VLOOKUP($I417,Zużycie!$A$2:$P$8,5,FALSE)=0," ",VLOOKUP($I417,Zużycie!$A$2:$P$8,5,FALSE))</f>
        <v>#N/A</v>
      </c>
      <c r="O417" s="10" t="e">
        <f>IF(VLOOKUP($I417,Zużycie!$A$2:$P$8,6,FALSE)=0," ",VLOOKUP($I417,Zużycie!$A$2:$P$8,6,FALSE))</f>
        <v>#N/A</v>
      </c>
      <c r="P417" s="10" t="e">
        <f>IF(VLOOKUP($I417,Zużycie!$A$2:$P$8,7,FALSE)=0," ",VLOOKUP($I417,Zużycie!$A$2:$P$8,7,FALSE))</f>
        <v>#N/A</v>
      </c>
      <c r="Q417" s="10" t="e">
        <f>IF(VLOOKUP($I417,Zużycie!$A$2:$P$8,8,FALSE)=0," ",VLOOKUP($I417,Zużycie!$A$2:$P$8,8,FALSE))</f>
        <v>#N/A</v>
      </c>
      <c r="R417" s="10" t="e">
        <f>IF(VLOOKUP($I417,Zużycie!$A$2:$P$8,9,FALSE)=0," ",VLOOKUP($I417,Zużycie!$A$2:$P$8,9,FALSE))</f>
        <v>#N/A</v>
      </c>
      <c r="S417" s="10" t="e">
        <f>IF(VLOOKUP($I417,Zużycie!$A$2:$P$8,10,FALSE)=0," ",VLOOKUP($I417,Zużycie!$A$2:$P$8,10,FALSE))</f>
        <v>#N/A</v>
      </c>
      <c r="T417" s="10" t="e">
        <f>IF(VLOOKUP($I417,Zużycie!$A$2:$P$8,11,FALSE)=0," ",VLOOKUP($I417,Zużycie!$A$2:$P$8,11,FALSE))</f>
        <v>#N/A</v>
      </c>
      <c r="U417" s="10" t="e">
        <f>IF(VLOOKUP($I417,Zużycie!$A$2:$P$8,12,FALSE)=0," ",VLOOKUP($I417,Zużycie!$A$2:$P$8,12,FALSE))</f>
        <v>#N/A</v>
      </c>
      <c r="V417" s="10" t="e">
        <f>IF(VLOOKUP($I417,Zużycie!$A$2:$P$8,13,FALSE)=0," ",VLOOKUP($I417,Zużycie!$A$2:$P$2,100,FALSE))</f>
        <v>#N/A</v>
      </c>
      <c r="W417" s="10" t="e">
        <f>IF(VLOOKUP($I417,Zużycie!$A$2:$P$8,14,FALSE)=0," ",VLOOKUP($I417,Zużycie!$A$2:$P$8,14,FALSE))</f>
        <v>#N/A</v>
      </c>
      <c r="X417" s="10" t="e">
        <f>IF(VLOOKUP($I417,Zużycie!$A$2:$P$8,15,FALSE)=0," ",VLOOKUP($I417,Zużycie!$A$2:$P$8,15,FALSE))</f>
        <v>#N/A</v>
      </c>
      <c r="Y417" s="10" t="e">
        <f>IF(VLOOKUP($I417,Zużycie!$A$2:$P$8,16,FALSE)=0," ",VLOOKUP($I417,Zużycie!$A$2:$P$8,16,FALSE))</f>
        <v>#N/A</v>
      </c>
      <c r="Z417" s="10"/>
      <c r="AA417" s="10"/>
      <c r="AB417" s="10"/>
      <c r="AC417" s="10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</row>
    <row r="418" spans="1:46" ht="47.25" customHeight="1">
      <c r="A418" s="14"/>
      <c r="B418" s="5"/>
      <c r="C418" s="6"/>
      <c r="D418" s="6"/>
      <c r="E418" s="7"/>
      <c r="F418" s="5"/>
      <c r="G418" s="5"/>
      <c r="H418" s="5"/>
      <c r="I418" s="5" t="str">
        <f t="shared" si="58"/>
        <v/>
      </c>
      <c r="J418" s="5"/>
      <c r="K418" s="5"/>
      <c r="L418" s="5"/>
      <c r="M418" s="5"/>
      <c r="N418" s="10" t="e">
        <f>IF(VLOOKUP($I418,Zużycie!$A$2:$P$8,5,FALSE)=0," ",VLOOKUP($I418,Zużycie!$A$2:$P$8,5,FALSE))</f>
        <v>#N/A</v>
      </c>
      <c r="O418" s="10" t="e">
        <f>IF(VLOOKUP($I418,Zużycie!$A$2:$P$8,6,FALSE)=0," ",VLOOKUP($I418,Zużycie!$A$2:$P$8,6,FALSE))</f>
        <v>#N/A</v>
      </c>
      <c r="P418" s="10" t="e">
        <f>IF(VLOOKUP($I418,Zużycie!$A$2:$P$8,7,FALSE)=0," ",VLOOKUP($I418,Zużycie!$A$2:$P$8,7,FALSE))</f>
        <v>#N/A</v>
      </c>
      <c r="Q418" s="10" t="e">
        <f>IF(VLOOKUP($I418,Zużycie!$A$2:$P$8,8,FALSE)=0," ",VLOOKUP($I418,Zużycie!$A$2:$P$8,8,FALSE))</f>
        <v>#N/A</v>
      </c>
      <c r="R418" s="10" t="e">
        <f>IF(VLOOKUP($I418,Zużycie!$A$2:$P$8,9,FALSE)=0," ",VLOOKUP($I418,Zużycie!$A$2:$P$8,9,FALSE))</f>
        <v>#N/A</v>
      </c>
      <c r="S418" s="10" t="e">
        <f>IF(VLOOKUP($I418,Zużycie!$A$2:$P$8,10,FALSE)=0," ",VLOOKUP($I418,Zużycie!$A$2:$P$8,10,FALSE))</f>
        <v>#N/A</v>
      </c>
      <c r="T418" s="10" t="e">
        <f>IF(VLOOKUP($I418,Zużycie!$A$2:$P$8,11,FALSE)=0," ",VLOOKUP($I418,Zużycie!$A$2:$P$8,11,FALSE))</f>
        <v>#N/A</v>
      </c>
      <c r="U418" s="10" t="e">
        <f>IF(VLOOKUP($I418,Zużycie!$A$2:$P$8,12,FALSE)=0," ",VLOOKUP($I418,Zużycie!$A$2:$P$8,12,FALSE))</f>
        <v>#N/A</v>
      </c>
      <c r="V418" s="10" t="e">
        <f>IF(VLOOKUP($I418,Zużycie!$A$2:$P$8,13,FALSE)=0," ",VLOOKUP($I418,Zużycie!$A$2:$P$2,100,FALSE))</f>
        <v>#N/A</v>
      </c>
      <c r="W418" s="10" t="e">
        <f>IF(VLOOKUP($I418,Zużycie!$A$2:$P$8,14,FALSE)=0," ",VLOOKUP($I418,Zużycie!$A$2:$P$8,14,FALSE))</f>
        <v>#N/A</v>
      </c>
      <c r="X418" s="10" t="e">
        <f>IF(VLOOKUP($I418,Zużycie!$A$2:$P$8,15,FALSE)=0," ",VLOOKUP($I418,Zużycie!$A$2:$P$8,15,FALSE))</f>
        <v>#N/A</v>
      </c>
      <c r="Y418" s="10" t="e">
        <f>IF(VLOOKUP($I418,Zużycie!$A$2:$P$8,16,FALSE)=0," ",VLOOKUP($I418,Zużycie!$A$2:$P$8,16,FALSE))</f>
        <v>#N/A</v>
      </c>
      <c r="Z418" s="10"/>
      <c r="AA418" s="10"/>
      <c r="AB418" s="10"/>
      <c r="AC418" s="10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</row>
    <row r="419" spans="1:46" ht="47.25" customHeight="1">
      <c r="A419" s="14"/>
      <c r="B419" s="5"/>
      <c r="C419" s="6"/>
      <c r="D419" s="6"/>
      <c r="E419" s="7"/>
      <c r="F419" s="5"/>
      <c r="G419" s="5"/>
      <c r="H419" s="5"/>
      <c r="I419" s="5" t="str">
        <f t="shared" si="58"/>
        <v/>
      </c>
      <c r="J419" s="5"/>
      <c r="K419" s="5"/>
      <c r="L419" s="5"/>
      <c r="M419" s="5"/>
      <c r="N419" s="10" t="e">
        <f>IF(VLOOKUP($I419,Zużycie!$A$2:$P$8,5,FALSE)=0," ",VLOOKUP($I419,Zużycie!$A$2:$P$8,5,FALSE))</f>
        <v>#N/A</v>
      </c>
      <c r="O419" s="10" t="e">
        <f>IF(VLOOKUP($I419,Zużycie!$A$2:$P$8,6,FALSE)=0," ",VLOOKUP($I419,Zużycie!$A$2:$P$8,6,FALSE))</f>
        <v>#N/A</v>
      </c>
      <c r="P419" s="10" t="e">
        <f>IF(VLOOKUP($I419,Zużycie!$A$2:$P$8,7,FALSE)=0," ",VLOOKUP($I419,Zużycie!$A$2:$P$8,7,FALSE))</f>
        <v>#N/A</v>
      </c>
      <c r="Q419" s="10" t="e">
        <f>IF(VLOOKUP($I419,Zużycie!$A$2:$P$8,8,FALSE)=0," ",VLOOKUP($I419,Zużycie!$A$2:$P$8,8,FALSE))</f>
        <v>#N/A</v>
      </c>
      <c r="R419" s="10" t="e">
        <f>IF(VLOOKUP($I419,Zużycie!$A$2:$P$8,9,FALSE)=0," ",VLOOKUP($I419,Zużycie!$A$2:$P$8,9,FALSE))</f>
        <v>#N/A</v>
      </c>
      <c r="S419" s="10" t="e">
        <f>IF(VLOOKUP($I419,Zużycie!$A$2:$P$8,10,FALSE)=0," ",VLOOKUP($I419,Zużycie!$A$2:$P$8,10,FALSE))</f>
        <v>#N/A</v>
      </c>
      <c r="T419" s="10" t="e">
        <f>IF(VLOOKUP($I419,Zużycie!$A$2:$P$8,11,FALSE)=0," ",VLOOKUP($I419,Zużycie!$A$2:$P$8,11,FALSE))</f>
        <v>#N/A</v>
      </c>
      <c r="U419" s="10" t="e">
        <f>IF(VLOOKUP($I419,Zużycie!$A$2:$P$8,12,FALSE)=0," ",VLOOKUP($I419,Zużycie!$A$2:$P$8,12,FALSE))</f>
        <v>#N/A</v>
      </c>
      <c r="V419" s="10" t="e">
        <f>IF(VLOOKUP($I419,Zużycie!$A$2:$P$8,13,FALSE)=0," ",VLOOKUP($I419,Zużycie!$A$2:$P$2,100,FALSE))</f>
        <v>#N/A</v>
      </c>
      <c r="W419" s="10" t="e">
        <f>IF(VLOOKUP($I419,Zużycie!$A$2:$P$8,14,FALSE)=0," ",VLOOKUP($I419,Zużycie!$A$2:$P$8,14,FALSE))</f>
        <v>#N/A</v>
      </c>
      <c r="X419" s="10" t="e">
        <f>IF(VLOOKUP($I419,Zużycie!$A$2:$P$8,15,FALSE)=0," ",VLOOKUP($I419,Zużycie!$A$2:$P$8,15,FALSE))</f>
        <v>#N/A</v>
      </c>
      <c r="Y419" s="10" t="e">
        <f>IF(VLOOKUP($I419,Zużycie!$A$2:$P$8,16,FALSE)=0," ",VLOOKUP($I419,Zużycie!$A$2:$P$8,16,FALSE))</f>
        <v>#N/A</v>
      </c>
      <c r="Z419" s="10"/>
      <c r="AA419" s="10"/>
      <c r="AB419" s="10"/>
      <c r="AC419" s="10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</row>
    <row r="420" spans="1:46" ht="47.25" customHeight="1">
      <c r="A420" s="14"/>
      <c r="B420" s="5"/>
      <c r="C420" s="6"/>
      <c r="D420" s="6"/>
      <c r="E420" s="7"/>
      <c r="F420" s="5"/>
      <c r="G420" s="5"/>
      <c r="H420" s="5"/>
      <c r="I420" s="5" t="str">
        <f t="shared" si="58"/>
        <v/>
      </c>
      <c r="J420" s="5"/>
      <c r="K420" s="5"/>
      <c r="L420" s="5"/>
      <c r="M420" s="5"/>
      <c r="N420" s="10" t="e">
        <f>IF(VLOOKUP($I420,Zużycie!$A$2:$P$8,5,FALSE)=0," ",VLOOKUP($I420,Zużycie!$A$2:$P$8,5,FALSE))</f>
        <v>#N/A</v>
      </c>
      <c r="O420" s="10" t="e">
        <f>IF(VLOOKUP($I420,Zużycie!$A$2:$P$8,6,FALSE)=0," ",VLOOKUP($I420,Zużycie!$A$2:$P$8,6,FALSE))</f>
        <v>#N/A</v>
      </c>
      <c r="P420" s="10" t="e">
        <f>IF(VLOOKUP($I420,Zużycie!$A$2:$P$8,7,FALSE)=0," ",VLOOKUP($I420,Zużycie!$A$2:$P$8,7,FALSE))</f>
        <v>#N/A</v>
      </c>
      <c r="Q420" s="10" t="e">
        <f>IF(VLOOKUP($I420,Zużycie!$A$2:$P$8,8,FALSE)=0," ",VLOOKUP($I420,Zużycie!$A$2:$P$8,8,FALSE))</f>
        <v>#N/A</v>
      </c>
      <c r="R420" s="10" t="e">
        <f>IF(VLOOKUP($I420,Zużycie!$A$2:$P$8,9,FALSE)=0," ",VLOOKUP($I420,Zużycie!$A$2:$P$8,9,FALSE))</f>
        <v>#N/A</v>
      </c>
      <c r="S420" s="10" t="e">
        <f>IF(VLOOKUP($I420,Zużycie!$A$2:$P$8,10,FALSE)=0," ",VLOOKUP($I420,Zużycie!$A$2:$P$8,10,FALSE))</f>
        <v>#N/A</v>
      </c>
      <c r="T420" s="10" t="e">
        <f>IF(VLOOKUP($I420,Zużycie!$A$2:$P$8,11,FALSE)=0," ",VLOOKUP($I420,Zużycie!$A$2:$P$8,11,FALSE))</f>
        <v>#N/A</v>
      </c>
      <c r="U420" s="10" t="e">
        <f>IF(VLOOKUP($I420,Zużycie!$A$2:$P$8,12,FALSE)=0," ",VLOOKUP($I420,Zużycie!$A$2:$P$8,12,FALSE))</f>
        <v>#N/A</v>
      </c>
      <c r="V420" s="10" t="e">
        <f>IF(VLOOKUP($I420,Zużycie!$A$2:$P$8,13,FALSE)=0," ",VLOOKUP($I420,Zużycie!$A$2:$P$2,100,FALSE))</f>
        <v>#N/A</v>
      </c>
      <c r="W420" s="10" t="e">
        <f>IF(VLOOKUP($I420,Zużycie!$A$2:$P$8,14,FALSE)=0," ",VLOOKUP($I420,Zużycie!$A$2:$P$8,14,FALSE))</f>
        <v>#N/A</v>
      </c>
      <c r="X420" s="10" t="e">
        <f>IF(VLOOKUP($I420,Zużycie!$A$2:$P$8,15,FALSE)=0," ",VLOOKUP($I420,Zużycie!$A$2:$P$8,15,FALSE))</f>
        <v>#N/A</v>
      </c>
      <c r="Y420" s="10" t="e">
        <f>IF(VLOOKUP($I420,Zużycie!$A$2:$P$8,16,FALSE)=0," ",VLOOKUP($I420,Zużycie!$A$2:$P$8,16,FALSE))</f>
        <v>#N/A</v>
      </c>
      <c r="Z420" s="10"/>
      <c r="AA420" s="10"/>
      <c r="AB420" s="10"/>
      <c r="AC420" s="10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</row>
    <row r="421" spans="1:46" ht="47.25" customHeight="1">
      <c r="A421" s="14"/>
      <c r="B421" s="5"/>
      <c r="C421" s="6"/>
      <c r="D421" s="6"/>
      <c r="E421" s="7"/>
      <c r="F421" s="5"/>
      <c r="G421" s="5"/>
      <c r="H421" s="5"/>
      <c r="I421" s="5" t="str">
        <f t="shared" si="58"/>
        <v/>
      </c>
      <c r="J421" s="5"/>
      <c r="K421" s="5"/>
      <c r="L421" s="5"/>
      <c r="M421" s="5"/>
      <c r="N421" s="10" t="e">
        <f>IF(VLOOKUP($I421,Zużycie!$A$2:$P$8,5,FALSE)=0," ",VLOOKUP($I421,Zużycie!$A$2:$P$8,5,FALSE))</f>
        <v>#N/A</v>
      </c>
      <c r="O421" s="10" t="e">
        <f>IF(VLOOKUP($I421,Zużycie!$A$2:$P$8,6,FALSE)=0," ",VLOOKUP($I421,Zużycie!$A$2:$P$8,6,FALSE))</f>
        <v>#N/A</v>
      </c>
      <c r="P421" s="10" t="e">
        <f>IF(VLOOKUP($I421,Zużycie!$A$2:$P$8,7,FALSE)=0," ",VLOOKUP($I421,Zużycie!$A$2:$P$8,7,FALSE))</f>
        <v>#N/A</v>
      </c>
      <c r="Q421" s="10" t="e">
        <f>IF(VLOOKUP($I421,Zużycie!$A$2:$P$8,8,FALSE)=0," ",VLOOKUP($I421,Zużycie!$A$2:$P$8,8,FALSE))</f>
        <v>#N/A</v>
      </c>
      <c r="R421" s="10" t="e">
        <f>IF(VLOOKUP($I421,Zużycie!$A$2:$P$8,9,FALSE)=0," ",VLOOKUP($I421,Zużycie!$A$2:$P$8,9,FALSE))</f>
        <v>#N/A</v>
      </c>
      <c r="S421" s="10" t="e">
        <f>IF(VLOOKUP($I421,Zużycie!$A$2:$P$8,10,FALSE)=0," ",VLOOKUP($I421,Zużycie!$A$2:$P$8,10,FALSE))</f>
        <v>#N/A</v>
      </c>
      <c r="T421" s="10" t="e">
        <f>IF(VLOOKUP($I421,Zużycie!$A$2:$P$8,11,FALSE)=0," ",VLOOKUP($I421,Zużycie!$A$2:$P$8,11,FALSE))</f>
        <v>#N/A</v>
      </c>
      <c r="U421" s="10" t="e">
        <f>IF(VLOOKUP($I421,Zużycie!$A$2:$P$8,12,FALSE)=0," ",VLOOKUP($I421,Zużycie!$A$2:$P$8,12,FALSE))</f>
        <v>#N/A</v>
      </c>
      <c r="V421" s="10" t="e">
        <f>IF(VLOOKUP($I421,Zużycie!$A$2:$P$8,13,FALSE)=0," ",VLOOKUP($I421,Zużycie!$A$2:$P$2,100,FALSE))</f>
        <v>#N/A</v>
      </c>
      <c r="W421" s="10" t="e">
        <f>IF(VLOOKUP($I421,Zużycie!$A$2:$P$8,14,FALSE)=0," ",VLOOKUP($I421,Zużycie!$A$2:$P$8,14,FALSE))</f>
        <v>#N/A</v>
      </c>
      <c r="X421" s="10" t="e">
        <f>IF(VLOOKUP($I421,Zużycie!$A$2:$P$8,15,FALSE)=0," ",VLOOKUP($I421,Zużycie!$A$2:$P$8,15,FALSE))</f>
        <v>#N/A</v>
      </c>
      <c r="Y421" s="10" t="e">
        <f>IF(VLOOKUP($I421,Zużycie!$A$2:$P$8,16,FALSE)=0," ",VLOOKUP($I421,Zużycie!$A$2:$P$8,16,FALSE))</f>
        <v>#N/A</v>
      </c>
      <c r="Z421" s="10"/>
      <c r="AA421" s="10"/>
      <c r="AB421" s="10"/>
      <c r="AC421" s="10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</row>
    <row r="422" spans="1:46" ht="47.25" customHeight="1">
      <c r="A422" s="14"/>
      <c r="B422" s="5"/>
      <c r="C422" s="6"/>
      <c r="D422" s="6"/>
      <c r="E422" s="7"/>
      <c r="F422" s="5"/>
      <c r="G422" s="5"/>
      <c r="H422" s="5"/>
      <c r="I422" s="5" t="str">
        <f t="shared" si="58"/>
        <v/>
      </c>
      <c r="J422" s="5"/>
      <c r="K422" s="5"/>
      <c r="L422" s="5"/>
      <c r="M422" s="5"/>
      <c r="N422" s="10" t="e">
        <f>IF(VLOOKUP($I422,Zużycie!$A$2:$P$8,5,FALSE)=0," ",VLOOKUP($I422,Zużycie!$A$2:$P$8,5,FALSE))</f>
        <v>#N/A</v>
      </c>
      <c r="O422" s="10" t="e">
        <f>IF(VLOOKUP($I422,Zużycie!$A$2:$P$8,6,FALSE)=0," ",VLOOKUP($I422,Zużycie!$A$2:$P$8,6,FALSE))</f>
        <v>#N/A</v>
      </c>
      <c r="P422" s="10" t="e">
        <f>IF(VLOOKUP($I422,Zużycie!$A$2:$P$8,7,FALSE)=0," ",VLOOKUP($I422,Zużycie!$A$2:$P$8,7,FALSE))</f>
        <v>#N/A</v>
      </c>
      <c r="Q422" s="10" t="e">
        <f>IF(VLOOKUP($I422,Zużycie!$A$2:$P$8,8,FALSE)=0," ",VLOOKUP($I422,Zużycie!$A$2:$P$8,8,FALSE))</f>
        <v>#N/A</v>
      </c>
      <c r="R422" s="10" t="e">
        <f>IF(VLOOKUP($I422,Zużycie!$A$2:$P$8,9,FALSE)=0," ",VLOOKUP($I422,Zużycie!$A$2:$P$8,9,FALSE))</f>
        <v>#N/A</v>
      </c>
      <c r="S422" s="10" t="e">
        <f>IF(VLOOKUP($I422,Zużycie!$A$2:$P$8,10,FALSE)=0," ",VLOOKUP($I422,Zużycie!$A$2:$P$8,10,FALSE))</f>
        <v>#N/A</v>
      </c>
      <c r="T422" s="10" t="e">
        <f>IF(VLOOKUP($I422,Zużycie!$A$2:$P$8,11,FALSE)=0," ",VLOOKUP($I422,Zużycie!$A$2:$P$8,11,FALSE))</f>
        <v>#N/A</v>
      </c>
      <c r="U422" s="10" t="e">
        <f>IF(VLOOKUP($I422,Zużycie!$A$2:$P$8,12,FALSE)=0," ",VLOOKUP($I422,Zużycie!$A$2:$P$8,12,FALSE))</f>
        <v>#N/A</v>
      </c>
      <c r="V422" s="10" t="e">
        <f>IF(VLOOKUP($I422,Zużycie!$A$2:$P$8,13,FALSE)=0," ",VLOOKUP($I422,Zużycie!$A$2:$P$2,100,FALSE))</f>
        <v>#N/A</v>
      </c>
      <c r="W422" s="10" t="e">
        <f>IF(VLOOKUP($I422,Zużycie!$A$2:$P$8,14,FALSE)=0," ",VLOOKUP($I422,Zużycie!$A$2:$P$8,14,FALSE))</f>
        <v>#N/A</v>
      </c>
      <c r="X422" s="10" t="e">
        <f>IF(VLOOKUP($I422,Zużycie!$A$2:$P$8,15,FALSE)=0," ",VLOOKUP($I422,Zużycie!$A$2:$P$8,15,FALSE))</f>
        <v>#N/A</v>
      </c>
      <c r="Y422" s="10" t="e">
        <f>IF(VLOOKUP($I422,Zużycie!$A$2:$P$8,16,FALSE)=0," ",VLOOKUP($I422,Zużycie!$A$2:$P$8,16,FALSE))</f>
        <v>#N/A</v>
      </c>
      <c r="Z422" s="10"/>
      <c r="AA422" s="10"/>
      <c r="AB422" s="10"/>
      <c r="AC422" s="10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</row>
    <row r="423" spans="1:46" ht="47.25" customHeight="1">
      <c r="A423" s="14"/>
      <c r="B423" s="5"/>
      <c r="C423" s="6"/>
      <c r="D423" s="6"/>
      <c r="E423" s="7"/>
      <c r="F423" s="5"/>
      <c r="G423" s="5"/>
      <c r="H423" s="5"/>
      <c r="I423" s="5" t="str">
        <f t="shared" si="58"/>
        <v/>
      </c>
      <c r="J423" s="5"/>
      <c r="K423" s="5"/>
      <c r="L423" s="5"/>
      <c r="M423" s="5"/>
      <c r="N423" s="10" t="e">
        <f>IF(VLOOKUP($I423,Zużycie!$A$2:$P$8,5,FALSE)=0," ",VLOOKUP($I423,Zużycie!$A$2:$P$8,5,FALSE))</f>
        <v>#N/A</v>
      </c>
      <c r="O423" s="10" t="e">
        <f>IF(VLOOKUP($I423,Zużycie!$A$2:$P$8,6,FALSE)=0," ",VLOOKUP($I423,Zużycie!$A$2:$P$8,6,FALSE))</f>
        <v>#N/A</v>
      </c>
      <c r="P423" s="10" t="e">
        <f>IF(VLOOKUP($I423,Zużycie!$A$2:$P$8,7,FALSE)=0," ",VLOOKUP($I423,Zużycie!$A$2:$P$8,7,FALSE))</f>
        <v>#N/A</v>
      </c>
      <c r="Q423" s="10" t="e">
        <f>IF(VLOOKUP($I423,Zużycie!$A$2:$P$8,8,FALSE)=0," ",VLOOKUP($I423,Zużycie!$A$2:$P$8,8,FALSE))</f>
        <v>#N/A</v>
      </c>
      <c r="R423" s="10" t="e">
        <f>IF(VLOOKUP($I423,Zużycie!$A$2:$P$8,9,FALSE)=0," ",VLOOKUP($I423,Zużycie!$A$2:$P$8,9,FALSE))</f>
        <v>#N/A</v>
      </c>
      <c r="S423" s="10" t="e">
        <f>IF(VLOOKUP($I423,Zużycie!$A$2:$P$8,10,FALSE)=0," ",VLOOKUP($I423,Zużycie!$A$2:$P$8,10,FALSE))</f>
        <v>#N/A</v>
      </c>
      <c r="T423" s="10" t="e">
        <f>IF(VLOOKUP($I423,Zużycie!$A$2:$P$8,11,FALSE)=0," ",VLOOKUP($I423,Zużycie!$A$2:$P$8,11,FALSE))</f>
        <v>#N/A</v>
      </c>
      <c r="U423" s="10" t="e">
        <f>IF(VLOOKUP($I423,Zużycie!$A$2:$P$8,12,FALSE)=0," ",VLOOKUP($I423,Zużycie!$A$2:$P$8,12,FALSE))</f>
        <v>#N/A</v>
      </c>
      <c r="V423" s="10" t="e">
        <f>IF(VLOOKUP($I423,Zużycie!$A$2:$P$8,13,FALSE)=0," ",VLOOKUP($I423,Zużycie!$A$2:$P$2,100,FALSE))</f>
        <v>#N/A</v>
      </c>
      <c r="W423" s="10" t="e">
        <f>IF(VLOOKUP($I423,Zużycie!$A$2:$P$8,14,FALSE)=0," ",VLOOKUP($I423,Zużycie!$A$2:$P$8,14,FALSE))</f>
        <v>#N/A</v>
      </c>
      <c r="X423" s="10" t="e">
        <f>IF(VLOOKUP($I423,Zużycie!$A$2:$P$8,15,FALSE)=0," ",VLOOKUP($I423,Zużycie!$A$2:$P$8,15,FALSE))</f>
        <v>#N/A</v>
      </c>
      <c r="Y423" s="10" t="e">
        <f>IF(VLOOKUP($I423,Zużycie!$A$2:$P$8,16,FALSE)=0," ",VLOOKUP($I423,Zużycie!$A$2:$P$8,16,FALSE))</f>
        <v>#N/A</v>
      </c>
      <c r="Z423" s="10"/>
      <c r="AA423" s="10"/>
      <c r="AB423" s="10"/>
      <c r="AC423" s="10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</row>
    <row r="424" spans="1:46" ht="47.25" customHeight="1">
      <c r="A424" s="14"/>
      <c r="B424" s="5"/>
      <c r="C424" s="6"/>
      <c r="D424" s="6"/>
      <c r="E424" s="7"/>
      <c r="F424" s="5"/>
      <c r="G424" s="5"/>
      <c r="H424" s="5"/>
      <c r="I424" s="5" t="str">
        <f t="shared" si="58"/>
        <v/>
      </c>
      <c r="J424" s="5"/>
      <c r="K424" s="5"/>
      <c r="L424" s="5"/>
      <c r="M424" s="5"/>
      <c r="N424" s="10" t="e">
        <f>IF(VLOOKUP($I424,Zużycie!$A$2:$P$8,5,FALSE)=0," ",VLOOKUP($I424,Zużycie!$A$2:$P$8,5,FALSE))</f>
        <v>#N/A</v>
      </c>
      <c r="O424" s="10" t="e">
        <f>IF(VLOOKUP($I424,Zużycie!$A$2:$P$8,6,FALSE)=0," ",VLOOKUP($I424,Zużycie!$A$2:$P$8,6,FALSE))</f>
        <v>#N/A</v>
      </c>
      <c r="P424" s="10" t="e">
        <f>IF(VLOOKUP($I424,Zużycie!$A$2:$P$8,7,FALSE)=0," ",VLOOKUP($I424,Zużycie!$A$2:$P$8,7,FALSE))</f>
        <v>#N/A</v>
      </c>
      <c r="Q424" s="10" t="e">
        <f>IF(VLOOKUP($I424,Zużycie!$A$2:$P$8,8,FALSE)=0," ",VLOOKUP($I424,Zużycie!$A$2:$P$8,8,FALSE))</f>
        <v>#N/A</v>
      </c>
      <c r="R424" s="10" t="e">
        <f>IF(VLOOKUP($I424,Zużycie!$A$2:$P$8,9,FALSE)=0," ",VLOOKUP($I424,Zużycie!$A$2:$P$8,9,FALSE))</f>
        <v>#N/A</v>
      </c>
      <c r="S424" s="10" t="e">
        <f>IF(VLOOKUP($I424,Zużycie!$A$2:$P$8,10,FALSE)=0," ",VLOOKUP($I424,Zużycie!$A$2:$P$8,10,FALSE))</f>
        <v>#N/A</v>
      </c>
      <c r="T424" s="10" t="e">
        <f>IF(VLOOKUP($I424,Zużycie!$A$2:$P$8,11,FALSE)=0," ",VLOOKUP($I424,Zużycie!$A$2:$P$8,11,FALSE))</f>
        <v>#N/A</v>
      </c>
      <c r="U424" s="10" t="e">
        <f>IF(VLOOKUP($I424,Zużycie!$A$2:$P$8,12,FALSE)=0," ",VLOOKUP($I424,Zużycie!$A$2:$P$8,12,FALSE))</f>
        <v>#N/A</v>
      </c>
      <c r="V424" s="10" t="e">
        <f>IF(VLOOKUP($I424,Zużycie!$A$2:$P$8,13,FALSE)=0," ",VLOOKUP($I424,Zużycie!$A$2:$P$2,100,FALSE))</f>
        <v>#N/A</v>
      </c>
      <c r="W424" s="10" t="e">
        <f>IF(VLOOKUP($I424,Zużycie!$A$2:$P$8,14,FALSE)=0," ",VLOOKUP($I424,Zużycie!$A$2:$P$8,14,FALSE))</f>
        <v>#N/A</v>
      </c>
      <c r="X424" s="10" t="e">
        <f>IF(VLOOKUP($I424,Zużycie!$A$2:$P$8,15,FALSE)=0," ",VLOOKUP($I424,Zużycie!$A$2:$P$8,15,FALSE))</f>
        <v>#N/A</v>
      </c>
      <c r="Y424" s="10" t="e">
        <f>IF(VLOOKUP($I424,Zużycie!$A$2:$P$8,16,FALSE)=0," ",VLOOKUP($I424,Zużycie!$A$2:$P$8,16,FALSE))</f>
        <v>#N/A</v>
      </c>
      <c r="Z424" s="10"/>
      <c r="AA424" s="10"/>
      <c r="AB424" s="10"/>
      <c r="AC424" s="10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</row>
    <row r="425" spans="1:46" ht="47.25" customHeight="1">
      <c r="A425" s="14"/>
      <c r="B425" s="5"/>
      <c r="C425" s="6"/>
      <c r="D425" s="6"/>
      <c r="E425" s="7"/>
      <c r="F425" s="5"/>
      <c r="G425" s="5"/>
      <c r="H425" s="5"/>
      <c r="I425" s="5" t="str">
        <f t="shared" si="58"/>
        <v/>
      </c>
      <c r="J425" s="5"/>
      <c r="K425" s="5"/>
      <c r="L425" s="5"/>
      <c r="M425" s="5"/>
      <c r="N425" s="10" t="e">
        <f>IF(VLOOKUP($I425,Zużycie!$A$2:$P$8,5,FALSE)=0," ",VLOOKUP($I425,Zużycie!$A$2:$P$8,5,FALSE))</f>
        <v>#N/A</v>
      </c>
      <c r="O425" s="10" t="e">
        <f>IF(VLOOKUP($I425,Zużycie!$A$2:$P$8,6,FALSE)=0," ",VLOOKUP($I425,Zużycie!$A$2:$P$8,6,FALSE))</f>
        <v>#N/A</v>
      </c>
      <c r="P425" s="10" t="e">
        <f>IF(VLOOKUP($I425,Zużycie!$A$2:$P$8,7,FALSE)=0," ",VLOOKUP($I425,Zużycie!$A$2:$P$8,7,FALSE))</f>
        <v>#N/A</v>
      </c>
      <c r="Q425" s="10" t="e">
        <f>IF(VLOOKUP($I425,Zużycie!$A$2:$P$8,8,FALSE)=0," ",VLOOKUP($I425,Zużycie!$A$2:$P$8,8,FALSE))</f>
        <v>#N/A</v>
      </c>
      <c r="R425" s="10" t="e">
        <f>IF(VLOOKUP($I425,Zużycie!$A$2:$P$8,9,FALSE)=0," ",VLOOKUP($I425,Zużycie!$A$2:$P$8,9,FALSE))</f>
        <v>#N/A</v>
      </c>
      <c r="S425" s="10" t="e">
        <f>IF(VLOOKUP($I425,Zużycie!$A$2:$P$8,10,FALSE)=0," ",VLOOKUP($I425,Zużycie!$A$2:$P$8,10,FALSE))</f>
        <v>#N/A</v>
      </c>
      <c r="T425" s="10" t="e">
        <f>IF(VLOOKUP($I425,Zużycie!$A$2:$P$8,11,FALSE)=0," ",VLOOKUP($I425,Zużycie!$A$2:$P$8,11,FALSE))</f>
        <v>#N/A</v>
      </c>
      <c r="U425" s="10" t="e">
        <f>IF(VLOOKUP($I425,Zużycie!$A$2:$P$8,12,FALSE)=0," ",VLOOKUP($I425,Zużycie!$A$2:$P$8,12,FALSE))</f>
        <v>#N/A</v>
      </c>
      <c r="V425" s="10" t="e">
        <f>IF(VLOOKUP($I425,Zużycie!$A$2:$P$8,13,FALSE)=0," ",VLOOKUP($I425,Zużycie!$A$2:$P$2,100,FALSE))</f>
        <v>#N/A</v>
      </c>
      <c r="W425" s="10" t="e">
        <f>IF(VLOOKUP($I425,Zużycie!$A$2:$P$8,14,FALSE)=0," ",VLOOKUP($I425,Zużycie!$A$2:$P$8,14,FALSE))</f>
        <v>#N/A</v>
      </c>
      <c r="X425" s="10" t="e">
        <f>IF(VLOOKUP($I425,Zużycie!$A$2:$P$8,15,FALSE)=0," ",VLOOKUP($I425,Zużycie!$A$2:$P$8,15,FALSE))</f>
        <v>#N/A</v>
      </c>
      <c r="Y425" s="10" t="e">
        <f>IF(VLOOKUP($I425,Zużycie!$A$2:$P$8,16,FALSE)=0," ",VLOOKUP($I425,Zużycie!$A$2:$P$8,16,FALSE))</f>
        <v>#N/A</v>
      </c>
      <c r="Z425" s="10"/>
      <c r="AA425" s="10"/>
      <c r="AB425" s="10"/>
      <c r="AC425" s="10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spans="1:46" ht="47.25" customHeight="1">
      <c r="A426" s="14"/>
      <c r="B426" s="5"/>
      <c r="C426" s="6"/>
      <c r="D426" s="6"/>
      <c r="E426" s="7"/>
      <c r="F426" s="5"/>
      <c r="G426" s="5"/>
      <c r="H426" s="5"/>
      <c r="I426" s="5" t="str">
        <f t="shared" si="58"/>
        <v/>
      </c>
      <c r="J426" s="5"/>
      <c r="K426" s="5"/>
      <c r="L426" s="5"/>
      <c r="M426" s="5"/>
      <c r="N426" s="10" t="e">
        <f>IF(VLOOKUP($I426,Zużycie!$A$2:$P$8,5,FALSE)=0," ",VLOOKUP($I426,Zużycie!$A$2:$P$8,5,FALSE))</f>
        <v>#N/A</v>
      </c>
      <c r="O426" s="10" t="e">
        <f>IF(VLOOKUP($I426,Zużycie!$A$2:$P$8,6,FALSE)=0," ",VLOOKUP($I426,Zużycie!$A$2:$P$8,6,FALSE))</f>
        <v>#N/A</v>
      </c>
      <c r="P426" s="10" t="e">
        <f>IF(VLOOKUP($I426,Zużycie!$A$2:$P$8,7,FALSE)=0," ",VLOOKUP($I426,Zużycie!$A$2:$P$8,7,FALSE))</f>
        <v>#N/A</v>
      </c>
      <c r="Q426" s="10" t="e">
        <f>IF(VLOOKUP($I426,Zużycie!$A$2:$P$8,8,FALSE)=0," ",VLOOKUP($I426,Zużycie!$A$2:$P$8,8,FALSE))</f>
        <v>#N/A</v>
      </c>
      <c r="R426" s="10" t="e">
        <f>IF(VLOOKUP($I426,Zużycie!$A$2:$P$8,9,FALSE)=0," ",VLOOKUP($I426,Zużycie!$A$2:$P$8,9,FALSE))</f>
        <v>#N/A</v>
      </c>
      <c r="S426" s="10" t="e">
        <f>IF(VLOOKUP($I426,Zużycie!$A$2:$P$8,10,FALSE)=0," ",VLOOKUP($I426,Zużycie!$A$2:$P$8,10,FALSE))</f>
        <v>#N/A</v>
      </c>
      <c r="T426" s="10" t="e">
        <f>IF(VLOOKUP($I426,Zużycie!$A$2:$P$8,11,FALSE)=0," ",VLOOKUP($I426,Zużycie!$A$2:$P$8,11,FALSE))</f>
        <v>#N/A</v>
      </c>
      <c r="U426" s="10" t="e">
        <f>IF(VLOOKUP($I426,Zużycie!$A$2:$P$8,12,FALSE)=0," ",VLOOKUP($I426,Zużycie!$A$2:$P$8,12,FALSE))</f>
        <v>#N/A</v>
      </c>
      <c r="V426" s="10" t="e">
        <f>IF(VLOOKUP($I426,Zużycie!$A$2:$P$8,13,FALSE)=0," ",VLOOKUP($I426,Zużycie!$A$2:$P$2,100,FALSE))</f>
        <v>#N/A</v>
      </c>
      <c r="W426" s="10" t="e">
        <f>IF(VLOOKUP($I426,Zużycie!$A$2:$P$8,14,FALSE)=0," ",VLOOKUP($I426,Zużycie!$A$2:$P$8,14,FALSE))</f>
        <v>#N/A</v>
      </c>
      <c r="X426" s="10" t="e">
        <f>IF(VLOOKUP($I426,Zużycie!$A$2:$P$8,15,FALSE)=0," ",VLOOKUP($I426,Zużycie!$A$2:$P$8,15,FALSE))</f>
        <v>#N/A</v>
      </c>
      <c r="Y426" s="10" t="e">
        <f>IF(VLOOKUP($I426,Zużycie!$A$2:$P$8,16,FALSE)=0," ",VLOOKUP($I426,Zużycie!$A$2:$P$8,16,FALSE))</f>
        <v>#N/A</v>
      </c>
      <c r="Z426" s="10"/>
      <c r="AA426" s="10"/>
      <c r="AB426" s="10"/>
      <c r="AC426" s="10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spans="1:46" ht="47.25" customHeight="1">
      <c r="A427" s="14"/>
      <c r="B427" s="5"/>
      <c r="C427" s="6"/>
      <c r="D427" s="6"/>
      <c r="E427" s="7"/>
      <c r="F427" s="5"/>
      <c r="G427" s="5"/>
      <c r="H427" s="5"/>
      <c r="I427" s="5" t="str">
        <f t="shared" si="58"/>
        <v/>
      </c>
      <c r="J427" s="5"/>
      <c r="K427" s="5"/>
      <c r="L427" s="5"/>
      <c r="M427" s="5"/>
      <c r="N427" s="10" t="e">
        <f>IF(VLOOKUP($I427,Zużycie!$A$2:$P$8,5,FALSE)=0," ",VLOOKUP($I427,Zużycie!$A$2:$P$8,5,FALSE))</f>
        <v>#N/A</v>
      </c>
      <c r="O427" s="10" t="e">
        <f>IF(VLOOKUP($I427,Zużycie!$A$2:$P$8,6,FALSE)=0," ",VLOOKUP($I427,Zużycie!$A$2:$P$8,6,FALSE))</f>
        <v>#N/A</v>
      </c>
      <c r="P427" s="10" t="e">
        <f>IF(VLOOKUP($I427,Zużycie!$A$2:$P$8,7,FALSE)=0," ",VLOOKUP($I427,Zużycie!$A$2:$P$8,7,FALSE))</f>
        <v>#N/A</v>
      </c>
      <c r="Q427" s="10" t="e">
        <f>IF(VLOOKUP($I427,Zużycie!$A$2:$P$8,8,FALSE)=0," ",VLOOKUP($I427,Zużycie!$A$2:$P$8,8,FALSE))</f>
        <v>#N/A</v>
      </c>
      <c r="R427" s="10" t="e">
        <f>IF(VLOOKUP($I427,Zużycie!$A$2:$P$8,9,FALSE)=0," ",VLOOKUP($I427,Zużycie!$A$2:$P$8,9,FALSE))</f>
        <v>#N/A</v>
      </c>
      <c r="S427" s="10" t="e">
        <f>IF(VLOOKUP($I427,Zużycie!$A$2:$P$8,10,FALSE)=0," ",VLOOKUP($I427,Zużycie!$A$2:$P$8,10,FALSE))</f>
        <v>#N/A</v>
      </c>
      <c r="T427" s="10" t="e">
        <f>IF(VLOOKUP($I427,Zużycie!$A$2:$P$8,11,FALSE)=0," ",VLOOKUP($I427,Zużycie!$A$2:$P$8,11,FALSE))</f>
        <v>#N/A</v>
      </c>
      <c r="U427" s="10" t="e">
        <f>IF(VLOOKUP($I427,Zużycie!$A$2:$P$8,12,FALSE)=0," ",VLOOKUP($I427,Zużycie!$A$2:$P$8,12,FALSE))</f>
        <v>#N/A</v>
      </c>
      <c r="V427" s="10" t="e">
        <f>IF(VLOOKUP($I427,Zużycie!$A$2:$P$8,13,FALSE)=0," ",VLOOKUP($I427,Zużycie!$A$2:$P$2,100,FALSE))</f>
        <v>#N/A</v>
      </c>
      <c r="W427" s="10" t="e">
        <f>IF(VLOOKUP($I427,Zużycie!$A$2:$P$8,14,FALSE)=0," ",VLOOKUP($I427,Zużycie!$A$2:$P$8,14,FALSE))</f>
        <v>#N/A</v>
      </c>
      <c r="X427" s="10" t="e">
        <f>IF(VLOOKUP($I427,Zużycie!$A$2:$P$8,15,FALSE)=0," ",VLOOKUP($I427,Zużycie!$A$2:$P$8,15,FALSE))</f>
        <v>#N/A</v>
      </c>
      <c r="Y427" s="10" t="e">
        <f>IF(VLOOKUP($I427,Zużycie!$A$2:$P$8,16,FALSE)=0," ",VLOOKUP($I427,Zużycie!$A$2:$P$8,16,FALSE))</f>
        <v>#N/A</v>
      </c>
      <c r="Z427" s="10"/>
      <c r="AA427" s="10"/>
      <c r="AB427" s="10"/>
      <c r="AC427" s="10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spans="1:46" ht="47.25" customHeight="1">
      <c r="A428" s="14"/>
      <c r="B428" s="5"/>
      <c r="C428" s="6"/>
      <c r="D428" s="6"/>
      <c r="E428" s="7"/>
      <c r="F428" s="5"/>
      <c r="G428" s="5"/>
      <c r="H428" s="5"/>
      <c r="I428" s="5" t="str">
        <f t="shared" si="58"/>
        <v/>
      </c>
      <c r="J428" s="5"/>
      <c r="K428" s="5"/>
      <c r="L428" s="5"/>
      <c r="M428" s="5"/>
      <c r="N428" s="10" t="e">
        <f>IF(VLOOKUP($I428,Zużycie!$A$2:$P$8,5,FALSE)=0," ",VLOOKUP($I428,Zużycie!$A$2:$P$8,5,FALSE))</f>
        <v>#N/A</v>
      </c>
      <c r="O428" s="10" t="e">
        <f>IF(VLOOKUP($I428,Zużycie!$A$2:$P$8,6,FALSE)=0," ",VLOOKUP($I428,Zużycie!$A$2:$P$8,6,FALSE))</f>
        <v>#N/A</v>
      </c>
      <c r="P428" s="10" t="e">
        <f>IF(VLOOKUP($I428,Zużycie!$A$2:$P$8,7,FALSE)=0," ",VLOOKUP($I428,Zużycie!$A$2:$P$8,7,FALSE))</f>
        <v>#N/A</v>
      </c>
      <c r="Q428" s="10" t="e">
        <f>IF(VLOOKUP($I428,Zużycie!$A$2:$P$8,8,FALSE)=0," ",VLOOKUP($I428,Zużycie!$A$2:$P$8,8,FALSE))</f>
        <v>#N/A</v>
      </c>
      <c r="R428" s="10" t="e">
        <f>IF(VLOOKUP($I428,Zużycie!$A$2:$P$8,9,FALSE)=0," ",VLOOKUP($I428,Zużycie!$A$2:$P$8,9,FALSE))</f>
        <v>#N/A</v>
      </c>
      <c r="S428" s="10" t="e">
        <f>IF(VLOOKUP($I428,Zużycie!$A$2:$P$8,10,FALSE)=0," ",VLOOKUP($I428,Zużycie!$A$2:$P$8,10,FALSE))</f>
        <v>#N/A</v>
      </c>
      <c r="T428" s="10" t="e">
        <f>IF(VLOOKUP($I428,Zużycie!$A$2:$P$8,11,FALSE)=0," ",VLOOKUP($I428,Zużycie!$A$2:$P$8,11,FALSE))</f>
        <v>#N/A</v>
      </c>
      <c r="U428" s="10" t="e">
        <f>IF(VLOOKUP($I428,Zużycie!$A$2:$P$8,12,FALSE)=0," ",VLOOKUP($I428,Zużycie!$A$2:$P$8,12,FALSE))</f>
        <v>#N/A</v>
      </c>
      <c r="V428" s="10" t="e">
        <f>IF(VLOOKUP($I428,Zużycie!$A$2:$P$8,13,FALSE)=0," ",VLOOKUP($I428,Zużycie!$A$2:$P$2,100,FALSE))</f>
        <v>#N/A</v>
      </c>
      <c r="W428" s="10" t="e">
        <f>IF(VLOOKUP($I428,Zużycie!$A$2:$P$8,14,FALSE)=0," ",VLOOKUP($I428,Zużycie!$A$2:$P$8,14,FALSE))</f>
        <v>#N/A</v>
      </c>
      <c r="X428" s="10" t="e">
        <f>IF(VLOOKUP($I428,Zużycie!$A$2:$P$8,15,FALSE)=0," ",VLOOKUP($I428,Zużycie!$A$2:$P$8,15,FALSE))</f>
        <v>#N/A</v>
      </c>
      <c r="Y428" s="10" t="e">
        <f>IF(VLOOKUP($I428,Zużycie!$A$2:$P$8,16,FALSE)=0," ",VLOOKUP($I428,Zużycie!$A$2:$P$8,16,FALSE))</f>
        <v>#N/A</v>
      </c>
      <c r="Z428" s="10"/>
      <c r="AA428" s="10"/>
      <c r="AB428" s="10"/>
      <c r="AC428" s="10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spans="1:46" ht="47.25" customHeight="1">
      <c r="A429" s="14"/>
      <c r="B429" s="5"/>
      <c r="C429" s="6"/>
      <c r="D429" s="6"/>
      <c r="E429" s="7"/>
      <c r="F429" s="5"/>
      <c r="G429" s="5"/>
      <c r="H429" s="5"/>
      <c r="I429" s="5" t="str">
        <f t="shared" si="58"/>
        <v/>
      </c>
      <c r="J429" s="5"/>
      <c r="K429" s="5"/>
      <c r="L429" s="5"/>
      <c r="M429" s="5"/>
      <c r="N429" s="10" t="e">
        <f>IF(VLOOKUP($I429,Zużycie!$A$2:$P$8,5,FALSE)=0," ",VLOOKUP($I429,Zużycie!$A$2:$P$8,5,FALSE))</f>
        <v>#N/A</v>
      </c>
      <c r="O429" s="10" t="e">
        <f>IF(VLOOKUP($I429,Zużycie!$A$2:$P$8,6,FALSE)=0," ",VLOOKUP($I429,Zużycie!$A$2:$P$8,6,FALSE))</f>
        <v>#N/A</v>
      </c>
      <c r="P429" s="10" t="e">
        <f>IF(VLOOKUP($I429,Zużycie!$A$2:$P$8,7,FALSE)=0," ",VLOOKUP($I429,Zużycie!$A$2:$P$8,7,FALSE))</f>
        <v>#N/A</v>
      </c>
      <c r="Q429" s="10" t="e">
        <f>IF(VLOOKUP($I429,Zużycie!$A$2:$P$8,8,FALSE)=0," ",VLOOKUP($I429,Zużycie!$A$2:$P$8,8,FALSE))</f>
        <v>#N/A</v>
      </c>
      <c r="R429" s="10" t="e">
        <f>IF(VLOOKUP($I429,Zużycie!$A$2:$P$8,9,FALSE)=0," ",VLOOKUP($I429,Zużycie!$A$2:$P$8,9,FALSE))</f>
        <v>#N/A</v>
      </c>
      <c r="S429" s="10" t="e">
        <f>IF(VLOOKUP($I429,Zużycie!$A$2:$P$8,10,FALSE)=0," ",VLOOKUP($I429,Zużycie!$A$2:$P$8,10,FALSE))</f>
        <v>#N/A</v>
      </c>
      <c r="T429" s="10" t="e">
        <f>IF(VLOOKUP($I429,Zużycie!$A$2:$P$8,11,FALSE)=0," ",VLOOKUP($I429,Zużycie!$A$2:$P$8,11,FALSE))</f>
        <v>#N/A</v>
      </c>
      <c r="U429" s="10" t="e">
        <f>IF(VLOOKUP($I429,Zużycie!$A$2:$P$8,12,FALSE)=0," ",VLOOKUP($I429,Zużycie!$A$2:$P$8,12,FALSE))</f>
        <v>#N/A</v>
      </c>
      <c r="V429" s="10" t="e">
        <f>IF(VLOOKUP($I429,Zużycie!$A$2:$P$8,13,FALSE)=0," ",VLOOKUP($I429,Zużycie!$A$2:$P$2,100,FALSE))</f>
        <v>#N/A</v>
      </c>
      <c r="W429" s="10" t="e">
        <f>IF(VLOOKUP($I429,Zużycie!$A$2:$P$8,14,FALSE)=0," ",VLOOKUP($I429,Zużycie!$A$2:$P$8,14,FALSE))</f>
        <v>#N/A</v>
      </c>
      <c r="X429" s="10" t="e">
        <f>IF(VLOOKUP($I429,Zużycie!$A$2:$P$8,15,FALSE)=0," ",VLOOKUP($I429,Zużycie!$A$2:$P$8,15,FALSE))</f>
        <v>#N/A</v>
      </c>
      <c r="Y429" s="10" t="e">
        <f>IF(VLOOKUP($I429,Zużycie!$A$2:$P$8,16,FALSE)=0," ",VLOOKUP($I429,Zużycie!$A$2:$P$8,16,FALSE))</f>
        <v>#N/A</v>
      </c>
      <c r="Z429" s="10"/>
      <c r="AA429" s="10"/>
      <c r="AB429" s="10"/>
      <c r="AC429" s="10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</row>
    <row r="430" spans="1:46" ht="47.25" customHeight="1">
      <c r="A430" s="14"/>
      <c r="B430" s="5"/>
      <c r="C430" s="6"/>
      <c r="D430" s="6"/>
      <c r="E430" s="7"/>
      <c r="F430" s="5"/>
      <c r="G430" s="5"/>
      <c r="H430" s="5"/>
      <c r="I430" s="5" t="str">
        <f t="shared" si="58"/>
        <v/>
      </c>
      <c r="J430" s="5"/>
      <c r="K430" s="5"/>
      <c r="L430" s="5"/>
      <c r="M430" s="5"/>
      <c r="N430" s="10" t="e">
        <f>IF(VLOOKUP($I430,Zużycie!$A$2:$P$8,5,FALSE)=0," ",VLOOKUP($I430,Zużycie!$A$2:$P$8,5,FALSE))</f>
        <v>#N/A</v>
      </c>
      <c r="O430" s="10" t="e">
        <f>IF(VLOOKUP($I430,Zużycie!$A$2:$P$8,6,FALSE)=0," ",VLOOKUP($I430,Zużycie!$A$2:$P$8,6,FALSE))</f>
        <v>#N/A</v>
      </c>
      <c r="P430" s="10" t="e">
        <f>IF(VLOOKUP($I430,Zużycie!$A$2:$P$8,7,FALSE)=0," ",VLOOKUP($I430,Zużycie!$A$2:$P$8,7,FALSE))</f>
        <v>#N/A</v>
      </c>
      <c r="Q430" s="10" t="e">
        <f>IF(VLOOKUP($I430,Zużycie!$A$2:$P$8,8,FALSE)=0," ",VLOOKUP($I430,Zużycie!$A$2:$P$8,8,FALSE))</f>
        <v>#N/A</v>
      </c>
      <c r="R430" s="10" t="e">
        <f>IF(VLOOKUP($I430,Zużycie!$A$2:$P$8,9,FALSE)=0," ",VLOOKUP($I430,Zużycie!$A$2:$P$8,9,FALSE))</f>
        <v>#N/A</v>
      </c>
      <c r="S430" s="10" t="e">
        <f>IF(VLOOKUP($I430,Zużycie!$A$2:$P$8,10,FALSE)=0," ",VLOOKUP($I430,Zużycie!$A$2:$P$8,10,FALSE))</f>
        <v>#N/A</v>
      </c>
      <c r="T430" s="10" t="e">
        <f>IF(VLOOKUP($I430,Zużycie!$A$2:$P$8,11,FALSE)=0," ",VLOOKUP($I430,Zużycie!$A$2:$P$8,11,FALSE))</f>
        <v>#N/A</v>
      </c>
      <c r="U430" s="10" t="e">
        <f>IF(VLOOKUP($I430,Zużycie!$A$2:$P$8,12,FALSE)=0," ",VLOOKUP($I430,Zużycie!$A$2:$P$8,12,FALSE))</f>
        <v>#N/A</v>
      </c>
      <c r="V430" s="10" t="e">
        <f>IF(VLOOKUP($I430,Zużycie!$A$2:$P$8,13,FALSE)=0," ",VLOOKUP($I430,Zużycie!$A$2:$P$2,100,FALSE))</f>
        <v>#N/A</v>
      </c>
      <c r="W430" s="10" t="e">
        <f>IF(VLOOKUP($I430,Zużycie!$A$2:$P$8,14,FALSE)=0," ",VLOOKUP($I430,Zużycie!$A$2:$P$8,14,FALSE))</f>
        <v>#N/A</v>
      </c>
      <c r="X430" s="10" t="e">
        <f>IF(VLOOKUP($I430,Zużycie!$A$2:$P$8,15,FALSE)=0," ",VLOOKUP($I430,Zużycie!$A$2:$P$8,15,FALSE))</f>
        <v>#N/A</v>
      </c>
      <c r="Y430" s="10" t="e">
        <f>IF(VLOOKUP($I430,Zużycie!$A$2:$P$8,16,FALSE)=0," ",VLOOKUP($I430,Zużycie!$A$2:$P$8,16,FALSE))</f>
        <v>#N/A</v>
      </c>
      <c r="Z430" s="10"/>
      <c r="AA430" s="10"/>
      <c r="AB430" s="10"/>
      <c r="AC430" s="10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</row>
    <row r="431" spans="1:46" ht="47.25" customHeight="1">
      <c r="A431" s="14"/>
      <c r="B431" s="5"/>
      <c r="C431" s="6"/>
      <c r="D431" s="6"/>
      <c r="E431" s="7"/>
      <c r="F431" s="5"/>
      <c r="G431" s="5"/>
      <c r="H431" s="5"/>
      <c r="I431" s="5" t="str">
        <f t="shared" si="58"/>
        <v/>
      </c>
      <c r="J431" s="5"/>
      <c r="K431" s="5"/>
      <c r="L431" s="5"/>
      <c r="M431" s="5"/>
      <c r="N431" s="10" t="e">
        <f>IF(VLOOKUP($I431,Zużycie!$A$2:$P$8,5,FALSE)=0," ",VLOOKUP($I431,Zużycie!$A$2:$P$8,5,FALSE))</f>
        <v>#N/A</v>
      </c>
      <c r="O431" s="10" t="e">
        <f>IF(VLOOKUP($I431,Zużycie!$A$2:$P$8,6,FALSE)=0," ",VLOOKUP($I431,Zużycie!$A$2:$P$8,6,FALSE))</f>
        <v>#N/A</v>
      </c>
      <c r="P431" s="10" t="e">
        <f>IF(VLOOKUP($I431,Zużycie!$A$2:$P$8,7,FALSE)=0," ",VLOOKUP($I431,Zużycie!$A$2:$P$8,7,FALSE))</f>
        <v>#N/A</v>
      </c>
      <c r="Q431" s="10" t="e">
        <f>IF(VLOOKUP($I431,Zużycie!$A$2:$P$8,8,FALSE)=0," ",VLOOKUP($I431,Zużycie!$A$2:$P$8,8,FALSE))</f>
        <v>#N/A</v>
      </c>
      <c r="R431" s="10" t="e">
        <f>IF(VLOOKUP($I431,Zużycie!$A$2:$P$8,9,FALSE)=0," ",VLOOKUP($I431,Zużycie!$A$2:$P$8,9,FALSE))</f>
        <v>#N/A</v>
      </c>
      <c r="S431" s="10" t="e">
        <f>IF(VLOOKUP($I431,Zużycie!$A$2:$P$8,10,FALSE)=0," ",VLOOKUP($I431,Zużycie!$A$2:$P$8,10,FALSE))</f>
        <v>#N/A</v>
      </c>
      <c r="T431" s="10" t="e">
        <f>IF(VLOOKUP($I431,Zużycie!$A$2:$P$8,11,FALSE)=0," ",VLOOKUP($I431,Zużycie!$A$2:$P$8,11,FALSE))</f>
        <v>#N/A</v>
      </c>
      <c r="U431" s="10" t="e">
        <f>IF(VLOOKUP($I431,Zużycie!$A$2:$P$8,12,FALSE)=0," ",VLOOKUP($I431,Zużycie!$A$2:$P$8,12,FALSE))</f>
        <v>#N/A</v>
      </c>
      <c r="V431" s="10" t="e">
        <f>IF(VLOOKUP($I431,Zużycie!$A$2:$P$8,13,FALSE)=0," ",VLOOKUP($I431,Zużycie!$A$2:$P$2,100,FALSE))</f>
        <v>#N/A</v>
      </c>
      <c r="W431" s="10" t="e">
        <f>IF(VLOOKUP($I431,Zużycie!$A$2:$P$8,14,FALSE)=0," ",VLOOKUP($I431,Zużycie!$A$2:$P$8,14,FALSE))</f>
        <v>#N/A</v>
      </c>
      <c r="X431" s="10" t="e">
        <f>IF(VLOOKUP($I431,Zużycie!$A$2:$P$8,15,FALSE)=0," ",VLOOKUP($I431,Zużycie!$A$2:$P$8,15,FALSE))</f>
        <v>#N/A</v>
      </c>
      <c r="Y431" s="10" t="e">
        <f>IF(VLOOKUP($I431,Zużycie!$A$2:$P$8,16,FALSE)=0," ",VLOOKUP($I431,Zużycie!$A$2:$P$8,16,FALSE))</f>
        <v>#N/A</v>
      </c>
      <c r="Z431" s="10"/>
      <c r="AA431" s="10"/>
      <c r="AB431" s="10"/>
      <c r="AC431" s="10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</row>
    <row r="432" spans="1:46" ht="47.25" customHeight="1">
      <c r="A432" s="14"/>
      <c r="B432" s="5"/>
      <c r="C432" s="6"/>
      <c r="D432" s="6"/>
      <c r="E432" s="7"/>
      <c r="F432" s="5"/>
      <c r="G432" s="5"/>
      <c r="H432" s="5"/>
      <c r="I432" s="5" t="str">
        <f t="shared" si="58"/>
        <v/>
      </c>
      <c r="J432" s="5"/>
      <c r="K432" s="5"/>
      <c r="L432" s="5"/>
      <c r="M432" s="5"/>
      <c r="N432" s="10" t="e">
        <f>IF(VLOOKUP($I432,Zużycie!$A$2:$P$8,5,FALSE)=0," ",VLOOKUP($I432,Zużycie!$A$2:$P$8,5,FALSE))</f>
        <v>#N/A</v>
      </c>
      <c r="O432" s="10" t="e">
        <f>IF(VLOOKUP($I432,Zużycie!$A$2:$P$8,6,FALSE)=0," ",VLOOKUP($I432,Zużycie!$A$2:$P$8,6,FALSE))</f>
        <v>#N/A</v>
      </c>
      <c r="P432" s="10" t="e">
        <f>IF(VLOOKUP($I432,Zużycie!$A$2:$P$8,7,FALSE)=0," ",VLOOKUP($I432,Zużycie!$A$2:$P$8,7,FALSE))</f>
        <v>#N/A</v>
      </c>
      <c r="Q432" s="10" t="e">
        <f>IF(VLOOKUP($I432,Zużycie!$A$2:$P$8,8,FALSE)=0," ",VLOOKUP($I432,Zużycie!$A$2:$P$8,8,FALSE))</f>
        <v>#N/A</v>
      </c>
      <c r="R432" s="10" t="e">
        <f>IF(VLOOKUP($I432,Zużycie!$A$2:$P$8,9,FALSE)=0," ",VLOOKUP($I432,Zużycie!$A$2:$P$8,9,FALSE))</f>
        <v>#N/A</v>
      </c>
      <c r="S432" s="10" t="e">
        <f>IF(VLOOKUP($I432,Zużycie!$A$2:$P$8,10,FALSE)=0," ",VLOOKUP($I432,Zużycie!$A$2:$P$8,10,FALSE))</f>
        <v>#N/A</v>
      </c>
      <c r="T432" s="10" t="e">
        <f>IF(VLOOKUP($I432,Zużycie!$A$2:$P$8,11,FALSE)=0," ",VLOOKUP($I432,Zużycie!$A$2:$P$8,11,FALSE))</f>
        <v>#N/A</v>
      </c>
      <c r="U432" s="10" t="e">
        <f>IF(VLOOKUP($I432,Zużycie!$A$2:$P$8,12,FALSE)=0," ",VLOOKUP($I432,Zużycie!$A$2:$P$8,12,FALSE))</f>
        <v>#N/A</v>
      </c>
      <c r="V432" s="10" t="e">
        <f>IF(VLOOKUP($I432,Zużycie!$A$2:$P$8,13,FALSE)=0," ",VLOOKUP($I432,Zużycie!$A$2:$P$2,100,FALSE))</f>
        <v>#N/A</v>
      </c>
      <c r="W432" s="10" t="e">
        <f>IF(VLOOKUP($I432,Zużycie!$A$2:$P$8,14,FALSE)=0," ",VLOOKUP($I432,Zużycie!$A$2:$P$8,14,FALSE))</f>
        <v>#N/A</v>
      </c>
      <c r="X432" s="10" t="e">
        <f>IF(VLOOKUP($I432,Zużycie!$A$2:$P$8,15,FALSE)=0," ",VLOOKUP($I432,Zużycie!$A$2:$P$8,15,FALSE))</f>
        <v>#N/A</v>
      </c>
      <c r="Y432" s="10" t="e">
        <f>IF(VLOOKUP($I432,Zużycie!$A$2:$P$8,16,FALSE)=0," ",VLOOKUP($I432,Zużycie!$A$2:$P$8,16,FALSE))</f>
        <v>#N/A</v>
      </c>
      <c r="Z432" s="10"/>
      <c r="AA432" s="10"/>
      <c r="AB432" s="10"/>
      <c r="AC432" s="10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</row>
    <row r="433" spans="1:46" ht="47.25" customHeight="1">
      <c r="A433" s="14"/>
      <c r="B433" s="5"/>
      <c r="C433" s="6"/>
      <c r="D433" s="6"/>
      <c r="E433" s="7"/>
      <c r="F433" s="5"/>
      <c r="G433" s="5"/>
      <c r="H433" s="5"/>
      <c r="I433" s="5" t="str">
        <f t="shared" si="58"/>
        <v/>
      </c>
      <c r="J433" s="5"/>
      <c r="K433" s="5"/>
      <c r="L433" s="5"/>
      <c r="M433" s="5"/>
      <c r="N433" s="10" t="e">
        <f>IF(VLOOKUP($I433,Zużycie!$A$2:$P$8,5,FALSE)=0," ",VLOOKUP($I433,Zużycie!$A$2:$P$8,5,FALSE))</f>
        <v>#N/A</v>
      </c>
      <c r="O433" s="10" t="e">
        <f>IF(VLOOKUP($I433,Zużycie!$A$2:$P$8,6,FALSE)=0," ",VLOOKUP($I433,Zużycie!$A$2:$P$8,6,FALSE))</f>
        <v>#N/A</v>
      </c>
      <c r="P433" s="10" t="e">
        <f>IF(VLOOKUP($I433,Zużycie!$A$2:$P$8,7,FALSE)=0," ",VLOOKUP($I433,Zużycie!$A$2:$P$8,7,FALSE))</f>
        <v>#N/A</v>
      </c>
      <c r="Q433" s="10" t="e">
        <f>IF(VLOOKUP($I433,Zużycie!$A$2:$P$8,8,FALSE)=0," ",VLOOKUP($I433,Zużycie!$A$2:$P$8,8,FALSE))</f>
        <v>#N/A</v>
      </c>
      <c r="R433" s="10" t="e">
        <f>IF(VLOOKUP($I433,Zużycie!$A$2:$P$8,9,FALSE)=0," ",VLOOKUP($I433,Zużycie!$A$2:$P$8,9,FALSE))</f>
        <v>#N/A</v>
      </c>
      <c r="S433" s="10" t="e">
        <f>IF(VLOOKUP($I433,Zużycie!$A$2:$P$8,10,FALSE)=0," ",VLOOKUP($I433,Zużycie!$A$2:$P$8,10,FALSE))</f>
        <v>#N/A</v>
      </c>
      <c r="T433" s="10" t="e">
        <f>IF(VLOOKUP($I433,Zużycie!$A$2:$P$8,11,FALSE)=0," ",VLOOKUP($I433,Zużycie!$A$2:$P$8,11,FALSE))</f>
        <v>#N/A</v>
      </c>
      <c r="U433" s="10" t="e">
        <f>IF(VLOOKUP($I433,Zużycie!$A$2:$P$8,12,FALSE)=0," ",VLOOKUP($I433,Zużycie!$A$2:$P$8,12,FALSE))</f>
        <v>#N/A</v>
      </c>
      <c r="V433" s="10" t="e">
        <f>IF(VLOOKUP($I433,Zużycie!$A$2:$P$8,13,FALSE)=0," ",VLOOKUP($I433,Zużycie!$A$2:$P$2,100,FALSE))</f>
        <v>#N/A</v>
      </c>
      <c r="W433" s="10" t="e">
        <f>IF(VLOOKUP($I433,Zużycie!$A$2:$P$8,14,FALSE)=0," ",VLOOKUP($I433,Zużycie!$A$2:$P$8,14,FALSE))</f>
        <v>#N/A</v>
      </c>
      <c r="X433" s="10" t="e">
        <f>IF(VLOOKUP($I433,Zużycie!$A$2:$P$8,15,FALSE)=0," ",VLOOKUP($I433,Zużycie!$A$2:$P$8,15,FALSE))</f>
        <v>#N/A</v>
      </c>
      <c r="Y433" s="10" t="e">
        <f>IF(VLOOKUP($I433,Zużycie!$A$2:$P$8,16,FALSE)=0," ",VLOOKUP($I433,Zużycie!$A$2:$P$8,16,FALSE))</f>
        <v>#N/A</v>
      </c>
      <c r="Z433" s="10"/>
      <c r="AA433" s="10"/>
      <c r="AB433" s="10"/>
      <c r="AC433" s="10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</row>
    <row r="434" spans="1:46" ht="47.25" customHeight="1">
      <c r="A434" s="14"/>
      <c r="B434" s="5"/>
      <c r="C434" s="6"/>
      <c r="D434" s="6"/>
      <c r="E434" s="7"/>
      <c r="F434" s="5"/>
      <c r="G434" s="5"/>
      <c r="H434" s="5"/>
      <c r="I434" s="5" t="str">
        <f t="shared" si="58"/>
        <v/>
      </c>
      <c r="J434" s="5"/>
      <c r="K434" s="5"/>
      <c r="L434" s="5"/>
      <c r="M434" s="5"/>
      <c r="N434" s="10" t="e">
        <f>IF(VLOOKUP($I434,Zużycie!$A$2:$P$8,5,FALSE)=0," ",VLOOKUP($I434,Zużycie!$A$2:$P$8,5,FALSE))</f>
        <v>#N/A</v>
      </c>
      <c r="O434" s="10" t="e">
        <f>IF(VLOOKUP($I434,Zużycie!$A$2:$P$8,6,FALSE)=0," ",VLOOKUP($I434,Zużycie!$A$2:$P$8,6,FALSE))</f>
        <v>#N/A</v>
      </c>
      <c r="P434" s="10" t="e">
        <f>IF(VLOOKUP($I434,Zużycie!$A$2:$P$8,7,FALSE)=0," ",VLOOKUP($I434,Zużycie!$A$2:$P$8,7,FALSE))</f>
        <v>#N/A</v>
      </c>
      <c r="Q434" s="10" t="e">
        <f>IF(VLOOKUP($I434,Zużycie!$A$2:$P$8,8,FALSE)=0," ",VLOOKUP($I434,Zużycie!$A$2:$P$8,8,FALSE))</f>
        <v>#N/A</v>
      </c>
      <c r="R434" s="10" t="e">
        <f>IF(VLOOKUP($I434,Zużycie!$A$2:$P$8,9,FALSE)=0," ",VLOOKUP($I434,Zużycie!$A$2:$P$8,9,FALSE))</f>
        <v>#N/A</v>
      </c>
      <c r="S434" s="10" t="e">
        <f>IF(VLOOKUP($I434,Zużycie!$A$2:$P$8,10,FALSE)=0," ",VLOOKUP($I434,Zużycie!$A$2:$P$8,10,FALSE))</f>
        <v>#N/A</v>
      </c>
      <c r="T434" s="10" t="e">
        <f>IF(VLOOKUP($I434,Zużycie!$A$2:$P$8,11,FALSE)=0," ",VLOOKUP($I434,Zużycie!$A$2:$P$8,11,FALSE))</f>
        <v>#N/A</v>
      </c>
      <c r="U434" s="10" t="e">
        <f>IF(VLOOKUP($I434,Zużycie!$A$2:$P$8,12,FALSE)=0," ",VLOOKUP($I434,Zużycie!$A$2:$P$8,12,FALSE))</f>
        <v>#N/A</v>
      </c>
      <c r="V434" s="10" t="e">
        <f>IF(VLOOKUP($I434,Zużycie!$A$2:$P$8,13,FALSE)=0," ",VLOOKUP($I434,Zużycie!$A$2:$P$2,100,FALSE))</f>
        <v>#N/A</v>
      </c>
      <c r="W434" s="10" t="e">
        <f>IF(VLOOKUP($I434,Zużycie!$A$2:$P$8,14,FALSE)=0," ",VLOOKUP($I434,Zużycie!$A$2:$P$8,14,FALSE))</f>
        <v>#N/A</v>
      </c>
      <c r="X434" s="10" t="e">
        <f>IF(VLOOKUP($I434,Zużycie!$A$2:$P$8,15,FALSE)=0," ",VLOOKUP($I434,Zużycie!$A$2:$P$8,15,FALSE))</f>
        <v>#N/A</v>
      </c>
      <c r="Y434" s="10" t="e">
        <f>IF(VLOOKUP($I434,Zużycie!$A$2:$P$8,16,FALSE)=0," ",VLOOKUP($I434,Zużycie!$A$2:$P$8,16,FALSE))</f>
        <v>#N/A</v>
      </c>
      <c r="Z434" s="10"/>
      <c r="AA434" s="10"/>
      <c r="AB434" s="10"/>
      <c r="AC434" s="10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</row>
    <row r="435" spans="1:46" ht="47.25" customHeight="1">
      <c r="A435" s="14"/>
      <c r="B435" s="5"/>
      <c r="C435" s="6"/>
      <c r="D435" s="6"/>
      <c r="E435" s="7"/>
      <c r="F435" s="5"/>
      <c r="G435" s="5"/>
      <c r="H435" s="5"/>
      <c r="I435" s="5" t="str">
        <f t="shared" si="58"/>
        <v/>
      </c>
      <c r="J435" s="5"/>
      <c r="K435" s="5"/>
      <c r="L435" s="5"/>
      <c r="M435" s="5"/>
      <c r="N435" s="10" t="e">
        <f>IF(VLOOKUP($I435,Zużycie!$A$2:$P$8,5,FALSE)=0," ",VLOOKUP($I435,Zużycie!$A$2:$P$8,5,FALSE))</f>
        <v>#N/A</v>
      </c>
      <c r="O435" s="10" t="e">
        <f>IF(VLOOKUP($I435,Zużycie!$A$2:$P$8,6,FALSE)=0," ",VLOOKUP($I435,Zużycie!$A$2:$P$8,6,FALSE))</f>
        <v>#N/A</v>
      </c>
      <c r="P435" s="10" t="e">
        <f>IF(VLOOKUP($I435,Zużycie!$A$2:$P$8,7,FALSE)=0," ",VLOOKUP($I435,Zużycie!$A$2:$P$8,7,FALSE))</f>
        <v>#N/A</v>
      </c>
      <c r="Q435" s="10" t="e">
        <f>IF(VLOOKUP($I435,Zużycie!$A$2:$P$8,8,FALSE)=0," ",VLOOKUP($I435,Zużycie!$A$2:$P$8,8,FALSE))</f>
        <v>#N/A</v>
      </c>
      <c r="R435" s="10" t="e">
        <f>IF(VLOOKUP($I435,Zużycie!$A$2:$P$8,9,FALSE)=0," ",VLOOKUP($I435,Zużycie!$A$2:$P$8,9,FALSE))</f>
        <v>#N/A</v>
      </c>
      <c r="S435" s="10" t="e">
        <f>IF(VLOOKUP($I435,Zużycie!$A$2:$P$8,10,FALSE)=0," ",VLOOKUP($I435,Zużycie!$A$2:$P$8,10,FALSE))</f>
        <v>#N/A</v>
      </c>
      <c r="T435" s="10" t="e">
        <f>IF(VLOOKUP($I435,Zużycie!$A$2:$P$8,11,FALSE)=0," ",VLOOKUP($I435,Zużycie!$A$2:$P$8,11,FALSE))</f>
        <v>#N/A</v>
      </c>
      <c r="U435" s="10" t="e">
        <f>IF(VLOOKUP($I435,Zużycie!$A$2:$P$8,12,FALSE)=0," ",VLOOKUP($I435,Zużycie!$A$2:$P$8,12,FALSE))</f>
        <v>#N/A</v>
      </c>
      <c r="V435" s="10" t="e">
        <f>IF(VLOOKUP($I435,Zużycie!$A$2:$P$8,13,FALSE)=0," ",VLOOKUP($I435,Zużycie!$A$2:$P$2,100,FALSE))</f>
        <v>#N/A</v>
      </c>
      <c r="W435" s="10" t="e">
        <f>IF(VLOOKUP($I435,Zużycie!$A$2:$P$8,14,FALSE)=0," ",VLOOKUP($I435,Zużycie!$A$2:$P$8,14,FALSE))</f>
        <v>#N/A</v>
      </c>
      <c r="X435" s="10" t="e">
        <f>IF(VLOOKUP($I435,Zużycie!$A$2:$P$8,15,FALSE)=0," ",VLOOKUP($I435,Zużycie!$A$2:$P$8,15,FALSE))</f>
        <v>#N/A</v>
      </c>
      <c r="Y435" s="10" t="e">
        <f>IF(VLOOKUP($I435,Zużycie!$A$2:$P$8,16,FALSE)=0," ",VLOOKUP($I435,Zużycie!$A$2:$P$8,16,FALSE))</f>
        <v>#N/A</v>
      </c>
      <c r="Z435" s="10"/>
      <c r="AA435" s="10"/>
      <c r="AB435" s="10"/>
      <c r="AC435" s="10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</row>
    <row r="436" spans="1:46" ht="47.25" customHeight="1">
      <c r="A436" s="14"/>
      <c r="B436" s="5"/>
      <c r="C436" s="6"/>
      <c r="D436" s="6"/>
      <c r="E436" s="7"/>
      <c r="F436" s="5"/>
      <c r="G436" s="5"/>
      <c r="H436" s="5"/>
      <c r="I436" s="5" t="str">
        <f t="shared" si="58"/>
        <v/>
      </c>
      <c r="J436" s="5"/>
      <c r="K436" s="5"/>
      <c r="L436" s="5"/>
      <c r="M436" s="5"/>
      <c r="N436" s="10" t="e">
        <f>IF(VLOOKUP($I436,Zużycie!$A$2:$P$8,5,FALSE)=0," ",VLOOKUP($I436,Zużycie!$A$2:$P$8,5,FALSE))</f>
        <v>#N/A</v>
      </c>
      <c r="O436" s="10" t="e">
        <f>IF(VLOOKUP($I436,Zużycie!$A$2:$P$8,6,FALSE)=0," ",VLOOKUP($I436,Zużycie!$A$2:$P$8,6,FALSE))</f>
        <v>#N/A</v>
      </c>
      <c r="P436" s="10" t="e">
        <f>IF(VLOOKUP($I436,Zużycie!$A$2:$P$8,7,FALSE)=0," ",VLOOKUP($I436,Zużycie!$A$2:$P$8,7,FALSE))</f>
        <v>#N/A</v>
      </c>
      <c r="Q436" s="10" t="e">
        <f>IF(VLOOKUP($I436,Zużycie!$A$2:$P$8,8,FALSE)=0," ",VLOOKUP($I436,Zużycie!$A$2:$P$8,8,FALSE))</f>
        <v>#N/A</v>
      </c>
      <c r="R436" s="10" t="e">
        <f>IF(VLOOKUP($I436,Zużycie!$A$2:$P$8,9,FALSE)=0," ",VLOOKUP($I436,Zużycie!$A$2:$P$8,9,FALSE))</f>
        <v>#N/A</v>
      </c>
      <c r="S436" s="10" t="e">
        <f>IF(VLOOKUP($I436,Zużycie!$A$2:$P$8,10,FALSE)=0," ",VLOOKUP($I436,Zużycie!$A$2:$P$8,10,FALSE))</f>
        <v>#N/A</v>
      </c>
      <c r="T436" s="10" t="e">
        <f>IF(VLOOKUP($I436,Zużycie!$A$2:$P$8,11,FALSE)=0," ",VLOOKUP($I436,Zużycie!$A$2:$P$8,11,FALSE))</f>
        <v>#N/A</v>
      </c>
      <c r="U436" s="10" t="e">
        <f>IF(VLOOKUP($I436,Zużycie!$A$2:$P$8,12,FALSE)=0," ",VLOOKUP($I436,Zużycie!$A$2:$P$8,12,FALSE))</f>
        <v>#N/A</v>
      </c>
      <c r="V436" s="10" t="e">
        <f>IF(VLOOKUP($I436,Zużycie!$A$2:$P$8,13,FALSE)=0," ",VLOOKUP($I436,Zużycie!$A$2:$P$2,100,FALSE))</f>
        <v>#N/A</v>
      </c>
      <c r="W436" s="10" t="e">
        <f>IF(VLOOKUP($I436,Zużycie!$A$2:$P$8,14,FALSE)=0," ",VLOOKUP($I436,Zużycie!$A$2:$P$8,14,FALSE))</f>
        <v>#N/A</v>
      </c>
      <c r="X436" s="10" t="e">
        <f>IF(VLOOKUP($I436,Zużycie!$A$2:$P$8,15,FALSE)=0," ",VLOOKUP($I436,Zużycie!$A$2:$P$8,15,FALSE))</f>
        <v>#N/A</v>
      </c>
      <c r="Y436" s="10" t="e">
        <f>IF(VLOOKUP($I436,Zużycie!$A$2:$P$8,16,FALSE)=0," ",VLOOKUP($I436,Zużycie!$A$2:$P$8,16,FALSE))</f>
        <v>#N/A</v>
      </c>
      <c r="Z436" s="10"/>
      <c r="AA436" s="10"/>
      <c r="AB436" s="10"/>
      <c r="AC436" s="10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</row>
    <row r="437" spans="1:46" ht="47.25" customHeight="1">
      <c r="A437" s="14"/>
      <c r="B437" s="5"/>
      <c r="C437" s="6"/>
      <c r="D437" s="6"/>
      <c r="E437" s="7"/>
      <c r="F437" s="5"/>
      <c r="G437" s="5"/>
      <c r="H437" s="5"/>
      <c r="I437" s="5" t="str">
        <f t="shared" si="58"/>
        <v/>
      </c>
      <c r="J437" s="5"/>
      <c r="K437" s="5"/>
      <c r="L437" s="5"/>
      <c r="M437" s="5"/>
      <c r="N437" s="10" t="e">
        <f>IF(VLOOKUP($I437,Zużycie!$A$2:$P$8,5,FALSE)=0," ",VLOOKUP($I437,Zużycie!$A$2:$P$8,5,FALSE))</f>
        <v>#N/A</v>
      </c>
      <c r="O437" s="10" t="e">
        <f>IF(VLOOKUP($I437,Zużycie!$A$2:$P$8,6,FALSE)=0," ",VLOOKUP($I437,Zużycie!$A$2:$P$8,6,FALSE))</f>
        <v>#N/A</v>
      </c>
      <c r="P437" s="10" t="e">
        <f>IF(VLOOKUP($I437,Zużycie!$A$2:$P$8,7,FALSE)=0," ",VLOOKUP($I437,Zużycie!$A$2:$P$8,7,FALSE))</f>
        <v>#N/A</v>
      </c>
      <c r="Q437" s="10" t="e">
        <f>IF(VLOOKUP($I437,Zużycie!$A$2:$P$8,8,FALSE)=0," ",VLOOKUP($I437,Zużycie!$A$2:$P$8,8,FALSE))</f>
        <v>#N/A</v>
      </c>
      <c r="R437" s="10" t="e">
        <f>IF(VLOOKUP($I437,Zużycie!$A$2:$P$8,9,FALSE)=0," ",VLOOKUP($I437,Zużycie!$A$2:$P$8,9,FALSE))</f>
        <v>#N/A</v>
      </c>
      <c r="S437" s="10" t="e">
        <f>IF(VLOOKUP($I437,Zużycie!$A$2:$P$8,10,FALSE)=0," ",VLOOKUP($I437,Zużycie!$A$2:$P$8,10,FALSE))</f>
        <v>#N/A</v>
      </c>
      <c r="T437" s="10" t="e">
        <f>IF(VLOOKUP($I437,Zużycie!$A$2:$P$8,11,FALSE)=0," ",VLOOKUP($I437,Zużycie!$A$2:$P$8,11,FALSE))</f>
        <v>#N/A</v>
      </c>
      <c r="U437" s="10" t="e">
        <f>IF(VLOOKUP($I437,Zużycie!$A$2:$P$8,12,FALSE)=0," ",VLOOKUP($I437,Zużycie!$A$2:$P$8,12,FALSE))</f>
        <v>#N/A</v>
      </c>
      <c r="V437" s="10" t="e">
        <f>IF(VLOOKUP($I437,Zużycie!$A$2:$P$8,13,FALSE)=0," ",VLOOKUP($I437,Zużycie!$A$2:$P$2,100,FALSE))</f>
        <v>#N/A</v>
      </c>
      <c r="W437" s="10" t="e">
        <f>IF(VLOOKUP($I437,Zużycie!$A$2:$P$8,14,FALSE)=0," ",VLOOKUP($I437,Zużycie!$A$2:$P$8,14,FALSE))</f>
        <v>#N/A</v>
      </c>
      <c r="X437" s="10" t="e">
        <f>IF(VLOOKUP($I437,Zużycie!$A$2:$P$8,15,FALSE)=0," ",VLOOKUP($I437,Zużycie!$A$2:$P$8,15,FALSE))</f>
        <v>#N/A</v>
      </c>
      <c r="Y437" s="10" t="e">
        <f>IF(VLOOKUP($I437,Zużycie!$A$2:$P$8,16,FALSE)=0," ",VLOOKUP($I437,Zużycie!$A$2:$P$8,16,FALSE))</f>
        <v>#N/A</v>
      </c>
      <c r="Z437" s="10"/>
      <c r="AA437" s="10"/>
      <c r="AB437" s="10"/>
      <c r="AC437" s="10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</row>
    <row r="438" spans="1:46" ht="47.25" customHeight="1">
      <c r="A438" s="14"/>
      <c r="B438" s="5"/>
      <c r="C438" s="6"/>
      <c r="D438" s="6"/>
      <c r="E438" s="7"/>
      <c r="F438" s="5"/>
      <c r="G438" s="5"/>
      <c r="H438" s="5"/>
      <c r="I438" s="5" t="str">
        <f t="shared" si="58"/>
        <v/>
      </c>
      <c r="J438" s="5"/>
      <c r="K438" s="5"/>
      <c r="L438" s="5"/>
      <c r="M438" s="5"/>
      <c r="N438" s="10" t="e">
        <f>IF(VLOOKUP($I438,Zużycie!$A$2:$P$8,5,FALSE)=0," ",VLOOKUP($I438,Zużycie!$A$2:$P$8,5,FALSE))</f>
        <v>#N/A</v>
      </c>
      <c r="O438" s="10" t="e">
        <f>IF(VLOOKUP($I438,Zużycie!$A$2:$P$8,6,FALSE)=0," ",VLOOKUP($I438,Zużycie!$A$2:$P$8,6,FALSE))</f>
        <v>#N/A</v>
      </c>
      <c r="P438" s="10" t="e">
        <f>IF(VLOOKUP($I438,Zużycie!$A$2:$P$8,7,FALSE)=0," ",VLOOKUP($I438,Zużycie!$A$2:$P$8,7,FALSE))</f>
        <v>#N/A</v>
      </c>
      <c r="Q438" s="10" t="e">
        <f>IF(VLOOKUP($I438,Zużycie!$A$2:$P$8,8,FALSE)=0," ",VLOOKUP($I438,Zużycie!$A$2:$P$8,8,FALSE))</f>
        <v>#N/A</v>
      </c>
      <c r="R438" s="10" t="e">
        <f>IF(VLOOKUP($I438,Zużycie!$A$2:$P$8,9,FALSE)=0," ",VLOOKUP($I438,Zużycie!$A$2:$P$8,9,FALSE))</f>
        <v>#N/A</v>
      </c>
      <c r="S438" s="10" t="e">
        <f>IF(VLOOKUP($I438,Zużycie!$A$2:$P$8,10,FALSE)=0," ",VLOOKUP($I438,Zużycie!$A$2:$P$8,10,FALSE))</f>
        <v>#N/A</v>
      </c>
      <c r="T438" s="10" t="e">
        <f>IF(VLOOKUP($I438,Zużycie!$A$2:$P$8,11,FALSE)=0," ",VLOOKUP($I438,Zużycie!$A$2:$P$8,11,FALSE))</f>
        <v>#N/A</v>
      </c>
      <c r="U438" s="10" t="e">
        <f>IF(VLOOKUP($I438,Zużycie!$A$2:$P$8,12,FALSE)=0," ",VLOOKUP($I438,Zużycie!$A$2:$P$8,12,FALSE))</f>
        <v>#N/A</v>
      </c>
      <c r="V438" s="10" t="e">
        <f>IF(VLOOKUP($I438,Zużycie!$A$2:$P$8,13,FALSE)=0," ",VLOOKUP($I438,Zużycie!$A$2:$P$2,100,FALSE))</f>
        <v>#N/A</v>
      </c>
      <c r="W438" s="10" t="e">
        <f>IF(VLOOKUP($I438,Zużycie!$A$2:$P$8,14,FALSE)=0," ",VLOOKUP($I438,Zużycie!$A$2:$P$8,14,FALSE))</f>
        <v>#N/A</v>
      </c>
      <c r="X438" s="10" t="e">
        <f>IF(VLOOKUP($I438,Zużycie!$A$2:$P$8,15,FALSE)=0," ",VLOOKUP($I438,Zużycie!$A$2:$P$8,15,FALSE))</f>
        <v>#N/A</v>
      </c>
      <c r="Y438" s="10" t="e">
        <f>IF(VLOOKUP($I438,Zużycie!$A$2:$P$8,16,FALSE)=0," ",VLOOKUP($I438,Zużycie!$A$2:$P$8,16,FALSE))</f>
        <v>#N/A</v>
      </c>
      <c r="Z438" s="10"/>
      <c r="AA438" s="10"/>
      <c r="AB438" s="10"/>
      <c r="AC438" s="10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</row>
    <row r="439" spans="1:46" ht="47.25" customHeight="1">
      <c r="A439" s="14"/>
      <c r="B439" s="5"/>
      <c r="C439" s="6"/>
      <c r="D439" s="6"/>
      <c r="E439" s="7"/>
      <c r="F439" s="5"/>
      <c r="G439" s="5"/>
      <c r="H439" s="5"/>
      <c r="I439" s="5" t="str">
        <f t="shared" si="58"/>
        <v/>
      </c>
      <c r="J439" s="5"/>
      <c r="K439" s="5"/>
      <c r="L439" s="5"/>
      <c r="M439" s="5"/>
      <c r="N439" s="10" t="e">
        <f>IF(VLOOKUP($I439,Zużycie!$A$2:$P$8,5,FALSE)=0," ",VLOOKUP($I439,Zużycie!$A$2:$P$8,5,FALSE))</f>
        <v>#N/A</v>
      </c>
      <c r="O439" s="10" t="e">
        <f>IF(VLOOKUP($I439,Zużycie!$A$2:$P$8,6,FALSE)=0," ",VLOOKUP($I439,Zużycie!$A$2:$P$8,6,FALSE))</f>
        <v>#N/A</v>
      </c>
      <c r="P439" s="10" t="e">
        <f>IF(VLOOKUP($I439,Zużycie!$A$2:$P$8,7,FALSE)=0," ",VLOOKUP($I439,Zużycie!$A$2:$P$8,7,FALSE))</f>
        <v>#N/A</v>
      </c>
      <c r="Q439" s="10" t="e">
        <f>IF(VLOOKUP($I439,Zużycie!$A$2:$P$8,8,FALSE)=0," ",VLOOKUP($I439,Zużycie!$A$2:$P$8,8,FALSE))</f>
        <v>#N/A</v>
      </c>
      <c r="R439" s="10" t="e">
        <f>IF(VLOOKUP($I439,Zużycie!$A$2:$P$8,9,FALSE)=0," ",VLOOKUP($I439,Zużycie!$A$2:$P$8,9,FALSE))</f>
        <v>#N/A</v>
      </c>
      <c r="S439" s="10" t="e">
        <f>IF(VLOOKUP($I439,Zużycie!$A$2:$P$8,10,FALSE)=0," ",VLOOKUP($I439,Zużycie!$A$2:$P$8,10,FALSE))</f>
        <v>#N/A</v>
      </c>
      <c r="T439" s="10" t="e">
        <f>IF(VLOOKUP($I439,Zużycie!$A$2:$P$8,11,FALSE)=0," ",VLOOKUP($I439,Zużycie!$A$2:$P$8,11,FALSE))</f>
        <v>#N/A</v>
      </c>
      <c r="U439" s="10" t="e">
        <f>IF(VLOOKUP($I439,Zużycie!$A$2:$P$8,12,FALSE)=0," ",VLOOKUP($I439,Zużycie!$A$2:$P$8,12,FALSE))</f>
        <v>#N/A</v>
      </c>
      <c r="V439" s="10" t="e">
        <f>IF(VLOOKUP($I439,Zużycie!$A$2:$P$8,13,FALSE)=0," ",VLOOKUP($I439,Zużycie!$A$2:$P$2,100,FALSE))</f>
        <v>#N/A</v>
      </c>
      <c r="W439" s="10" t="e">
        <f>IF(VLOOKUP($I439,Zużycie!$A$2:$P$8,14,FALSE)=0," ",VLOOKUP($I439,Zużycie!$A$2:$P$8,14,FALSE))</f>
        <v>#N/A</v>
      </c>
      <c r="X439" s="10" t="e">
        <f>IF(VLOOKUP($I439,Zużycie!$A$2:$P$8,15,FALSE)=0," ",VLOOKUP($I439,Zużycie!$A$2:$P$8,15,FALSE))</f>
        <v>#N/A</v>
      </c>
      <c r="Y439" s="10" t="e">
        <f>IF(VLOOKUP($I439,Zużycie!$A$2:$P$8,16,FALSE)=0," ",VLOOKUP($I439,Zużycie!$A$2:$P$8,16,FALSE))</f>
        <v>#N/A</v>
      </c>
      <c r="Z439" s="10"/>
      <c r="AA439" s="10"/>
      <c r="AB439" s="10"/>
      <c r="AC439" s="10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</row>
    <row r="440" spans="1:46" ht="47.25" customHeight="1">
      <c r="A440" s="14"/>
      <c r="B440" s="5"/>
      <c r="C440" s="6"/>
      <c r="D440" s="6"/>
      <c r="E440" s="7"/>
      <c r="F440" s="5"/>
      <c r="G440" s="5"/>
      <c r="H440" s="5"/>
      <c r="I440" s="5" t="str">
        <f t="shared" si="58"/>
        <v/>
      </c>
      <c r="J440" s="5"/>
      <c r="K440" s="5"/>
      <c r="L440" s="5"/>
      <c r="M440" s="5"/>
      <c r="N440" s="10" t="e">
        <f>IF(VLOOKUP($I440,Zużycie!$A$2:$P$8,5,FALSE)=0," ",VLOOKUP($I440,Zużycie!$A$2:$P$8,5,FALSE))</f>
        <v>#N/A</v>
      </c>
      <c r="O440" s="10" t="e">
        <f>IF(VLOOKUP($I440,Zużycie!$A$2:$P$8,6,FALSE)=0," ",VLOOKUP($I440,Zużycie!$A$2:$P$8,6,FALSE))</f>
        <v>#N/A</v>
      </c>
      <c r="P440" s="10" t="e">
        <f>IF(VLOOKUP($I440,Zużycie!$A$2:$P$8,7,FALSE)=0," ",VLOOKUP($I440,Zużycie!$A$2:$P$8,7,FALSE))</f>
        <v>#N/A</v>
      </c>
      <c r="Q440" s="10" t="e">
        <f>IF(VLOOKUP($I440,Zużycie!$A$2:$P$8,8,FALSE)=0," ",VLOOKUP($I440,Zużycie!$A$2:$P$8,8,FALSE))</f>
        <v>#N/A</v>
      </c>
      <c r="R440" s="10" t="e">
        <f>IF(VLOOKUP($I440,Zużycie!$A$2:$P$8,9,FALSE)=0," ",VLOOKUP($I440,Zużycie!$A$2:$P$8,9,FALSE))</f>
        <v>#N/A</v>
      </c>
      <c r="S440" s="10" t="e">
        <f>IF(VLOOKUP($I440,Zużycie!$A$2:$P$8,10,FALSE)=0," ",VLOOKUP($I440,Zużycie!$A$2:$P$8,10,FALSE))</f>
        <v>#N/A</v>
      </c>
      <c r="T440" s="10" t="e">
        <f>IF(VLOOKUP($I440,Zużycie!$A$2:$P$8,11,FALSE)=0," ",VLOOKUP($I440,Zużycie!$A$2:$P$8,11,FALSE))</f>
        <v>#N/A</v>
      </c>
      <c r="U440" s="10" t="e">
        <f>IF(VLOOKUP($I440,Zużycie!$A$2:$P$8,12,FALSE)=0," ",VLOOKUP($I440,Zużycie!$A$2:$P$8,12,FALSE))</f>
        <v>#N/A</v>
      </c>
      <c r="V440" s="10" t="e">
        <f>IF(VLOOKUP($I440,Zużycie!$A$2:$P$8,13,FALSE)=0," ",VLOOKUP($I440,Zużycie!$A$2:$P$2,100,FALSE))</f>
        <v>#N/A</v>
      </c>
      <c r="W440" s="10" t="e">
        <f>IF(VLOOKUP($I440,Zużycie!$A$2:$P$8,14,FALSE)=0," ",VLOOKUP($I440,Zużycie!$A$2:$P$8,14,FALSE))</f>
        <v>#N/A</v>
      </c>
      <c r="X440" s="10" t="e">
        <f>IF(VLOOKUP($I440,Zużycie!$A$2:$P$8,15,FALSE)=0," ",VLOOKUP($I440,Zużycie!$A$2:$P$8,15,FALSE))</f>
        <v>#N/A</v>
      </c>
      <c r="Y440" s="10" t="e">
        <f>IF(VLOOKUP($I440,Zużycie!$A$2:$P$8,16,FALSE)=0," ",VLOOKUP($I440,Zużycie!$A$2:$P$8,16,FALSE))</f>
        <v>#N/A</v>
      </c>
      <c r="Z440" s="10"/>
      <c r="AA440" s="10"/>
      <c r="AB440" s="10"/>
      <c r="AC440" s="10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</row>
    <row r="441" spans="1:46" ht="47.25" customHeight="1">
      <c r="A441" s="14"/>
      <c r="B441" s="5"/>
      <c r="C441" s="6"/>
      <c r="D441" s="6"/>
      <c r="E441" s="7"/>
      <c r="F441" s="5"/>
      <c r="G441" s="5"/>
      <c r="H441" s="5"/>
      <c r="I441" s="5" t="str">
        <f t="shared" si="58"/>
        <v/>
      </c>
      <c r="J441" s="5"/>
      <c r="K441" s="5"/>
      <c r="L441" s="5"/>
      <c r="M441" s="5"/>
      <c r="N441" s="10" t="e">
        <f>IF(VLOOKUP($I441,Zużycie!$A$2:$P$8,5,FALSE)=0," ",VLOOKUP($I441,Zużycie!$A$2:$P$8,5,FALSE))</f>
        <v>#N/A</v>
      </c>
      <c r="O441" s="10" t="e">
        <f>IF(VLOOKUP($I441,Zużycie!$A$2:$P$8,6,FALSE)=0," ",VLOOKUP($I441,Zużycie!$A$2:$P$8,6,FALSE))</f>
        <v>#N/A</v>
      </c>
      <c r="P441" s="10" t="e">
        <f>IF(VLOOKUP($I441,Zużycie!$A$2:$P$8,7,FALSE)=0," ",VLOOKUP($I441,Zużycie!$A$2:$P$8,7,FALSE))</f>
        <v>#N/A</v>
      </c>
      <c r="Q441" s="10" t="e">
        <f>IF(VLOOKUP($I441,Zużycie!$A$2:$P$8,8,FALSE)=0," ",VLOOKUP($I441,Zużycie!$A$2:$P$8,8,FALSE))</f>
        <v>#N/A</v>
      </c>
      <c r="R441" s="10" t="e">
        <f>IF(VLOOKUP($I441,Zużycie!$A$2:$P$8,9,FALSE)=0," ",VLOOKUP($I441,Zużycie!$A$2:$P$8,9,FALSE))</f>
        <v>#N/A</v>
      </c>
      <c r="S441" s="10" t="e">
        <f>IF(VLOOKUP($I441,Zużycie!$A$2:$P$8,10,FALSE)=0," ",VLOOKUP($I441,Zużycie!$A$2:$P$8,10,FALSE))</f>
        <v>#N/A</v>
      </c>
      <c r="T441" s="10" t="e">
        <f>IF(VLOOKUP($I441,Zużycie!$A$2:$P$8,11,FALSE)=0," ",VLOOKUP($I441,Zużycie!$A$2:$P$8,11,FALSE))</f>
        <v>#N/A</v>
      </c>
      <c r="U441" s="10" t="e">
        <f>IF(VLOOKUP($I441,Zużycie!$A$2:$P$8,12,FALSE)=0," ",VLOOKUP($I441,Zużycie!$A$2:$P$8,12,FALSE))</f>
        <v>#N/A</v>
      </c>
      <c r="V441" s="10" t="e">
        <f>IF(VLOOKUP($I441,Zużycie!$A$2:$P$8,13,FALSE)=0," ",VLOOKUP($I441,Zużycie!$A$2:$P$2,100,FALSE))</f>
        <v>#N/A</v>
      </c>
      <c r="W441" s="10" t="e">
        <f>IF(VLOOKUP($I441,Zużycie!$A$2:$P$8,14,FALSE)=0," ",VLOOKUP($I441,Zużycie!$A$2:$P$8,14,FALSE))</f>
        <v>#N/A</v>
      </c>
      <c r="X441" s="10" t="e">
        <f>IF(VLOOKUP($I441,Zużycie!$A$2:$P$8,15,FALSE)=0," ",VLOOKUP($I441,Zużycie!$A$2:$P$8,15,FALSE))</f>
        <v>#N/A</v>
      </c>
      <c r="Y441" s="10" t="e">
        <f>IF(VLOOKUP($I441,Zużycie!$A$2:$P$8,16,FALSE)=0," ",VLOOKUP($I441,Zużycie!$A$2:$P$8,16,FALSE))</f>
        <v>#N/A</v>
      </c>
      <c r="Z441" s="10"/>
      <c r="AA441" s="10"/>
      <c r="AB441" s="10"/>
      <c r="AC441" s="10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</row>
    <row r="442" spans="1:46" ht="47.25" customHeight="1">
      <c r="A442" s="14"/>
      <c r="B442" s="5"/>
      <c r="C442" s="6"/>
      <c r="D442" s="6"/>
      <c r="E442" s="7"/>
      <c r="F442" s="5"/>
      <c r="G442" s="5"/>
      <c r="H442" s="5"/>
      <c r="I442" s="5" t="str">
        <f t="shared" si="58"/>
        <v/>
      </c>
      <c r="J442" s="5"/>
      <c r="K442" s="5"/>
      <c r="L442" s="5"/>
      <c r="M442" s="5"/>
      <c r="N442" s="10" t="e">
        <f>IF(VLOOKUP($I442,Zużycie!$A$2:$P$8,5,FALSE)=0," ",VLOOKUP($I442,Zużycie!$A$2:$P$8,5,FALSE))</f>
        <v>#N/A</v>
      </c>
      <c r="O442" s="10" t="e">
        <f>IF(VLOOKUP($I442,Zużycie!$A$2:$P$8,6,FALSE)=0," ",VLOOKUP($I442,Zużycie!$A$2:$P$8,6,FALSE))</f>
        <v>#N/A</v>
      </c>
      <c r="P442" s="10" t="e">
        <f>IF(VLOOKUP($I442,Zużycie!$A$2:$P$8,7,FALSE)=0," ",VLOOKUP($I442,Zużycie!$A$2:$P$8,7,FALSE))</f>
        <v>#N/A</v>
      </c>
      <c r="Q442" s="10" t="e">
        <f>IF(VLOOKUP($I442,Zużycie!$A$2:$P$8,8,FALSE)=0," ",VLOOKUP($I442,Zużycie!$A$2:$P$8,8,FALSE))</f>
        <v>#N/A</v>
      </c>
      <c r="R442" s="10" t="e">
        <f>IF(VLOOKUP($I442,Zużycie!$A$2:$P$8,9,FALSE)=0," ",VLOOKUP($I442,Zużycie!$A$2:$P$8,9,FALSE))</f>
        <v>#N/A</v>
      </c>
      <c r="S442" s="10" t="e">
        <f>IF(VLOOKUP($I442,Zużycie!$A$2:$P$8,10,FALSE)=0," ",VLOOKUP($I442,Zużycie!$A$2:$P$8,10,FALSE))</f>
        <v>#N/A</v>
      </c>
      <c r="T442" s="10" t="e">
        <f>IF(VLOOKUP($I442,Zużycie!$A$2:$P$8,11,FALSE)=0," ",VLOOKUP($I442,Zużycie!$A$2:$P$8,11,FALSE))</f>
        <v>#N/A</v>
      </c>
      <c r="U442" s="10" t="e">
        <f>IF(VLOOKUP($I442,Zużycie!$A$2:$P$8,12,FALSE)=0," ",VLOOKUP($I442,Zużycie!$A$2:$P$8,12,FALSE))</f>
        <v>#N/A</v>
      </c>
      <c r="V442" s="10" t="e">
        <f>IF(VLOOKUP($I442,Zużycie!$A$2:$P$8,13,FALSE)=0," ",VLOOKUP($I442,Zużycie!$A$2:$P$2,100,FALSE))</f>
        <v>#N/A</v>
      </c>
      <c r="W442" s="10" t="e">
        <f>IF(VLOOKUP($I442,Zużycie!$A$2:$P$8,14,FALSE)=0," ",VLOOKUP($I442,Zużycie!$A$2:$P$8,14,FALSE))</f>
        <v>#N/A</v>
      </c>
      <c r="X442" s="10" t="e">
        <f>IF(VLOOKUP($I442,Zużycie!$A$2:$P$8,15,FALSE)=0," ",VLOOKUP($I442,Zużycie!$A$2:$P$8,15,FALSE))</f>
        <v>#N/A</v>
      </c>
      <c r="Y442" s="10" t="e">
        <f>IF(VLOOKUP($I442,Zużycie!$A$2:$P$8,16,FALSE)=0," ",VLOOKUP($I442,Zużycie!$A$2:$P$8,16,FALSE))</f>
        <v>#N/A</v>
      </c>
      <c r="Z442" s="10"/>
      <c r="AA442" s="10"/>
      <c r="AB442" s="10"/>
      <c r="AC442" s="10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</row>
    <row r="443" spans="1:46" ht="47.25" customHeight="1">
      <c r="A443" s="14"/>
      <c r="B443" s="5"/>
      <c r="C443" s="6"/>
      <c r="D443" s="6"/>
      <c r="E443" s="7"/>
      <c r="F443" s="5"/>
      <c r="G443" s="5"/>
      <c r="H443" s="5"/>
      <c r="I443" s="5" t="str">
        <f t="shared" si="58"/>
        <v/>
      </c>
      <c r="J443" s="5"/>
      <c r="K443" s="5"/>
      <c r="L443" s="5"/>
      <c r="M443" s="5"/>
      <c r="N443" s="10" t="e">
        <f>IF(VLOOKUP($I443,Zużycie!$A$2:$P$8,5,FALSE)=0," ",VLOOKUP($I443,Zużycie!$A$2:$P$8,5,FALSE))</f>
        <v>#N/A</v>
      </c>
      <c r="O443" s="10" t="e">
        <f>IF(VLOOKUP($I443,Zużycie!$A$2:$P$8,6,FALSE)=0," ",VLOOKUP($I443,Zużycie!$A$2:$P$8,6,FALSE))</f>
        <v>#N/A</v>
      </c>
      <c r="P443" s="10" t="e">
        <f>IF(VLOOKUP($I443,Zużycie!$A$2:$P$8,7,FALSE)=0," ",VLOOKUP($I443,Zużycie!$A$2:$P$8,7,FALSE))</f>
        <v>#N/A</v>
      </c>
      <c r="Q443" s="10" t="e">
        <f>IF(VLOOKUP($I443,Zużycie!$A$2:$P$8,8,FALSE)=0," ",VLOOKUP($I443,Zużycie!$A$2:$P$8,8,FALSE))</f>
        <v>#N/A</v>
      </c>
      <c r="R443" s="10" t="e">
        <f>IF(VLOOKUP($I443,Zużycie!$A$2:$P$8,9,FALSE)=0," ",VLOOKUP($I443,Zużycie!$A$2:$P$8,9,FALSE))</f>
        <v>#N/A</v>
      </c>
      <c r="S443" s="10" t="e">
        <f>IF(VLOOKUP($I443,Zużycie!$A$2:$P$8,10,FALSE)=0," ",VLOOKUP($I443,Zużycie!$A$2:$P$8,10,FALSE))</f>
        <v>#N/A</v>
      </c>
      <c r="T443" s="10" t="e">
        <f>IF(VLOOKUP($I443,Zużycie!$A$2:$P$8,11,FALSE)=0," ",VLOOKUP($I443,Zużycie!$A$2:$P$8,11,FALSE))</f>
        <v>#N/A</v>
      </c>
      <c r="U443" s="10" t="e">
        <f>IF(VLOOKUP($I443,Zużycie!$A$2:$P$8,12,FALSE)=0," ",VLOOKUP($I443,Zużycie!$A$2:$P$8,12,FALSE))</f>
        <v>#N/A</v>
      </c>
      <c r="V443" s="10" t="e">
        <f>IF(VLOOKUP($I443,Zużycie!$A$2:$P$8,13,FALSE)=0," ",VLOOKUP($I443,Zużycie!$A$2:$P$2,100,FALSE))</f>
        <v>#N/A</v>
      </c>
      <c r="W443" s="10" t="e">
        <f>IF(VLOOKUP($I443,Zużycie!$A$2:$P$8,14,FALSE)=0," ",VLOOKUP($I443,Zużycie!$A$2:$P$8,14,FALSE))</f>
        <v>#N/A</v>
      </c>
      <c r="X443" s="10" t="e">
        <f>IF(VLOOKUP($I443,Zużycie!$A$2:$P$8,15,FALSE)=0," ",VLOOKUP($I443,Zużycie!$A$2:$P$8,15,FALSE))</f>
        <v>#N/A</v>
      </c>
      <c r="Y443" s="10" t="e">
        <f>IF(VLOOKUP($I443,Zużycie!$A$2:$P$8,16,FALSE)=0," ",VLOOKUP($I443,Zużycie!$A$2:$P$8,16,FALSE))</f>
        <v>#N/A</v>
      </c>
      <c r="Z443" s="10"/>
      <c r="AA443" s="10"/>
      <c r="AB443" s="10"/>
      <c r="AC443" s="10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</row>
    <row r="444" spans="1:46" ht="47.25" customHeight="1">
      <c r="A444" s="14"/>
      <c r="B444" s="5"/>
      <c r="C444" s="6"/>
      <c r="D444" s="6"/>
      <c r="E444" s="7"/>
      <c r="F444" s="5"/>
      <c r="G444" s="5"/>
      <c r="H444" s="5"/>
      <c r="I444" s="5" t="str">
        <f t="shared" si="58"/>
        <v/>
      </c>
      <c r="J444" s="5"/>
      <c r="K444" s="5"/>
      <c r="L444" s="5"/>
      <c r="M444" s="5"/>
      <c r="N444" s="10" t="e">
        <f>IF(VLOOKUP($I444,Zużycie!$A$2:$P$8,5,FALSE)=0," ",VLOOKUP($I444,Zużycie!$A$2:$P$8,5,FALSE))</f>
        <v>#N/A</v>
      </c>
      <c r="O444" s="10" t="e">
        <f>IF(VLOOKUP($I444,Zużycie!$A$2:$P$8,6,FALSE)=0," ",VLOOKUP($I444,Zużycie!$A$2:$P$8,6,FALSE))</f>
        <v>#N/A</v>
      </c>
      <c r="P444" s="10" t="e">
        <f>IF(VLOOKUP($I444,Zużycie!$A$2:$P$8,7,FALSE)=0," ",VLOOKUP($I444,Zużycie!$A$2:$P$8,7,FALSE))</f>
        <v>#N/A</v>
      </c>
      <c r="Q444" s="10" t="e">
        <f>IF(VLOOKUP($I444,Zużycie!$A$2:$P$8,8,FALSE)=0," ",VLOOKUP($I444,Zużycie!$A$2:$P$8,8,FALSE))</f>
        <v>#N/A</v>
      </c>
      <c r="R444" s="10" t="e">
        <f>IF(VLOOKUP($I444,Zużycie!$A$2:$P$8,9,FALSE)=0," ",VLOOKUP($I444,Zużycie!$A$2:$P$8,9,FALSE))</f>
        <v>#N/A</v>
      </c>
      <c r="S444" s="10" t="e">
        <f>IF(VLOOKUP($I444,Zużycie!$A$2:$P$8,10,FALSE)=0," ",VLOOKUP($I444,Zużycie!$A$2:$P$8,10,FALSE))</f>
        <v>#N/A</v>
      </c>
      <c r="T444" s="10" t="e">
        <f>IF(VLOOKUP($I444,Zużycie!$A$2:$P$8,11,FALSE)=0," ",VLOOKUP($I444,Zużycie!$A$2:$P$8,11,FALSE))</f>
        <v>#N/A</v>
      </c>
      <c r="U444" s="10" t="e">
        <f>IF(VLOOKUP($I444,Zużycie!$A$2:$P$8,12,FALSE)=0," ",VLOOKUP($I444,Zużycie!$A$2:$P$8,12,FALSE))</f>
        <v>#N/A</v>
      </c>
      <c r="V444" s="10" t="e">
        <f>IF(VLOOKUP($I444,Zużycie!$A$2:$P$8,13,FALSE)=0," ",VLOOKUP($I444,Zużycie!$A$2:$P$2,100,FALSE))</f>
        <v>#N/A</v>
      </c>
      <c r="W444" s="10" t="e">
        <f>IF(VLOOKUP($I444,Zużycie!$A$2:$P$8,14,FALSE)=0," ",VLOOKUP($I444,Zużycie!$A$2:$P$8,14,FALSE))</f>
        <v>#N/A</v>
      </c>
      <c r="X444" s="10" t="e">
        <f>IF(VLOOKUP($I444,Zużycie!$A$2:$P$8,15,FALSE)=0," ",VLOOKUP($I444,Zużycie!$A$2:$P$8,15,FALSE))</f>
        <v>#N/A</v>
      </c>
      <c r="Y444" s="10" t="e">
        <f>IF(VLOOKUP($I444,Zużycie!$A$2:$P$8,16,FALSE)=0," ",VLOOKUP($I444,Zużycie!$A$2:$P$8,16,FALSE))</f>
        <v>#N/A</v>
      </c>
      <c r="Z444" s="10"/>
      <c r="AA444" s="10"/>
      <c r="AB444" s="10"/>
      <c r="AC444" s="10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</row>
    <row r="445" spans="1:46" ht="47.25" customHeight="1">
      <c r="A445" s="14"/>
      <c r="B445" s="5"/>
      <c r="C445" s="6"/>
      <c r="D445" s="6"/>
      <c r="E445" s="7"/>
      <c r="F445" s="5"/>
      <c r="G445" s="5"/>
      <c r="H445" s="5"/>
      <c r="I445" s="5" t="str">
        <f t="shared" si="58"/>
        <v/>
      </c>
      <c r="J445" s="5"/>
      <c r="K445" s="5"/>
      <c r="L445" s="5"/>
      <c r="M445" s="5"/>
      <c r="N445" s="10" t="e">
        <f>IF(VLOOKUP($I445,Zużycie!$A$2:$P$8,5,FALSE)=0," ",VLOOKUP($I445,Zużycie!$A$2:$P$8,5,FALSE))</f>
        <v>#N/A</v>
      </c>
      <c r="O445" s="10" t="e">
        <f>IF(VLOOKUP($I445,Zużycie!$A$2:$P$8,6,FALSE)=0," ",VLOOKUP($I445,Zużycie!$A$2:$P$8,6,FALSE))</f>
        <v>#N/A</v>
      </c>
      <c r="P445" s="10" t="e">
        <f>IF(VLOOKUP($I445,Zużycie!$A$2:$P$8,7,FALSE)=0," ",VLOOKUP($I445,Zużycie!$A$2:$P$8,7,FALSE))</f>
        <v>#N/A</v>
      </c>
      <c r="Q445" s="10" t="e">
        <f>IF(VLOOKUP($I445,Zużycie!$A$2:$P$8,8,FALSE)=0," ",VLOOKUP($I445,Zużycie!$A$2:$P$8,8,FALSE))</f>
        <v>#N/A</v>
      </c>
      <c r="R445" s="10" t="e">
        <f>IF(VLOOKUP($I445,Zużycie!$A$2:$P$8,9,FALSE)=0," ",VLOOKUP($I445,Zużycie!$A$2:$P$8,9,FALSE))</f>
        <v>#N/A</v>
      </c>
      <c r="S445" s="10" t="e">
        <f>IF(VLOOKUP($I445,Zużycie!$A$2:$P$8,10,FALSE)=0," ",VLOOKUP($I445,Zużycie!$A$2:$P$8,10,FALSE))</f>
        <v>#N/A</v>
      </c>
      <c r="T445" s="10" t="e">
        <f>IF(VLOOKUP($I445,Zużycie!$A$2:$P$8,11,FALSE)=0," ",VLOOKUP($I445,Zużycie!$A$2:$P$8,11,FALSE))</f>
        <v>#N/A</v>
      </c>
      <c r="U445" s="10" t="e">
        <f>IF(VLOOKUP($I445,Zużycie!$A$2:$P$8,12,FALSE)=0," ",VLOOKUP($I445,Zużycie!$A$2:$P$8,12,FALSE))</f>
        <v>#N/A</v>
      </c>
      <c r="V445" s="10" t="e">
        <f>IF(VLOOKUP($I445,Zużycie!$A$2:$P$8,13,FALSE)=0," ",VLOOKUP($I445,Zużycie!$A$2:$P$2,100,FALSE))</f>
        <v>#N/A</v>
      </c>
      <c r="W445" s="10" t="e">
        <f>IF(VLOOKUP($I445,Zużycie!$A$2:$P$8,14,FALSE)=0," ",VLOOKUP($I445,Zużycie!$A$2:$P$8,14,FALSE))</f>
        <v>#N/A</v>
      </c>
      <c r="X445" s="10" t="e">
        <f>IF(VLOOKUP($I445,Zużycie!$A$2:$P$8,15,FALSE)=0," ",VLOOKUP($I445,Zużycie!$A$2:$P$8,15,FALSE))</f>
        <v>#N/A</v>
      </c>
      <c r="Y445" s="10" t="e">
        <f>IF(VLOOKUP($I445,Zużycie!$A$2:$P$8,16,FALSE)=0," ",VLOOKUP($I445,Zużycie!$A$2:$P$8,16,FALSE))</f>
        <v>#N/A</v>
      </c>
      <c r="Z445" s="10"/>
      <c r="AA445" s="10"/>
      <c r="AB445" s="10"/>
      <c r="AC445" s="10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</row>
    <row r="446" spans="1:46" ht="47.25" customHeight="1">
      <c r="A446" s="14"/>
      <c r="B446" s="5"/>
      <c r="C446" s="6"/>
      <c r="D446" s="6"/>
      <c r="E446" s="7"/>
      <c r="F446" s="5"/>
      <c r="G446" s="5"/>
      <c r="H446" s="5"/>
      <c r="I446" s="5" t="str">
        <f t="shared" si="58"/>
        <v/>
      </c>
      <c r="J446" s="5"/>
      <c r="K446" s="5"/>
      <c r="L446" s="5"/>
      <c r="M446" s="5"/>
      <c r="N446" s="10" t="e">
        <f>IF(VLOOKUP($I446,Zużycie!$A$2:$P$8,5,FALSE)=0," ",VLOOKUP($I446,Zużycie!$A$2:$P$8,5,FALSE))</f>
        <v>#N/A</v>
      </c>
      <c r="O446" s="10" t="e">
        <f>IF(VLOOKUP($I446,Zużycie!$A$2:$P$8,6,FALSE)=0," ",VLOOKUP($I446,Zużycie!$A$2:$P$8,6,FALSE))</f>
        <v>#N/A</v>
      </c>
      <c r="P446" s="10" t="e">
        <f>IF(VLOOKUP($I446,Zużycie!$A$2:$P$8,7,FALSE)=0," ",VLOOKUP($I446,Zużycie!$A$2:$P$8,7,FALSE))</f>
        <v>#N/A</v>
      </c>
      <c r="Q446" s="10" t="e">
        <f>IF(VLOOKUP($I446,Zużycie!$A$2:$P$8,8,FALSE)=0," ",VLOOKUP($I446,Zużycie!$A$2:$P$8,8,FALSE))</f>
        <v>#N/A</v>
      </c>
      <c r="R446" s="10" t="e">
        <f>IF(VLOOKUP($I446,Zużycie!$A$2:$P$8,9,FALSE)=0," ",VLOOKUP($I446,Zużycie!$A$2:$P$8,9,FALSE))</f>
        <v>#N/A</v>
      </c>
      <c r="S446" s="10" t="e">
        <f>IF(VLOOKUP($I446,Zużycie!$A$2:$P$8,10,FALSE)=0," ",VLOOKUP($I446,Zużycie!$A$2:$P$8,10,FALSE))</f>
        <v>#N/A</v>
      </c>
      <c r="T446" s="10" t="e">
        <f>IF(VLOOKUP($I446,Zużycie!$A$2:$P$8,11,FALSE)=0," ",VLOOKUP($I446,Zużycie!$A$2:$P$8,11,FALSE))</f>
        <v>#N/A</v>
      </c>
      <c r="U446" s="10" t="e">
        <f>IF(VLOOKUP($I446,Zużycie!$A$2:$P$8,12,FALSE)=0," ",VLOOKUP($I446,Zużycie!$A$2:$P$8,12,FALSE))</f>
        <v>#N/A</v>
      </c>
      <c r="V446" s="10" t="e">
        <f>IF(VLOOKUP($I446,Zużycie!$A$2:$P$8,13,FALSE)=0," ",VLOOKUP($I446,Zużycie!$A$2:$P$2,100,FALSE))</f>
        <v>#N/A</v>
      </c>
      <c r="W446" s="10" t="e">
        <f>IF(VLOOKUP($I446,Zużycie!$A$2:$P$8,14,FALSE)=0," ",VLOOKUP($I446,Zużycie!$A$2:$P$8,14,FALSE))</f>
        <v>#N/A</v>
      </c>
      <c r="X446" s="10" t="e">
        <f>IF(VLOOKUP($I446,Zużycie!$A$2:$P$8,15,FALSE)=0," ",VLOOKUP($I446,Zużycie!$A$2:$P$8,15,FALSE))</f>
        <v>#N/A</v>
      </c>
      <c r="Y446" s="10" t="e">
        <f>IF(VLOOKUP($I446,Zużycie!$A$2:$P$8,16,FALSE)=0," ",VLOOKUP($I446,Zużycie!$A$2:$P$8,16,FALSE))</f>
        <v>#N/A</v>
      </c>
      <c r="Z446" s="10"/>
      <c r="AA446" s="10"/>
      <c r="AB446" s="10"/>
      <c r="AC446" s="10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</row>
    <row r="447" spans="1:46" ht="47.25" customHeight="1">
      <c r="A447" s="14"/>
      <c r="B447" s="5"/>
      <c r="C447" s="6"/>
      <c r="D447" s="6"/>
      <c r="E447" s="7"/>
      <c r="F447" s="5"/>
      <c r="G447" s="5"/>
      <c r="H447" s="5"/>
      <c r="I447" s="5" t="str">
        <f t="shared" si="58"/>
        <v/>
      </c>
      <c r="J447" s="5"/>
      <c r="K447" s="5"/>
      <c r="L447" s="5"/>
      <c r="M447" s="5"/>
      <c r="N447" s="10" t="e">
        <f>IF(VLOOKUP($I447,Zużycie!$A$2:$P$8,5,FALSE)=0," ",VLOOKUP($I447,Zużycie!$A$2:$P$8,5,FALSE))</f>
        <v>#N/A</v>
      </c>
      <c r="O447" s="10" t="e">
        <f>IF(VLOOKUP($I447,Zużycie!$A$2:$P$8,6,FALSE)=0," ",VLOOKUP($I447,Zużycie!$A$2:$P$8,6,FALSE))</f>
        <v>#N/A</v>
      </c>
      <c r="P447" s="10" t="e">
        <f>IF(VLOOKUP($I447,Zużycie!$A$2:$P$8,7,FALSE)=0," ",VLOOKUP($I447,Zużycie!$A$2:$P$8,7,FALSE))</f>
        <v>#N/A</v>
      </c>
      <c r="Q447" s="10" t="e">
        <f>IF(VLOOKUP($I447,Zużycie!$A$2:$P$8,8,FALSE)=0," ",VLOOKUP($I447,Zużycie!$A$2:$P$8,8,FALSE))</f>
        <v>#N/A</v>
      </c>
      <c r="R447" s="10" t="e">
        <f>IF(VLOOKUP($I447,Zużycie!$A$2:$P$8,9,FALSE)=0," ",VLOOKUP($I447,Zużycie!$A$2:$P$8,9,FALSE))</f>
        <v>#N/A</v>
      </c>
      <c r="S447" s="10" t="e">
        <f>IF(VLOOKUP($I447,Zużycie!$A$2:$P$8,10,FALSE)=0," ",VLOOKUP($I447,Zużycie!$A$2:$P$8,10,FALSE))</f>
        <v>#N/A</v>
      </c>
      <c r="T447" s="10" t="e">
        <f>IF(VLOOKUP($I447,Zużycie!$A$2:$P$8,11,FALSE)=0," ",VLOOKUP($I447,Zużycie!$A$2:$P$8,11,FALSE))</f>
        <v>#N/A</v>
      </c>
      <c r="U447" s="10" t="e">
        <f>IF(VLOOKUP($I447,Zużycie!$A$2:$P$8,12,FALSE)=0," ",VLOOKUP($I447,Zużycie!$A$2:$P$8,12,FALSE))</f>
        <v>#N/A</v>
      </c>
      <c r="V447" s="10" t="e">
        <f>IF(VLOOKUP($I447,Zużycie!$A$2:$P$8,13,FALSE)=0," ",VLOOKUP($I447,Zużycie!$A$2:$P$2,100,FALSE))</f>
        <v>#N/A</v>
      </c>
      <c r="W447" s="10" t="e">
        <f>IF(VLOOKUP($I447,Zużycie!$A$2:$P$8,14,FALSE)=0," ",VLOOKUP($I447,Zużycie!$A$2:$P$8,14,FALSE))</f>
        <v>#N/A</v>
      </c>
      <c r="X447" s="10" t="e">
        <f>IF(VLOOKUP($I447,Zużycie!$A$2:$P$8,15,FALSE)=0," ",VLOOKUP($I447,Zużycie!$A$2:$P$8,15,FALSE))</f>
        <v>#N/A</v>
      </c>
      <c r="Y447" s="10" t="e">
        <f>IF(VLOOKUP($I447,Zużycie!$A$2:$P$8,16,FALSE)=0," ",VLOOKUP($I447,Zużycie!$A$2:$P$8,16,FALSE))</f>
        <v>#N/A</v>
      </c>
      <c r="Z447" s="10"/>
      <c r="AA447" s="10"/>
      <c r="AB447" s="10"/>
      <c r="AC447" s="10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</row>
    <row r="448" spans="1:46" ht="47.25" customHeight="1">
      <c r="A448" s="14"/>
      <c r="B448" s="5"/>
      <c r="C448" s="6"/>
      <c r="D448" s="6"/>
      <c r="E448" s="7"/>
      <c r="F448" s="5"/>
      <c r="G448" s="5"/>
      <c r="H448" s="5"/>
      <c r="I448" s="5" t="str">
        <f t="shared" si="58"/>
        <v/>
      </c>
      <c r="J448" s="5"/>
      <c r="K448" s="5"/>
      <c r="L448" s="5"/>
      <c r="M448" s="5"/>
      <c r="N448" s="10" t="e">
        <f>IF(VLOOKUP($I448,Zużycie!$A$2:$P$8,5,FALSE)=0," ",VLOOKUP($I448,Zużycie!$A$2:$P$8,5,FALSE))</f>
        <v>#N/A</v>
      </c>
      <c r="O448" s="10" t="e">
        <f>IF(VLOOKUP($I448,Zużycie!$A$2:$P$8,6,FALSE)=0," ",VLOOKUP($I448,Zużycie!$A$2:$P$8,6,FALSE))</f>
        <v>#N/A</v>
      </c>
      <c r="P448" s="10" t="e">
        <f>IF(VLOOKUP($I448,Zużycie!$A$2:$P$8,7,FALSE)=0," ",VLOOKUP($I448,Zużycie!$A$2:$P$8,7,FALSE))</f>
        <v>#N/A</v>
      </c>
      <c r="Q448" s="10" t="e">
        <f>IF(VLOOKUP($I448,Zużycie!$A$2:$P$8,8,FALSE)=0," ",VLOOKUP($I448,Zużycie!$A$2:$P$8,8,FALSE))</f>
        <v>#N/A</v>
      </c>
      <c r="R448" s="10" t="e">
        <f>IF(VLOOKUP($I448,Zużycie!$A$2:$P$8,9,FALSE)=0," ",VLOOKUP($I448,Zużycie!$A$2:$P$8,9,FALSE))</f>
        <v>#N/A</v>
      </c>
      <c r="S448" s="10" t="e">
        <f>IF(VLOOKUP($I448,Zużycie!$A$2:$P$8,10,FALSE)=0," ",VLOOKUP($I448,Zużycie!$A$2:$P$8,10,FALSE))</f>
        <v>#N/A</v>
      </c>
      <c r="T448" s="10" t="e">
        <f>IF(VLOOKUP($I448,Zużycie!$A$2:$P$8,11,FALSE)=0," ",VLOOKUP($I448,Zużycie!$A$2:$P$8,11,FALSE))</f>
        <v>#N/A</v>
      </c>
      <c r="U448" s="10" t="e">
        <f>IF(VLOOKUP($I448,Zużycie!$A$2:$P$8,12,FALSE)=0," ",VLOOKUP($I448,Zużycie!$A$2:$P$8,12,FALSE))</f>
        <v>#N/A</v>
      </c>
      <c r="V448" s="10" t="e">
        <f>IF(VLOOKUP($I448,Zużycie!$A$2:$P$8,13,FALSE)=0," ",VLOOKUP($I448,Zużycie!$A$2:$P$2,100,FALSE))</f>
        <v>#N/A</v>
      </c>
      <c r="W448" s="10" t="e">
        <f>IF(VLOOKUP($I448,Zużycie!$A$2:$P$8,14,FALSE)=0," ",VLOOKUP($I448,Zużycie!$A$2:$P$8,14,FALSE))</f>
        <v>#N/A</v>
      </c>
      <c r="X448" s="10" t="e">
        <f>IF(VLOOKUP($I448,Zużycie!$A$2:$P$8,15,FALSE)=0," ",VLOOKUP($I448,Zużycie!$A$2:$P$8,15,FALSE))</f>
        <v>#N/A</v>
      </c>
      <c r="Y448" s="10" t="e">
        <f>IF(VLOOKUP($I448,Zużycie!$A$2:$P$8,16,FALSE)=0," ",VLOOKUP($I448,Zużycie!$A$2:$P$8,16,FALSE))</f>
        <v>#N/A</v>
      </c>
      <c r="Z448" s="10"/>
      <c r="AA448" s="10"/>
      <c r="AB448" s="10"/>
      <c r="AC448" s="10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</row>
    <row r="449" spans="1:46" ht="47.25" customHeight="1">
      <c r="A449" s="14"/>
      <c r="B449" s="5"/>
      <c r="C449" s="6"/>
      <c r="D449" s="6"/>
      <c r="E449" s="7"/>
      <c r="F449" s="5"/>
      <c r="G449" s="5"/>
      <c r="H449" s="5"/>
      <c r="I449" s="5" t="str">
        <f t="shared" si="58"/>
        <v/>
      </c>
      <c r="J449" s="5"/>
      <c r="K449" s="5"/>
      <c r="L449" s="5"/>
      <c r="M449" s="5"/>
      <c r="N449" s="10" t="e">
        <f>IF(VLOOKUP($I449,Zużycie!$A$2:$P$8,5,FALSE)=0," ",VLOOKUP($I449,Zużycie!$A$2:$P$8,5,FALSE))</f>
        <v>#N/A</v>
      </c>
      <c r="O449" s="10" t="e">
        <f>IF(VLOOKUP($I449,Zużycie!$A$2:$P$8,6,FALSE)=0," ",VLOOKUP($I449,Zużycie!$A$2:$P$8,6,FALSE))</f>
        <v>#N/A</v>
      </c>
      <c r="P449" s="10" t="e">
        <f>IF(VLOOKUP($I449,Zużycie!$A$2:$P$8,7,FALSE)=0," ",VLOOKUP($I449,Zużycie!$A$2:$P$8,7,FALSE))</f>
        <v>#N/A</v>
      </c>
      <c r="Q449" s="10" t="e">
        <f>IF(VLOOKUP($I449,Zużycie!$A$2:$P$8,8,FALSE)=0," ",VLOOKUP($I449,Zużycie!$A$2:$P$8,8,FALSE))</f>
        <v>#N/A</v>
      </c>
      <c r="R449" s="10" t="e">
        <f>IF(VLOOKUP($I449,Zużycie!$A$2:$P$8,9,FALSE)=0," ",VLOOKUP($I449,Zużycie!$A$2:$P$8,9,FALSE))</f>
        <v>#N/A</v>
      </c>
      <c r="S449" s="10" t="e">
        <f>IF(VLOOKUP($I449,Zużycie!$A$2:$P$8,10,FALSE)=0," ",VLOOKUP($I449,Zużycie!$A$2:$P$8,10,FALSE))</f>
        <v>#N/A</v>
      </c>
      <c r="T449" s="10" t="e">
        <f>IF(VLOOKUP($I449,Zużycie!$A$2:$P$8,11,FALSE)=0," ",VLOOKUP($I449,Zużycie!$A$2:$P$8,11,FALSE))</f>
        <v>#N/A</v>
      </c>
      <c r="U449" s="10" t="e">
        <f>IF(VLOOKUP($I449,Zużycie!$A$2:$P$8,12,FALSE)=0," ",VLOOKUP($I449,Zużycie!$A$2:$P$8,12,FALSE))</f>
        <v>#N/A</v>
      </c>
      <c r="V449" s="10" t="e">
        <f>IF(VLOOKUP($I449,Zużycie!$A$2:$P$8,13,FALSE)=0," ",VLOOKUP($I449,Zużycie!$A$2:$P$2,100,FALSE))</f>
        <v>#N/A</v>
      </c>
      <c r="W449" s="10" t="e">
        <f>IF(VLOOKUP($I449,Zużycie!$A$2:$P$8,14,FALSE)=0," ",VLOOKUP($I449,Zużycie!$A$2:$P$8,14,FALSE))</f>
        <v>#N/A</v>
      </c>
      <c r="X449" s="10" t="e">
        <f>IF(VLOOKUP($I449,Zużycie!$A$2:$P$8,15,FALSE)=0," ",VLOOKUP($I449,Zużycie!$A$2:$P$8,15,FALSE))</f>
        <v>#N/A</v>
      </c>
      <c r="Y449" s="10" t="e">
        <f>IF(VLOOKUP($I449,Zużycie!$A$2:$P$8,16,FALSE)=0," ",VLOOKUP($I449,Zużycie!$A$2:$P$8,16,FALSE))</f>
        <v>#N/A</v>
      </c>
      <c r="Z449" s="10"/>
      <c r="AA449" s="10"/>
      <c r="AB449" s="10"/>
      <c r="AC449" s="10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</row>
    <row r="450" spans="1:46" ht="47.25" customHeight="1">
      <c r="A450" s="14"/>
      <c r="B450" s="5"/>
      <c r="C450" s="6"/>
      <c r="D450" s="6"/>
      <c r="E450" s="7"/>
      <c r="F450" s="5"/>
      <c r="G450" s="5"/>
      <c r="H450" s="5"/>
      <c r="I450" s="5" t="str">
        <f t="shared" si="58"/>
        <v/>
      </c>
      <c r="J450" s="5"/>
      <c r="K450" s="5"/>
      <c r="L450" s="5"/>
      <c r="M450" s="5"/>
      <c r="N450" s="10" t="e">
        <f>IF(VLOOKUP($I450,Zużycie!$A$2:$P$8,5,FALSE)=0," ",VLOOKUP($I450,Zużycie!$A$2:$P$8,5,FALSE))</f>
        <v>#N/A</v>
      </c>
      <c r="O450" s="10" t="e">
        <f>IF(VLOOKUP($I450,Zużycie!$A$2:$P$8,6,FALSE)=0," ",VLOOKUP($I450,Zużycie!$A$2:$P$8,6,FALSE))</f>
        <v>#N/A</v>
      </c>
      <c r="P450" s="10" t="e">
        <f>IF(VLOOKUP($I450,Zużycie!$A$2:$P$8,7,FALSE)=0," ",VLOOKUP($I450,Zużycie!$A$2:$P$8,7,FALSE))</f>
        <v>#N/A</v>
      </c>
      <c r="Q450" s="10" t="e">
        <f>IF(VLOOKUP($I450,Zużycie!$A$2:$P$8,8,FALSE)=0," ",VLOOKUP($I450,Zużycie!$A$2:$P$8,8,FALSE))</f>
        <v>#N/A</v>
      </c>
      <c r="R450" s="10" t="e">
        <f>IF(VLOOKUP($I450,Zużycie!$A$2:$P$8,9,FALSE)=0," ",VLOOKUP($I450,Zużycie!$A$2:$P$8,9,FALSE))</f>
        <v>#N/A</v>
      </c>
      <c r="S450" s="10" t="e">
        <f>IF(VLOOKUP($I450,Zużycie!$A$2:$P$8,10,FALSE)=0," ",VLOOKUP($I450,Zużycie!$A$2:$P$8,10,FALSE))</f>
        <v>#N/A</v>
      </c>
      <c r="T450" s="10" t="e">
        <f>IF(VLOOKUP($I450,Zużycie!$A$2:$P$8,11,FALSE)=0," ",VLOOKUP($I450,Zużycie!$A$2:$P$8,11,FALSE))</f>
        <v>#N/A</v>
      </c>
      <c r="U450" s="10" t="e">
        <f>IF(VLOOKUP($I450,Zużycie!$A$2:$P$8,12,FALSE)=0," ",VLOOKUP($I450,Zużycie!$A$2:$P$8,12,FALSE))</f>
        <v>#N/A</v>
      </c>
      <c r="V450" s="10" t="e">
        <f>IF(VLOOKUP($I450,Zużycie!$A$2:$P$8,13,FALSE)=0," ",VLOOKUP($I450,Zużycie!$A$2:$P$2,100,FALSE))</f>
        <v>#N/A</v>
      </c>
      <c r="W450" s="10" t="e">
        <f>IF(VLOOKUP($I450,Zużycie!$A$2:$P$8,14,FALSE)=0," ",VLOOKUP($I450,Zużycie!$A$2:$P$8,14,FALSE))</f>
        <v>#N/A</v>
      </c>
      <c r="X450" s="10" t="e">
        <f>IF(VLOOKUP($I450,Zużycie!$A$2:$P$8,15,FALSE)=0," ",VLOOKUP($I450,Zużycie!$A$2:$P$8,15,FALSE))</f>
        <v>#N/A</v>
      </c>
      <c r="Y450" s="10" t="e">
        <f>IF(VLOOKUP($I450,Zużycie!$A$2:$P$8,16,FALSE)=0," ",VLOOKUP($I450,Zużycie!$A$2:$P$8,16,FALSE))</f>
        <v>#N/A</v>
      </c>
      <c r="Z450" s="10"/>
      <c r="AA450" s="10"/>
      <c r="AB450" s="10"/>
      <c r="AC450" s="10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</row>
    <row r="451" spans="1:46" ht="47.25" customHeight="1">
      <c r="A451" s="14"/>
      <c r="B451" s="5"/>
      <c r="C451" s="6"/>
      <c r="D451" s="6"/>
      <c r="E451" s="7"/>
      <c r="F451" s="5"/>
      <c r="G451" s="5"/>
      <c r="H451" s="5"/>
      <c r="I451" s="5" t="str">
        <f t="shared" ref="I451:I514" si="59">CONCATENATE(F451,G451,H451)</f>
        <v/>
      </c>
      <c r="J451" s="5"/>
      <c r="K451" s="5"/>
      <c r="L451" s="5"/>
      <c r="M451" s="5"/>
      <c r="N451" s="10" t="e">
        <f>IF(VLOOKUP($I451,Zużycie!$A$2:$P$8,5,FALSE)=0," ",VLOOKUP($I451,Zużycie!$A$2:$P$8,5,FALSE))</f>
        <v>#N/A</v>
      </c>
      <c r="O451" s="10" t="e">
        <f>IF(VLOOKUP($I451,Zużycie!$A$2:$P$8,6,FALSE)=0," ",VLOOKUP($I451,Zużycie!$A$2:$P$8,6,FALSE))</f>
        <v>#N/A</v>
      </c>
      <c r="P451" s="10" t="e">
        <f>IF(VLOOKUP($I451,Zużycie!$A$2:$P$8,7,FALSE)=0," ",VLOOKUP($I451,Zużycie!$A$2:$P$8,7,FALSE))</f>
        <v>#N/A</v>
      </c>
      <c r="Q451" s="10" t="e">
        <f>IF(VLOOKUP($I451,Zużycie!$A$2:$P$8,8,FALSE)=0," ",VLOOKUP($I451,Zużycie!$A$2:$P$8,8,FALSE))</f>
        <v>#N/A</v>
      </c>
      <c r="R451" s="10" t="e">
        <f>IF(VLOOKUP($I451,Zużycie!$A$2:$P$8,9,FALSE)=0," ",VLOOKUP($I451,Zużycie!$A$2:$P$8,9,FALSE))</f>
        <v>#N/A</v>
      </c>
      <c r="S451" s="10" t="e">
        <f>IF(VLOOKUP($I451,Zużycie!$A$2:$P$8,10,FALSE)=0," ",VLOOKUP($I451,Zużycie!$A$2:$P$8,10,FALSE))</f>
        <v>#N/A</v>
      </c>
      <c r="T451" s="10" t="e">
        <f>IF(VLOOKUP($I451,Zużycie!$A$2:$P$8,11,FALSE)=0," ",VLOOKUP($I451,Zużycie!$A$2:$P$8,11,FALSE))</f>
        <v>#N/A</v>
      </c>
      <c r="U451" s="10" t="e">
        <f>IF(VLOOKUP($I451,Zużycie!$A$2:$P$8,12,FALSE)=0," ",VLOOKUP($I451,Zużycie!$A$2:$P$8,12,FALSE))</f>
        <v>#N/A</v>
      </c>
      <c r="V451" s="10" t="e">
        <f>IF(VLOOKUP($I451,Zużycie!$A$2:$P$8,13,FALSE)=0," ",VLOOKUP($I451,Zużycie!$A$2:$P$2,100,FALSE))</f>
        <v>#N/A</v>
      </c>
      <c r="W451" s="10" t="e">
        <f>IF(VLOOKUP($I451,Zużycie!$A$2:$P$8,14,FALSE)=0," ",VLOOKUP($I451,Zużycie!$A$2:$P$8,14,FALSE))</f>
        <v>#N/A</v>
      </c>
      <c r="X451" s="10" t="e">
        <f>IF(VLOOKUP($I451,Zużycie!$A$2:$P$8,15,FALSE)=0," ",VLOOKUP($I451,Zużycie!$A$2:$P$8,15,FALSE))</f>
        <v>#N/A</v>
      </c>
      <c r="Y451" s="10" t="e">
        <f>IF(VLOOKUP($I451,Zużycie!$A$2:$P$8,16,FALSE)=0," ",VLOOKUP($I451,Zużycie!$A$2:$P$8,16,FALSE))</f>
        <v>#N/A</v>
      </c>
      <c r="Z451" s="10"/>
      <c r="AA451" s="10"/>
      <c r="AB451" s="10"/>
      <c r="AC451" s="10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</row>
    <row r="452" spans="1:46" ht="47.25" customHeight="1">
      <c r="A452" s="14"/>
      <c r="B452" s="5"/>
      <c r="C452" s="6"/>
      <c r="D452" s="6"/>
      <c r="E452" s="7"/>
      <c r="F452" s="5"/>
      <c r="G452" s="5"/>
      <c r="H452" s="5"/>
      <c r="I452" s="5" t="str">
        <f t="shared" si="59"/>
        <v/>
      </c>
      <c r="J452" s="5"/>
      <c r="K452" s="5"/>
      <c r="L452" s="5"/>
      <c r="M452" s="5"/>
      <c r="N452" s="10" t="e">
        <f>IF(VLOOKUP($I452,Zużycie!$A$2:$P$8,5,FALSE)=0," ",VLOOKUP($I452,Zużycie!$A$2:$P$8,5,FALSE))</f>
        <v>#N/A</v>
      </c>
      <c r="O452" s="10" t="e">
        <f>IF(VLOOKUP($I452,Zużycie!$A$2:$P$8,6,FALSE)=0," ",VLOOKUP($I452,Zużycie!$A$2:$P$8,6,FALSE))</f>
        <v>#N/A</v>
      </c>
      <c r="P452" s="10" t="e">
        <f>IF(VLOOKUP($I452,Zużycie!$A$2:$P$8,7,FALSE)=0," ",VLOOKUP($I452,Zużycie!$A$2:$P$8,7,FALSE))</f>
        <v>#N/A</v>
      </c>
      <c r="Q452" s="10" t="e">
        <f>IF(VLOOKUP($I452,Zużycie!$A$2:$P$8,8,FALSE)=0," ",VLOOKUP($I452,Zużycie!$A$2:$P$8,8,FALSE))</f>
        <v>#N/A</v>
      </c>
      <c r="R452" s="10" t="e">
        <f>IF(VLOOKUP($I452,Zużycie!$A$2:$P$8,9,FALSE)=0," ",VLOOKUP($I452,Zużycie!$A$2:$P$8,9,FALSE))</f>
        <v>#N/A</v>
      </c>
      <c r="S452" s="10" t="e">
        <f>IF(VLOOKUP($I452,Zużycie!$A$2:$P$8,10,FALSE)=0," ",VLOOKUP($I452,Zużycie!$A$2:$P$8,10,FALSE))</f>
        <v>#N/A</v>
      </c>
      <c r="T452" s="10" t="e">
        <f>IF(VLOOKUP($I452,Zużycie!$A$2:$P$8,11,FALSE)=0," ",VLOOKUP($I452,Zużycie!$A$2:$P$8,11,FALSE))</f>
        <v>#N/A</v>
      </c>
      <c r="U452" s="10" t="e">
        <f>IF(VLOOKUP($I452,Zużycie!$A$2:$P$8,12,FALSE)=0," ",VLOOKUP($I452,Zużycie!$A$2:$P$8,12,FALSE))</f>
        <v>#N/A</v>
      </c>
      <c r="V452" s="10" t="e">
        <f>IF(VLOOKUP($I452,Zużycie!$A$2:$P$8,13,FALSE)=0," ",VLOOKUP($I452,Zużycie!$A$2:$P$2,100,FALSE))</f>
        <v>#N/A</v>
      </c>
      <c r="W452" s="10" t="e">
        <f>IF(VLOOKUP($I452,Zużycie!$A$2:$P$8,14,FALSE)=0," ",VLOOKUP($I452,Zużycie!$A$2:$P$8,14,FALSE))</f>
        <v>#N/A</v>
      </c>
      <c r="X452" s="10" t="e">
        <f>IF(VLOOKUP($I452,Zużycie!$A$2:$P$8,15,FALSE)=0," ",VLOOKUP($I452,Zużycie!$A$2:$P$8,15,FALSE))</f>
        <v>#N/A</v>
      </c>
      <c r="Y452" s="10" t="e">
        <f>IF(VLOOKUP($I452,Zużycie!$A$2:$P$8,16,FALSE)=0," ",VLOOKUP($I452,Zużycie!$A$2:$P$8,16,FALSE))</f>
        <v>#N/A</v>
      </c>
      <c r="Z452" s="10"/>
      <c r="AA452" s="10"/>
      <c r="AB452" s="10"/>
      <c r="AC452" s="10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</row>
    <row r="453" spans="1:46" ht="47.25" customHeight="1">
      <c r="A453" s="14"/>
      <c r="B453" s="5"/>
      <c r="C453" s="6"/>
      <c r="D453" s="6"/>
      <c r="E453" s="7"/>
      <c r="F453" s="5"/>
      <c r="G453" s="5"/>
      <c r="H453" s="5"/>
      <c r="I453" s="5" t="str">
        <f t="shared" si="59"/>
        <v/>
      </c>
      <c r="J453" s="5"/>
      <c r="K453" s="5"/>
      <c r="L453" s="5"/>
      <c r="M453" s="5"/>
      <c r="N453" s="10" t="e">
        <f>IF(VLOOKUP($I453,Zużycie!$A$2:$P$8,5,FALSE)=0," ",VLOOKUP($I453,Zużycie!$A$2:$P$8,5,FALSE))</f>
        <v>#N/A</v>
      </c>
      <c r="O453" s="10" t="e">
        <f>IF(VLOOKUP($I453,Zużycie!$A$2:$P$8,6,FALSE)=0," ",VLOOKUP($I453,Zużycie!$A$2:$P$8,6,FALSE))</f>
        <v>#N/A</v>
      </c>
      <c r="P453" s="10" t="e">
        <f>IF(VLOOKUP($I453,Zużycie!$A$2:$P$8,7,FALSE)=0," ",VLOOKUP($I453,Zużycie!$A$2:$P$8,7,FALSE))</f>
        <v>#N/A</v>
      </c>
      <c r="Q453" s="10" t="e">
        <f>IF(VLOOKUP($I453,Zużycie!$A$2:$P$8,8,FALSE)=0," ",VLOOKUP($I453,Zużycie!$A$2:$P$8,8,FALSE))</f>
        <v>#N/A</v>
      </c>
      <c r="R453" s="10" t="e">
        <f>IF(VLOOKUP($I453,Zużycie!$A$2:$P$8,9,FALSE)=0," ",VLOOKUP($I453,Zużycie!$A$2:$P$8,9,FALSE))</f>
        <v>#N/A</v>
      </c>
      <c r="S453" s="10" t="e">
        <f>IF(VLOOKUP($I453,Zużycie!$A$2:$P$8,10,FALSE)=0," ",VLOOKUP($I453,Zużycie!$A$2:$P$8,10,FALSE))</f>
        <v>#N/A</v>
      </c>
      <c r="T453" s="10" t="e">
        <f>IF(VLOOKUP($I453,Zużycie!$A$2:$P$8,11,FALSE)=0," ",VLOOKUP($I453,Zużycie!$A$2:$P$8,11,FALSE))</f>
        <v>#N/A</v>
      </c>
      <c r="U453" s="10" t="e">
        <f>IF(VLOOKUP($I453,Zużycie!$A$2:$P$8,12,FALSE)=0," ",VLOOKUP($I453,Zużycie!$A$2:$P$8,12,FALSE))</f>
        <v>#N/A</v>
      </c>
      <c r="V453" s="10" t="e">
        <f>IF(VLOOKUP($I453,Zużycie!$A$2:$P$8,13,FALSE)=0," ",VLOOKUP($I453,Zużycie!$A$2:$P$2,100,FALSE))</f>
        <v>#N/A</v>
      </c>
      <c r="W453" s="10" t="e">
        <f>IF(VLOOKUP($I453,Zużycie!$A$2:$P$8,14,FALSE)=0," ",VLOOKUP($I453,Zużycie!$A$2:$P$8,14,FALSE))</f>
        <v>#N/A</v>
      </c>
      <c r="X453" s="10" t="e">
        <f>IF(VLOOKUP($I453,Zużycie!$A$2:$P$8,15,FALSE)=0," ",VLOOKUP($I453,Zużycie!$A$2:$P$8,15,FALSE))</f>
        <v>#N/A</v>
      </c>
      <c r="Y453" s="10" t="e">
        <f>IF(VLOOKUP($I453,Zużycie!$A$2:$P$8,16,FALSE)=0," ",VLOOKUP($I453,Zużycie!$A$2:$P$8,16,FALSE))</f>
        <v>#N/A</v>
      </c>
      <c r="Z453" s="10"/>
      <c r="AA453" s="10"/>
      <c r="AB453" s="10"/>
      <c r="AC453" s="10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</row>
    <row r="454" spans="1:46" ht="47.25" customHeight="1">
      <c r="A454" s="14"/>
      <c r="B454" s="5"/>
      <c r="C454" s="6"/>
      <c r="D454" s="6"/>
      <c r="E454" s="7"/>
      <c r="F454" s="5"/>
      <c r="G454" s="5"/>
      <c r="H454" s="5"/>
      <c r="I454" s="5" t="str">
        <f t="shared" si="59"/>
        <v/>
      </c>
      <c r="J454" s="5"/>
      <c r="K454" s="5"/>
      <c r="L454" s="5"/>
      <c r="M454" s="5"/>
      <c r="N454" s="10" t="e">
        <f>IF(VLOOKUP($I454,Zużycie!$A$2:$P$8,5,FALSE)=0," ",VLOOKUP($I454,Zużycie!$A$2:$P$8,5,FALSE))</f>
        <v>#N/A</v>
      </c>
      <c r="O454" s="10" t="e">
        <f>IF(VLOOKUP($I454,Zużycie!$A$2:$P$8,6,FALSE)=0," ",VLOOKUP($I454,Zużycie!$A$2:$P$8,6,FALSE))</f>
        <v>#N/A</v>
      </c>
      <c r="P454" s="10" t="e">
        <f>IF(VLOOKUP($I454,Zużycie!$A$2:$P$8,7,FALSE)=0," ",VLOOKUP($I454,Zużycie!$A$2:$P$8,7,FALSE))</f>
        <v>#N/A</v>
      </c>
      <c r="Q454" s="10" t="e">
        <f>IF(VLOOKUP($I454,Zużycie!$A$2:$P$8,8,FALSE)=0," ",VLOOKUP($I454,Zużycie!$A$2:$P$8,8,FALSE))</f>
        <v>#N/A</v>
      </c>
      <c r="R454" s="10" t="e">
        <f>IF(VLOOKUP($I454,Zużycie!$A$2:$P$8,9,FALSE)=0," ",VLOOKUP($I454,Zużycie!$A$2:$P$8,9,FALSE))</f>
        <v>#N/A</v>
      </c>
      <c r="S454" s="10" t="e">
        <f>IF(VLOOKUP($I454,Zużycie!$A$2:$P$8,10,FALSE)=0," ",VLOOKUP($I454,Zużycie!$A$2:$P$8,10,FALSE))</f>
        <v>#N/A</v>
      </c>
      <c r="T454" s="10" t="e">
        <f>IF(VLOOKUP($I454,Zużycie!$A$2:$P$8,11,FALSE)=0," ",VLOOKUP($I454,Zużycie!$A$2:$P$8,11,FALSE))</f>
        <v>#N/A</v>
      </c>
      <c r="U454" s="10" t="e">
        <f>IF(VLOOKUP($I454,Zużycie!$A$2:$P$8,12,FALSE)=0," ",VLOOKUP($I454,Zużycie!$A$2:$P$8,12,FALSE))</f>
        <v>#N/A</v>
      </c>
      <c r="V454" s="10" t="e">
        <f>IF(VLOOKUP($I454,Zużycie!$A$2:$P$8,13,FALSE)=0," ",VLOOKUP($I454,Zużycie!$A$2:$P$2,100,FALSE))</f>
        <v>#N/A</v>
      </c>
      <c r="W454" s="10" t="e">
        <f>IF(VLOOKUP($I454,Zużycie!$A$2:$P$8,14,FALSE)=0," ",VLOOKUP($I454,Zużycie!$A$2:$P$8,14,FALSE))</f>
        <v>#N/A</v>
      </c>
      <c r="X454" s="10" t="e">
        <f>IF(VLOOKUP($I454,Zużycie!$A$2:$P$8,15,FALSE)=0," ",VLOOKUP($I454,Zużycie!$A$2:$P$8,15,FALSE))</f>
        <v>#N/A</v>
      </c>
      <c r="Y454" s="10" t="e">
        <f>IF(VLOOKUP($I454,Zużycie!$A$2:$P$8,16,FALSE)=0," ",VLOOKUP($I454,Zużycie!$A$2:$P$8,16,FALSE))</f>
        <v>#N/A</v>
      </c>
      <c r="Z454" s="10"/>
      <c r="AA454" s="10"/>
      <c r="AB454" s="10"/>
      <c r="AC454" s="10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</row>
    <row r="455" spans="1:46" ht="47.25" customHeight="1">
      <c r="A455" s="14"/>
      <c r="B455" s="5"/>
      <c r="C455" s="6"/>
      <c r="D455" s="6"/>
      <c r="E455" s="7"/>
      <c r="F455" s="5"/>
      <c r="G455" s="5"/>
      <c r="H455" s="5"/>
      <c r="I455" s="5" t="str">
        <f t="shared" si="59"/>
        <v/>
      </c>
      <c r="J455" s="5"/>
      <c r="K455" s="5"/>
      <c r="L455" s="5"/>
      <c r="M455" s="5"/>
      <c r="N455" s="10" t="e">
        <f>IF(VLOOKUP($I455,Zużycie!$A$2:$P$8,5,FALSE)=0," ",VLOOKUP($I455,Zużycie!$A$2:$P$8,5,FALSE))</f>
        <v>#N/A</v>
      </c>
      <c r="O455" s="10" t="e">
        <f>IF(VLOOKUP($I455,Zużycie!$A$2:$P$8,6,FALSE)=0," ",VLOOKUP($I455,Zużycie!$A$2:$P$8,6,FALSE))</f>
        <v>#N/A</v>
      </c>
      <c r="P455" s="10" t="e">
        <f>IF(VLOOKUP($I455,Zużycie!$A$2:$P$8,7,FALSE)=0," ",VLOOKUP($I455,Zużycie!$A$2:$P$8,7,FALSE))</f>
        <v>#N/A</v>
      </c>
      <c r="Q455" s="10" t="e">
        <f>IF(VLOOKUP($I455,Zużycie!$A$2:$P$8,8,FALSE)=0," ",VLOOKUP($I455,Zużycie!$A$2:$P$8,8,FALSE))</f>
        <v>#N/A</v>
      </c>
      <c r="R455" s="10" t="e">
        <f>IF(VLOOKUP($I455,Zużycie!$A$2:$P$8,9,FALSE)=0," ",VLOOKUP($I455,Zużycie!$A$2:$P$8,9,FALSE))</f>
        <v>#N/A</v>
      </c>
      <c r="S455" s="10" t="e">
        <f>IF(VLOOKUP($I455,Zużycie!$A$2:$P$8,10,FALSE)=0," ",VLOOKUP($I455,Zużycie!$A$2:$P$8,10,FALSE))</f>
        <v>#N/A</v>
      </c>
      <c r="T455" s="10" t="e">
        <f>IF(VLOOKUP($I455,Zużycie!$A$2:$P$8,11,FALSE)=0," ",VLOOKUP($I455,Zużycie!$A$2:$P$8,11,FALSE))</f>
        <v>#N/A</v>
      </c>
      <c r="U455" s="10" t="e">
        <f>IF(VLOOKUP($I455,Zużycie!$A$2:$P$8,12,FALSE)=0," ",VLOOKUP($I455,Zużycie!$A$2:$P$8,12,FALSE))</f>
        <v>#N/A</v>
      </c>
      <c r="V455" s="10" t="e">
        <f>IF(VLOOKUP($I455,Zużycie!$A$2:$P$8,13,FALSE)=0," ",VLOOKUP($I455,Zużycie!$A$2:$P$2,100,FALSE))</f>
        <v>#N/A</v>
      </c>
      <c r="W455" s="10" t="e">
        <f>IF(VLOOKUP($I455,Zużycie!$A$2:$P$8,14,FALSE)=0," ",VLOOKUP($I455,Zużycie!$A$2:$P$8,14,FALSE))</f>
        <v>#N/A</v>
      </c>
      <c r="X455" s="10" t="e">
        <f>IF(VLOOKUP($I455,Zużycie!$A$2:$P$8,15,FALSE)=0," ",VLOOKUP($I455,Zużycie!$A$2:$P$8,15,FALSE))</f>
        <v>#N/A</v>
      </c>
      <c r="Y455" s="10" t="e">
        <f>IF(VLOOKUP($I455,Zużycie!$A$2:$P$8,16,FALSE)=0," ",VLOOKUP($I455,Zużycie!$A$2:$P$8,16,FALSE))</f>
        <v>#N/A</v>
      </c>
      <c r="Z455" s="10"/>
      <c r="AA455" s="10"/>
      <c r="AB455" s="10"/>
      <c r="AC455" s="10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</row>
    <row r="456" spans="1:46" ht="47.25" customHeight="1">
      <c r="A456" s="14"/>
      <c r="B456" s="5"/>
      <c r="C456" s="6"/>
      <c r="D456" s="6"/>
      <c r="E456" s="7"/>
      <c r="F456" s="5"/>
      <c r="G456" s="5"/>
      <c r="H456" s="5"/>
      <c r="I456" s="5" t="str">
        <f t="shared" si="59"/>
        <v/>
      </c>
      <c r="J456" s="5"/>
      <c r="K456" s="5"/>
      <c r="L456" s="5"/>
      <c r="M456" s="5"/>
      <c r="N456" s="10" t="e">
        <f>IF(VLOOKUP($I456,Zużycie!$A$2:$P$8,5,FALSE)=0," ",VLOOKUP($I456,Zużycie!$A$2:$P$8,5,FALSE))</f>
        <v>#N/A</v>
      </c>
      <c r="O456" s="10" t="e">
        <f>IF(VLOOKUP($I456,Zużycie!$A$2:$P$8,6,FALSE)=0," ",VLOOKUP($I456,Zużycie!$A$2:$P$8,6,FALSE))</f>
        <v>#N/A</v>
      </c>
      <c r="P456" s="10" t="e">
        <f>IF(VLOOKUP($I456,Zużycie!$A$2:$P$8,7,FALSE)=0," ",VLOOKUP($I456,Zużycie!$A$2:$P$8,7,FALSE))</f>
        <v>#N/A</v>
      </c>
      <c r="Q456" s="10" t="e">
        <f>IF(VLOOKUP($I456,Zużycie!$A$2:$P$8,8,FALSE)=0," ",VLOOKUP($I456,Zużycie!$A$2:$P$8,8,FALSE))</f>
        <v>#N/A</v>
      </c>
      <c r="R456" s="10" t="e">
        <f>IF(VLOOKUP($I456,Zużycie!$A$2:$P$8,9,FALSE)=0," ",VLOOKUP($I456,Zużycie!$A$2:$P$8,9,FALSE))</f>
        <v>#N/A</v>
      </c>
      <c r="S456" s="10" t="e">
        <f>IF(VLOOKUP($I456,Zużycie!$A$2:$P$8,10,FALSE)=0," ",VLOOKUP($I456,Zużycie!$A$2:$P$8,10,FALSE))</f>
        <v>#N/A</v>
      </c>
      <c r="T456" s="10" t="e">
        <f>IF(VLOOKUP($I456,Zużycie!$A$2:$P$8,11,FALSE)=0," ",VLOOKUP($I456,Zużycie!$A$2:$P$8,11,FALSE))</f>
        <v>#N/A</v>
      </c>
      <c r="U456" s="10" t="e">
        <f>IF(VLOOKUP($I456,Zużycie!$A$2:$P$8,12,FALSE)=0," ",VLOOKUP($I456,Zużycie!$A$2:$P$8,12,FALSE))</f>
        <v>#N/A</v>
      </c>
      <c r="V456" s="10" t="e">
        <f>IF(VLOOKUP($I456,Zużycie!$A$2:$P$8,13,FALSE)=0," ",VLOOKUP($I456,Zużycie!$A$2:$P$2,100,FALSE))</f>
        <v>#N/A</v>
      </c>
      <c r="W456" s="10" t="e">
        <f>IF(VLOOKUP($I456,Zużycie!$A$2:$P$8,14,FALSE)=0," ",VLOOKUP($I456,Zużycie!$A$2:$P$8,14,FALSE))</f>
        <v>#N/A</v>
      </c>
      <c r="X456" s="10" t="e">
        <f>IF(VLOOKUP($I456,Zużycie!$A$2:$P$8,15,FALSE)=0," ",VLOOKUP($I456,Zużycie!$A$2:$P$8,15,FALSE))</f>
        <v>#N/A</v>
      </c>
      <c r="Y456" s="10" t="e">
        <f>IF(VLOOKUP($I456,Zużycie!$A$2:$P$8,16,FALSE)=0," ",VLOOKUP($I456,Zużycie!$A$2:$P$8,16,FALSE))</f>
        <v>#N/A</v>
      </c>
      <c r="Z456" s="10"/>
      <c r="AA456" s="10"/>
      <c r="AB456" s="10"/>
      <c r="AC456" s="10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</row>
    <row r="457" spans="1:46" ht="47.25" customHeight="1">
      <c r="A457" s="14"/>
      <c r="B457" s="5"/>
      <c r="C457" s="6"/>
      <c r="D457" s="6"/>
      <c r="E457" s="7"/>
      <c r="F457" s="5"/>
      <c r="G457" s="5"/>
      <c r="H457" s="5"/>
      <c r="I457" s="5" t="str">
        <f t="shared" si="59"/>
        <v/>
      </c>
      <c r="J457" s="5"/>
      <c r="K457" s="5"/>
      <c r="L457" s="5"/>
      <c r="M457" s="5"/>
      <c r="N457" s="10" t="e">
        <f>IF(VLOOKUP($I457,Zużycie!$A$2:$P$8,5,FALSE)=0," ",VLOOKUP($I457,Zużycie!$A$2:$P$8,5,FALSE))</f>
        <v>#N/A</v>
      </c>
      <c r="O457" s="10" t="e">
        <f>IF(VLOOKUP($I457,Zużycie!$A$2:$P$8,6,FALSE)=0," ",VLOOKUP($I457,Zużycie!$A$2:$P$8,6,FALSE))</f>
        <v>#N/A</v>
      </c>
      <c r="P457" s="10" t="e">
        <f>IF(VLOOKUP($I457,Zużycie!$A$2:$P$8,7,FALSE)=0," ",VLOOKUP($I457,Zużycie!$A$2:$P$8,7,FALSE))</f>
        <v>#N/A</v>
      </c>
      <c r="Q457" s="10" t="e">
        <f>IF(VLOOKUP($I457,Zużycie!$A$2:$P$8,8,FALSE)=0," ",VLOOKUP($I457,Zużycie!$A$2:$P$8,8,FALSE))</f>
        <v>#N/A</v>
      </c>
      <c r="R457" s="10" t="e">
        <f>IF(VLOOKUP($I457,Zużycie!$A$2:$P$8,9,FALSE)=0," ",VLOOKUP($I457,Zużycie!$A$2:$P$8,9,FALSE))</f>
        <v>#N/A</v>
      </c>
      <c r="S457" s="10" t="e">
        <f>IF(VLOOKUP($I457,Zużycie!$A$2:$P$8,10,FALSE)=0," ",VLOOKUP($I457,Zużycie!$A$2:$P$8,10,FALSE))</f>
        <v>#N/A</v>
      </c>
      <c r="T457" s="10" t="e">
        <f>IF(VLOOKUP($I457,Zużycie!$A$2:$P$8,11,FALSE)=0," ",VLOOKUP($I457,Zużycie!$A$2:$P$8,11,FALSE))</f>
        <v>#N/A</v>
      </c>
      <c r="U457" s="10" t="e">
        <f>IF(VLOOKUP($I457,Zużycie!$A$2:$P$8,12,FALSE)=0," ",VLOOKUP($I457,Zużycie!$A$2:$P$8,12,FALSE))</f>
        <v>#N/A</v>
      </c>
      <c r="V457" s="10" t="e">
        <f>IF(VLOOKUP($I457,Zużycie!$A$2:$P$8,13,FALSE)=0," ",VLOOKUP($I457,Zużycie!$A$2:$P$2,100,FALSE))</f>
        <v>#N/A</v>
      </c>
      <c r="W457" s="10" t="e">
        <f>IF(VLOOKUP($I457,Zużycie!$A$2:$P$8,14,FALSE)=0," ",VLOOKUP($I457,Zużycie!$A$2:$P$8,14,FALSE))</f>
        <v>#N/A</v>
      </c>
      <c r="X457" s="10" t="e">
        <f>IF(VLOOKUP($I457,Zużycie!$A$2:$P$8,15,FALSE)=0," ",VLOOKUP($I457,Zużycie!$A$2:$P$8,15,FALSE))</f>
        <v>#N/A</v>
      </c>
      <c r="Y457" s="10" t="e">
        <f>IF(VLOOKUP($I457,Zużycie!$A$2:$P$8,16,FALSE)=0," ",VLOOKUP($I457,Zużycie!$A$2:$P$8,16,FALSE))</f>
        <v>#N/A</v>
      </c>
      <c r="Z457" s="10"/>
      <c r="AA457" s="10"/>
      <c r="AB457" s="10"/>
      <c r="AC457" s="10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</row>
    <row r="458" spans="1:46" ht="47.25" customHeight="1">
      <c r="A458" s="14"/>
      <c r="B458" s="5"/>
      <c r="C458" s="6"/>
      <c r="D458" s="6"/>
      <c r="E458" s="7"/>
      <c r="F458" s="5"/>
      <c r="G458" s="5"/>
      <c r="H458" s="5"/>
      <c r="I458" s="5" t="str">
        <f t="shared" si="59"/>
        <v/>
      </c>
      <c r="J458" s="5"/>
      <c r="K458" s="5"/>
      <c r="L458" s="5"/>
      <c r="M458" s="5"/>
      <c r="N458" s="10" t="e">
        <f>IF(VLOOKUP($I458,Zużycie!$A$2:$P$8,5,FALSE)=0," ",VLOOKUP($I458,Zużycie!$A$2:$P$8,5,FALSE))</f>
        <v>#N/A</v>
      </c>
      <c r="O458" s="10" t="e">
        <f>IF(VLOOKUP($I458,Zużycie!$A$2:$P$8,6,FALSE)=0," ",VLOOKUP($I458,Zużycie!$A$2:$P$8,6,FALSE))</f>
        <v>#N/A</v>
      </c>
      <c r="P458" s="10" t="e">
        <f>IF(VLOOKUP($I458,Zużycie!$A$2:$P$8,7,FALSE)=0," ",VLOOKUP($I458,Zużycie!$A$2:$P$8,7,FALSE))</f>
        <v>#N/A</v>
      </c>
      <c r="Q458" s="10" t="e">
        <f>IF(VLOOKUP($I458,Zużycie!$A$2:$P$8,8,FALSE)=0," ",VLOOKUP($I458,Zużycie!$A$2:$P$8,8,FALSE))</f>
        <v>#N/A</v>
      </c>
      <c r="R458" s="10" t="e">
        <f>IF(VLOOKUP($I458,Zużycie!$A$2:$P$8,9,FALSE)=0," ",VLOOKUP($I458,Zużycie!$A$2:$P$8,9,FALSE))</f>
        <v>#N/A</v>
      </c>
      <c r="S458" s="10" t="e">
        <f>IF(VLOOKUP($I458,Zużycie!$A$2:$P$8,10,FALSE)=0," ",VLOOKUP($I458,Zużycie!$A$2:$P$8,10,FALSE))</f>
        <v>#N/A</v>
      </c>
      <c r="T458" s="10" t="e">
        <f>IF(VLOOKUP($I458,Zużycie!$A$2:$P$8,11,FALSE)=0," ",VLOOKUP($I458,Zużycie!$A$2:$P$8,11,FALSE))</f>
        <v>#N/A</v>
      </c>
      <c r="U458" s="10" t="e">
        <f>IF(VLOOKUP($I458,Zużycie!$A$2:$P$8,12,FALSE)=0," ",VLOOKUP($I458,Zużycie!$A$2:$P$8,12,FALSE))</f>
        <v>#N/A</v>
      </c>
      <c r="V458" s="10" t="e">
        <f>IF(VLOOKUP($I458,Zużycie!$A$2:$P$8,13,FALSE)=0," ",VLOOKUP($I458,Zużycie!$A$2:$P$2,100,FALSE))</f>
        <v>#N/A</v>
      </c>
      <c r="W458" s="10" t="e">
        <f>IF(VLOOKUP($I458,Zużycie!$A$2:$P$8,14,FALSE)=0," ",VLOOKUP($I458,Zużycie!$A$2:$P$8,14,FALSE))</f>
        <v>#N/A</v>
      </c>
      <c r="X458" s="10" t="e">
        <f>IF(VLOOKUP($I458,Zużycie!$A$2:$P$8,15,FALSE)=0," ",VLOOKUP($I458,Zużycie!$A$2:$P$8,15,FALSE))</f>
        <v>#N/A</v>
      </c>
      <c r="Y458" s="10" t="e">
        <f>IF(VLOOKUP($I458,Zużycie!$A$2:$P$8,16,FALSE)=0," ",VLOOKUP($I458,Zużycie!$A$2:$P$8,16,FALSE))</f>
        <v>#N/A</v>
      </c>
      <c r="Z458" s="10"/>
      <c r="AA458" s="10"/>
      <c r="AB458" s="10"/>
      <c r="AC458" s="10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</row>
    <row r="459" spans="1:46" ht="47.25" customHeight="1">
      <c r="A459" s="14"/>
      <c r="B459" s="5"/>
      <c r="C459" s="6"/>
      <c r="D459" s="6"/>
      <c r="E459" s="7"/>
      <c r="F459" s="5"/>
      <c r="G459" s="5"/>
      <c r="H459" s="5"/>
      <c r="I459" s="5" t="str">
        <f t="shared" si="59"/>
        <v/>
      </c>
      <c r="J459" s="5"/>
      <c r="K459" s="5"/>
      <c r="L459" s="5"/>
      <c r="M459" s="5"/>
      <c r="N459" s="10" t="e">
        <f>IF(VLOOKUP($I459,Zużycie!$A$2:$P$8,5,FALSE)=0," ",VLOOKUP($I459,Zużycie!$A$2:$P$8,5,FALSE))</f>
        <v>#N/A</v>
      </c>
      <c r="O459" s="10" t="e">
        <f>IF(VLOOKUP($I459,Zużycie!$A$2:$P$8,6,FALSE)=0," ",VLOOKUP($I459,Zużycie!$A$2:$P$8,6,FALSE))</f>
        <v>#N/A</v>
      </c>
      <c r="P459" s="10" t="e">
        <f>IF(VLOOKUP($I459,Zużycie!$A$2:$P$8,7,FALSE)=0," ",VLOOKUP($I459,Zużycie!$A$2:$P$8,7,FALSE))</f>
        <v>#N/A</v>
      </c>
      <c r="Q459" s="10" t="e">
        <f>IF(VLOOKUP($I459,Zużycie!$A$2:$P$8,8,FALSE)=0," ",VLOOKUP($I459,Zużycie!$A$2:$P$8,8,FALSE))</f>
        <v>#N/A</v>
      </c>
      <c r="R459" s="10" t="e">
        <f>IF(VLOOKUP($I459,Zużycie!$A$2:$P$8,9,FALSE)=0," ",VLOOKUP($I459,Zużycie!$A$2:$P$8,9,FALSE))</f>
        <v>#N/A</v>
      </c>
      <c r="S459" s="10" t="e">
        <f>IF(VLOOKUP($I459,Zużycie!$A$2:$P$8,10,FALSE)=0," ",VLOOKUP($I459,Zużycie!$A$2:$P$8,10,FALSE))</f>
        <v>#N/A</v>
      </c>
      <c r="T459" s="10" t="e">
        <f>IF(VLOOKUP($I459,Zużycie!$A$2:$P$8,11,FALSE)=0," ",VLOOKUP($I459,Zużycie!$A$2:$P$8,11,FALSE))</f>
        <v>#N/A</v>
      </c>
      <c r="U459" s="10" t="e">
        <f>IF(VLOOKUP($I459,Zużycie!$A$2:$P$8,12,FALSE)=0," ",VLOOKUP($I459,Zużycie!$A$2:$P$8,12,FALSE))</f>
        <v>#N/A</v>
      </c>
      <c r="V459" s="10" t="e">
        <f>IF(VLOOKUP($I459,Zużycie!$A$2:$P$8,13,FALSE)=0," ",VLOOKUP($I459,Zużycie!$A$2:$P$2,100,FALSE))</f>
        <v>#N/A</v>
      </c>
      <c r="W459" s="10" t="e">
        <f>IF(VLOOKUP($I459,Zużycie!$A$2:$P$8,14,FALSE)=0," ",VLOOKUP($I459,Zużycie!$A$2:$P$8,14,FALSE))</f>
        <v>#N/A</v>
      </c>
      <c r="X459" s="10" t="e">
        <f>IF(VLOOKUP($I459,Zużycie!$A$2:$P$8,15,FALSE)=0," ",VLOOKUP($I459,Zużycie!$A$2:$P$8,15,FALSE))</f>
        <v>#N/A</v>
      </c>
      <c r="Y459" s="10" t="e">
        <f>IF(VLOOKUP($I459,Zużycie!$A$2:$P$8,16,FALSE)=0," ",VLOOKUP($I459,Zużycie!$A$2:$P$8,16,FALSE))</f>
        <v>#N/A</v>
      </c>
      <c r="Z459" s="10"/>
      <c r="AA459" s="10"/>
      <c r="AB459" s="10"/>
      <c r="AC459" s="10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</row>
    <row r="460" spans="1:46" ht="47.25" customHeight="1">
      <c r="A460" s="14"/>
      <c r="B460" s="5"/>
      <c r="C460" s="6"/>
      <c r="D460" s="6"/>
      <c r="E460" s="7"/>
      <c r="F460" s="5"/>
      <c r="G460" s="5"/>
      <c r="H460" s="5"/>
      <c r="I460" s="5" t="str">
        <f t="shared" si="59"/>
        <v/>
      </c>
      <c r="J460" s="5"/>
      <c r="K460" s="5"/>
      <c r="L460" s="5"/>
      <c r="M460" s="5"/>
      <c r="N460" s="10" t="e">
        <f>IF(VLOOKUP($I460,Zużycie!$A$2:$P$8,5,FALSE)=0," ",VLOOKUP($I460,Zużycie!$A$2:$P$8,5,FALSE))</f>
        <v>#N/A</v>
      </c>
      <c r="O460" s="10" t="e">
        <f>IF(VLOOKUP($I460,Zużycie!$A$2:$P$8,6,FALSE)=0," ",VLOOKUP($I460,Zużycie!$A$2:$P$8,6,FALSE))</f>
        <v>#N/A</v>
      </c>
      <c r="P460" s="10" t="e">
        <f>IF(VLOOKUP($I460,Zużycie!$A$2:$P$8,7,FALSE)=0," ",VLOOKUP($I460,Zużycie!$A$2:$P$8,7,FALSE))</f>
        <v>#N/A</v>
      </c>
      <c r="Q460" s="10" t="e">
        <f>IF(VLOOKUP($I460,Zużycie!$A$2:$P$8,8,FALSE)=0," ",VLOOKUP($I460,Zużycie!$A$2:$P$8,8,FALSE))</f>
        <v>#N/A</v>
      </c>
      <c r="R460" s="10" t="e">
        <f>IF(VLOOKUP($I460,Zużycie!$A$2:$P$8,9,FALSE)=0," ",VLOOKUP($I460,Zużycie!$A$2:$P$8,9,FALSE))</f>
        <v>#N/A</v>
      </c>
      <c r="S460" s="10" t="e">
        <f>IF(VLOOKUP($I460,Zużycie!$A$2:$P$8,10,FALSE)=0," ",VLOOKUP($I460,Zużycie!$A$2:$P$8,10,FALSE))</f>
        <v>#N/A</v>
      </c>
      <c r="T460" s="10" t="e">
        <f>IF(VLOOKUP($I460,Zużycie!$A$2:$P$8,11,FALSE)=0," ",VLOOKUP($I460,Zużycie!$A$2:$P$8,11,FALSE))</f>
        <v>#N/A</v>
      </c>
      <c r="U460" s="10" t="e">
        <f>IF(VLOOKUP($I460,Zużycie!$A$2:$P$8,12,FALSE)=0," ",VLOOKUP($I460,Zużycie!$A$2:$P$8,12,FALSE))</f>
        <v>#N/A</v>
      </c>
      <c r="V460" s="10" t="e">
        <f>IF(VLOOKUP($I460,Zużycie!$A$2:$P$8,13,FALSE)=0," ",VLOOKUP($I460,Zużycie!$A$2:$P$2,100,FALSE))</f>
        <v>#N/A</v>
      </c>
      <c r="W460" s="10" t="e">
        <f>IF(VLOOKUP($I460,Zużycie!$A$2:$P$8,14,FALSE)=0," ",VLOOKUP($I460,Zużycie!$A$2:$P$8,14,FALSE))</f>
        <v>#N/A</v>
      </c>
      <c r="X460" s="10" t="e">
        <f>IF(VLOOKUP($I460,Zużycie!$A$2:$P$8,15,FALSE)=0," ",VLOOKUP($I460,Zużycie!$A$2:$P$8,15,FALSE))</f>
        <v>#N/A</v>
      </c>
      <c r="Y460" s="10" t="e">
        <f>IF(VLOOKUP($I460,Zużycie!$A$2:$P$8,16,FALSE)=0," ",VLOOKUP($I460,Zużycie!$A$2:$P$8,16,FALSE))</f>
        <v>#N/A</v>
      </c>
      <c r="Z460" s="10"/>
      <c r="AA460" s="10"/>
      <c r="AB460" s="10"/>
      <c r="AC460" s="10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</row>
    <row r="461" spans="1:46" ht="47.25" customHeight="1">
      <c r="A461" s="14"/>
      <c r="B461" s="5"/>
      <c r="C461" s="6"/>
      <c r="D461" s="6"/>
      <c r="E461" s="7"/>
      <c r="F461" s="5"/>
      <c r="G461" s="5"/>
      <c r="H461" s="5"/>
      <c r="I461" s="5" t="str">
        <f t="shared" si="59"/>
        <v/>
      </c>
      <c r="J461" s="5"/>
      <c r="K461" s="5"/>
      <c r="L461" s="5"/>
      <c r="M461" s="5"/>
      <c r="N461" s="10" t="e">
        <f>IF(VLOOKUP($I461,Zużycie!$A$2:$P$8,5,FALSE)=0," ",VLOOKUP($I461,Zużycie!$A$2:$P$8,5,FALSE))</f>
        <v>#N/A</v>
      </c>
      <c r="O461" s="10" t="e">
        <f>IF(VLOOKUP($I461,Zużycie!$A$2:$P$8,6,FALSE)=0," ",VLOOKUP($I461,Zużycie!$A$2:$P$8,6,FALSE))</f>
        <v>#N/A</v>
      </c>
      <c r="P461" s="10" t="e">
        <f>IF(VLOOKUP($I461,Zużycie!$A$2:$P$8,7,FALSE)=0," ",VLOOKUP($I461,Zużycie!$A$2:$P$8,7,FALSE))</f>
        <v>#N/A</v>
      </c>
      <c r="Q461" s="10" t="e">
        <f>IF(VLOOKUP($I461,Zużycie!$A$2:$P$8,8,FALSE)=0," ",VLOOKUP($I461,Zużycie!$A$2:$P$8,8,FALSE))</f>
        <v>#N/A</v>
      </c>
      <c r="R461" s="10" t="e">
        <f>IF(VLOOKUP($I461,Zużycie!$A$2:$P$8,9,FALSE)=0," ",VLOOKUP($I461,Zużycie!$A$2:$P$8,9,FALSE))</f>
        <v>#N/A</v>
      </c>
      <c r="S461" s="10" t="e">
        <f>IF(VLOOKUP($I461,Zużycie!$A$2:$P$8,10,FALSE)=0," ",VLOOKUP($I461,Zużycie!$A$2:$P$8,10,FALSE))</f>
        <v>#N/A</v>
      </c>
      <c r="T461" s="10" t="e">
        <f>IF(VLOOKUP($I461,Zużycie!$A$2:$P$8,11,FALSE)=0," ",VLOOKUP($I461,Zużycie!$A$2:$P$8,11,FALSE))</f>
        <v>#N/A</v>
      </c>
      <c r="U461" s="10" t="e">
        <f>IF(VLOOKUP($I461,Zużycie!$A$2:$P$8,12,FALSE)=0," ",VLOOKUP($I461,Zużycie!$A$2:$P$8,12,FALSE))</f>
        <v>#N/A</v>
      </c>
      <c r="V461" s="10" t="e">
        <f>IF(VLOOKUP($I461,Zużycie!$A$2:$P$8,13,FALSE)=0," ",VLOOKUP($I461,Zużycie!$A$2:$P$2,100,FALSE))</f>
        <v>#N/A</v>
      </c>
      <c r="W461" s="10" t="e">
        <f>IF(VLOOKUP($I461,Zużycie!$A$2:$P$8,14,FALSE)=0," ",VLOOKUP($I461,Zużycie!$A$2:$P$8,14,FALSE))</f>
        <v>#N/A</v>
      </c>
      <c r="X461" s="10" t="e">
        <f>IF(VLOOKUP($I461,Zużycie!$A$2:$P$8,15,FALSE)=0," ",VLOOKUP($I461,Zużycie!$A$2:$P$8,15,FALSE))</f>
        <v>#N/A</v>
      </c>
      <c r="Y461" s="10" t="e">
        <f>IF(VLOOKUP($I461,Zużycie!$A$2:$P$8,16,FALSE)=0," ",VLOOKUP($I461,Zużycie!$A$2:$P$8,16,FALSE))</f>
        <v>#N/A</v>
      </c>
      <c r="Z461" s="10"/>
      <c r="AA461" s="10"/>
      <c r="AB461" s="10"/>
      <c r="AC461" s="10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</row>
    <row r="462" spans="1:46" ht="47.25" customHeight="1">
      <c r="A462" s="14"/>
      <c r="B462" s="5"/>
      <c r="C462" s="6"/>
      <c r="D462" s="6"/>
      <c r="E462" s="7"/>
      <c r="F462" s="5"/>
      <c r="G462" s="5"/>
      <c r="H462" s="5"/>
      <c r="I462" s="5" t="str">
        <f t="shared" si="59"/>
        <v/>
      </c>
      <c r="J462" s="5"/>
      <c r="K462" s="5"/>
      <c r="L462" s="5"/>
      <c r="M462" s="5"/>
      <c r="N462" s="10" t="e">
        <f>IF(VLOOKUP($I462,Zużycie!$A$2:$P$8,5,FALSE)=0," ",VLOOKUP($I462,Zużycie!$A$2:$P$8,5,FALSE))</f>
        <v>#N/A</v>
      </c>
      <c r="O462" s="10" t="e">
        <f>IF(VLOOKUP($I462,Zużycie!$A$2:$P$8,6,FALSE)=0," ",VLOOKUP($I462,Zużycie!$A$2:$P$8,6,FALSE))</f>
        <v>#N/A</v>
      </c>
      <c r="P462" s="10" t="e">
        <f>IF(VLOOKUP($I462,Zużycie!$A$2:$P$8,7,FALSE)=0," ",VLOOKUP($I462,Zużycie!$A$2:$P$8,7,FALSE))</f>
        <v>#N/A</v>
      </c>
      <c r="Q462" s="10" t="e">
        <f>IF(VLOOKUP($I462,Zużycie!$A$2:$P$8,8,FALSE)=0," ",VLOOKUP($I462,Zużycie!$A$2:$P$8,8,FALSE))</f>
        <v>#N/A</v>
      </c>
      <c r="R462" s="10" t="e">
        <f>IF(VLOOKUP($I462,Zużycie!$A$2:$P$8,9,FALSE)=0," ",VLOOKUP($I462,Zużycie!$A$2:$P$8,9,FALSE))</f>
        <v>#N/A</v>
      </c>
      <c r="S462" s="10" t="e">
        <f>IF(VLOOKUP($I462,Zużycie!$A$2:$P$8,10,FALSE)=0," ",VLOOKUP($I462,Zużycie!$A$2:$P$8,10,FALSE))</f>
        <v>#N/A</v>
      </c>
      <c r="T462" s="10" t="e">
        <f>IF(VLOOKUP($I462,Zużycie!$A$2:$P$8,11,FALSE)=0," ",VLOOKUP($I462,Zużycie!$A$2:$P$8,11,FALSE))</f>
        <v>#N/A</v>
      </c>
      <c r="U462" s="10" t="e">
        <f>IF(VLOOKUP($I462,Zużycie!$A$2:$P$8,12,FALSE)=0," ",VLOOKUP($I462,Zużycie!$A$2:$P$8,12,FALSE))</f>
        <v>#N/A</v>
      </c>
      <c r="V462" s="10" t="e">
        <f>IF(VLOOKUP($I462,Zużycie!$A$2:$P$8,13,FALSE)=0," ",VLOOKUP($I462,Zużycie!$A$2:$P$2,100,FALSE))</f>
        <v>#N/A</v>
      </c>
      <c r="W462" s="10" t="e">
        <f>IF(VLOOKUP($I462,Zużycie!$A$2:$P$8,14,FALSE)=0," ",VLOOKUP($I462,Zużycie!$A$2:$P$8,14,FALSE))</f>
        <v>#N/A</v>
      </c>
      <c r="X462" s="10" t="e">
        <f>IF(VLOOKUP($I462,Zużycie!$A$2:$P$8,15,FALSE)=0," ",VLOOKUP($I462,Zużycie!$A$2:$P$8,15,FALSE))</f>
        <v>#N/A</v>
      </c>
      <c r="Y462" s="10" t="e">
        <f>IF(VLOOKUP($I462,Zużycie!$A$2:$P$8,16,FALSE)=0," ",VLOOKUP($I462,Zużycie!$A$2:$P$8,16,FALSE))</f>
        <v>#N/A</v>
      </c>
      <c r="Z462" s="10"/>
      <c r="AA462" s="10"/>
      <c r="AB462" s="10"/>
      <c r="AC462" s="10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</row>
    <row r="463" spans="1:46" ht="47.25" customHeight="1">
      <c r="A463" s="14"/>
      <c r="B463" s="5"/>
      <c r="C463" s="6"/>
      <c r="D463" s="6"/>
      <c r="E463" s="7"/>
      <c r="F463" s="5"/>
      <c r="G463" s="5"/>
      <c r="H463" s="5"/>
      <c r="I463" s="5" t="str">
        <f t="shared" si="59"/>
        <v/>
      </c>
      <c r="J463" s="5"/>
      <c r="K463" s="5"/>
      <c r="L463" s="5"/>
      <c r="M463" s="5"/>
      <c r="N463" s="10" t="e">
        <f>IF(VLOOKUP($I463,Zużycie!$A$2:$P$8,5,FALSE)=0," ",VLOOKUP($I463,Zużycie!$A$2:$P$8,5,FALSE))</f>
        <v>#N/A</v>
      </c>
      <c r="O463" s="10" t="e">
        <f>IF(VLOOKUP($I463,Zużycie!$A$2:$P$8,6,FALSE)=0," ",VLOOKUP($I463,Zużycie!$A$2:$P$8,6,FALSE))</f>
        <v>#N/A</v>
      </c>
      <c r="P463" s="10" t="e">
        <f>IF(VLOOKUP($I463,Zużycie!$A$2:$P$8,7,FALSE)=0," ",VLOOKUP($I463,Zużycie!$A$2:$P$8,7,FALSE))</f>
        <v>#N/A</v>
      </c>
      <c r="Q463" s="10" t="e">
        <f>IF(VLOOKUP($I463,Zużycie!$A$2:$P$8,8,FALSE)=0," ",VLOOKUP($I463,Zużycie!$A$2:$P$8,8,FALSE))</f>
        <v>#N/A</v>
      </c>
      <c r="R463" s="10" t="e">
        <f>IF(VLOOKUP($I463,Zużycie!$A$2:$P$8,9,FALSE)=0," ",VLOOKUP($I463,Zużycie!$A$2:$P$8,9,FALSE))</f>
        <v>#N/A</v>
      </c>
      <c r="S463" s="10" t="e">
        <f>IF(VLOOKUP($I463,Zużycie!$A$2:$P$8,10,FALSE)=0," ",VLOOKUP($I463,Zużycie!$A$2:$P$8,10,FALSE))</f>
        <v>#N/A</v>
      </c>
      <c r="T463" s="10" t="e">
        <f>IF(VLOOKUP($I463,Zużycie!$A$2:$P$8,11,FALSE)=0," ",VLOOKUP($I463,Zużycie!$A$2:$P$8,11,FALSE))</f>
        <v>#N/A</v>
      </c>
      <c r="U463" s="10" t="e">
        <f>IF(VLOOKUP($I463,Zużycie!$A$2:$P$8,12,FALSE)=0," ",VLOOKUP($I463,Zużycie!$A$2:$P$8,12,FALSE))</f>
        <v>#N/A</v>
      </c>
      <c r="V463" s="10" t="e">
        <f>IF(VLOOKUP($I463,Zużycie!$A$2:$P$8,13,FALSE)=0," ",VLOOKUP($I463,Zużycie!$A$2:$P$2,100,FALSE))</f>
        <v>#N/A</v>
      </c>
      <c r="W463" s="10" t="e">
        <f>IF(VLOOKUP($I463,Zużycie!$A$2:$P$8,14,FALSE)=0," ",VLOOKUP($I463,Zużycie!$A$2:$P$8,14,FALSE))</f>
        <v>#N/A</v>
      </c>
      <c r="X463" s="10" t="e">
        <f>IF(VLOOKUP($I463,Zużycie!$A$2:$P$8,15,FALSE)=0," ",VLOOKUP($I463,Zużycie!$A$2:$P$8,15,FALSE))</f>
        <v>#N/A</v>
      </c>
      <c r="Y463" s="10" t="e">
        <f>IF(VLOOKUP($I463,Zużycie!$A$2:$P$8,16,FALSE)=0," ",VLOOKUP($I463,Zużycie!$A$2:$P$8,16,FALSE))</f>
        <v>#N/A</v>
      </c>
      <c r="Z463" s="10"/>
      <c r="AA463" s="10"/>
      <c r="AB463" s="10"/>
      <c r="AC463" s="10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</row>
    <row r="464" spans="1:46" ht="47.25" customHeight="1">
      <c r="A464" s="14"/>
      <c r="B464" s="5"/>
      <c r="C464" s="6"/>
      <c r="D464" s="6"/>
      <c r="E464" s="7"/>
      <c r="F464" s="5"/>
      <c r="G464" s="5"/>
      <c r="H464" s="5"/>
      <c r="I464" s="5" t="str">
        <f t="shared" si="59"/>
        <v/>
      </c>
      <c r="J464" s="5"/>
      <c r="K464" s="5"/>
      <c r="L464" s="5"/>
      <c r="M464" s="5"/>
      <c r="N464" s="10" t="e">
        <f>IF(VLOOKUP($I464,Zużycie!$A$2:$P$8,5,FALSE)=0," ",VLOOKUP($I464,Zużycie!$A$2:$P$8,5,FALSE))</f>
        <v>#N/A</v>
      </c>
      <c r="O464" s="10" t="e">
        <f>IF(VLOOKUP($I464,Zużycie!$A$2:$P$8,6,FALSE)=0," ",VLOOKUP($I464,Zużycie!$A$2:$P$8,6,FALSE))</f>
        <v>#N/A</v>
      </c>
      <c r="P464" s="10" t="e">
        <f>IF(VLOOKUP($I464,Zużycie!$A$2:$P$8,7,FALSE)=0," ",VLOOKUP($I464,Zużycie!$A$2:$P$8,7,FALSE))</f>
        <v>#N/A</v>
      </c>
      <c r="Q464" s="10" t="e">
        <f>IF(VLOOKUP($I464,Zużycie!$A$2:$P$8,8,FALSE)=0," ",VLOOKUP($I464,Zużycie!$A$2:$P$8,8,FALSE))</f>
        <v>#N/A</v>
      </c>
      <c r="R464" s="10" t="e">
        <f>IF(VLOOKUP($I464,Zużycie!$A$2:$P$8,9,FALSE)=0," ",VLOOKUP($I464,Zużycie!$A$2:$P$8,9,FALSE))</f>
        <v>#N/A</v>
      </c>
      <c r="S464" s="10" t="e">
        <f>IF(VLOOKUP($I464,Zużycie!$A$2:$P$8,10,FALSE)=0," ",VLOOKUP($I464,Zużycie!$A$2:$P$8,10,FALSE))</f>
        <v>#N/A</v>
      </c>
      <c r="T464" s="10" t="e">
        <f>IF(VLOOKUP($I464,Zużycie!$A$2:$P$8,11,FALSE)=0," ",VLOOKUP($I464,Zużycie!$A$2:$P$8,11,FALSE))</f>
        <v>#N/A</v>
      </c>
      <c r="U464" s="10" t="e">
        <f>IF(VLOOKUP($I464,Zużycie!$A$2:$P$8,12,FALSE)=0," ",VLOOKUP($I464,Zużycie!$A$2:$P$8,12,FALSE))</f>
        <v>#N/A</v>
      </c>
      <c r="V464" s="10" t="e">
        <f>IF(VLOOKUP($I464,Zużycie!$A$2:$P$8,13,FALSE)=0," ",VLOOKUP($I464,Zużycie!$A$2:$P$2,100,FALSE))</f>
        <v>#N/A</v>
      </c>
      <c r="W464" s="10" t="e">
        <f>IF(VLOOKUP($I464,Zużycie!$A$2:$P$8,14,FALSE)=0," ",VLOOKUP($I464,Zużycie!$A$2:$P$8,14,FALSE))</f>
        <v>#N/A</v>
      </c>
      <c r="X464" s="10" t="e">
        <f>IF(VLOOKUP($I464,Zużycie!$A$2:$P$8,15,FALSE)=0," ",VLOOKUP($I464,Zużycie!$A$2:$P$8,15,FALSE))</f>
        <v>#N/A</v>
      </c>
      <c r="Y464" s="10" t="e">
        <f>IF(VLOOKUP($I464,Zużycie!$A$2:$P$8,16,FALSE)=0," ",VLOOKUP($I464,Zużycie!$A$2:$P$8,16,FALSE))</f>
        <v>#N/A</v>
      </c>
      <c r="Z464" s="10"/>
      <c r="AA464" s="10"/>
      <c r="AB464" s="10"/>
      <c r="AC464" s="10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</row>
    <row r="465" spans="1:46" ht="47.25" customHeight="1">
      <c r="A465" s="14"/>
      <c r="B465" s="5"/>
      <c r="C465" s="6"/>
      <c r="D465" s="6"/>
      <c r="E465" s="7"/>
      <c r="F465" s="5"/>
      <c r="G465" s="5"/>
      <c r="H465" s="5"/>
      <c r="I465" s="5" t="str">
        <f t="shared" si="59"/>
        <v/>
      </c>
      <c r="J465" s="5"/>
      <c r="K465" s="5"/>
      <c r="L465" s="5"/>
      <c r="M465" s="5"/>
      <c r="N465" s="10" t="e">
        <f>IF(VLOOKUP($I465,Zużycie!$A$2:$P$8,5,FALSE)=0," ",VLOOKUP($I465,Zużycie!$A$2:$P$8,5,FALSE))</f>
        <v>#N/A</v>
      </c>
      <c r="O465" s="10" t="e">
        <f>IF(VLOOKUP($I465,Zużycie!$A$2:$P$8,6,FALSE)=0," ",VLOOKUP($I465,Zużycie!$A$2:$P$8,6,FALSE))</f>
        <v>#N/A</v>
      </c>
      <c r="P465" s="10" t="e">
        <f>IF(VLOOKUP($I465,Zużycie!$A$2:$P$8,7,FALSE)=0," ",VLOOKUP($I465,Zużycie!$A$2:$P$8,7,FALSE))</f>
        <v>#N/A</v>
      </c>
      <c r="Q465" s="10" t="e">
        <f>IF(VLOOKUP($I465,Zużycie!$A$2:$P$8,8,FALSE)=0," ",VLOOKUP($I465,Zużycie!$A$2:$P$8,8,FALSE))</f>
        <v>#N/A</v>
      </c>
      <c r="R465" s="10" t="e">
        <f>IF(VLOOKUP($I465,Zużycie!$A$2:$P$8,9,FALSE)=0," ",VLOOKUP($I465,Zużycie!$A$2:$P$8,9,FALSE))</f>
        <v>#N/A</v>
      </c>
      <c r="S465" s="10" t="e">
        <f>IF(VLOOKUP($I465,Zużycie!$A$2:$P$8,10,FALSE)=0," ",VLOOKUP($I465,Zużycie!$A$2:$P$8,10,FALSE))</f>
        <v>#N/A</v>
      </c>
      <c r="T465" s="10" t="e">
        <f>IF(VLOOKUP($I465,Zużycie!$A$2:$P$8,11,FALSE)=0," ",VLOOKUP($I465,Zużycie!$A$2:$P$8,11,FALSE))</f>
        <v>#N/A</v>
      </c>
      <c r="U465" s="10" t="e">
        <f>IF(VLOOKUP($I465,Zużycie!$A$2:$P$8,12,FALSE)=0," ",VLOOKUP($I465,Zużycie!$A$2:$P$8,12,FALSE))</f>
        <v>#N/A</v>
      </c>
      <c r="V465" s="10" t="e">
        <f>IF(VLOOKUP($I465,Zużycie!$A$2:$P$8,13,FALSE)=0," ",VLOOKUP($I465,Zużycie!$A$2:$P$2,100,FALSE))</f>
        <v>#N/A</v>
      </c>
      <c r="W465" s="10" t="e">
        <f>IF(VLOOKUP($I465,Zużycie!$A$2:$P$8,14,FALSE)=0," ",VLOOKUP($I465,Zużycie!$A$2:$P$8,14,FALSE))</f>
        <v>#N/A</v>
      </c>
      <c r="X465" s="10" t="e">
        <f>IF(VLOOKUP($I465,Zużycie!$A$2:$P$8,15,FALSE)=0," ",VLOOKUP($I465,Zużycie!$A$2:$P$8,15,FALSE))</f>
        <v>#N/A</v>
      </c>
      <c r="Y465" s="10" t="e">
        <f>IF(VLOOKUP($I465,Zużycie!$A$2:$P$8,16,FALSE)=0," ",VLOOKUP($I465,Zużycie!$A$2:$P$8,16,FALSE))</f>
        <v>#N/A</v>
      </c>
      <c r="Z465" s="10"/>
      <c r="AA465" s="10"/>
      <c r="AB465" s="10"/>
      <c r="AC465" s="10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</row>
    <row r="466" spans="1:46" ht="47.25" customHeight="1">
      <c r="A466" s="14"/>
      <c r="B466" s="5"/>
      <c r="C466" s="6"/>
      <c r="D466" s="6"/>
      <c r="E466" s="7"/>
      <c r="F466" s="5"/>
      <c r="G466" s="5"/>
      <c r="H466" s="5"/>
      <c r="I466" s="5" t="str">
        <f t="shared" si="59"/>
        <v/>
      </c>
      <c r="J466" s="5"/>
      <c r="K466" s="5"/>
      <c r="L466" s="5"/>
      <c r="M466" s="5"/>
      <c r="N466" s="10" t="e">
        <f>IF(VLOOKUP($I466,Zużycie!$A$2:$P$8,5,FALSE)=0," ",VLOOKUP($I466,Zużycie!$A$2:$P$8,5,FALSE))</f>
        <v>#N/A</v>
      </c>
      <c r="O466" s="10" t="e">
        <f>IF(VLOOKUP($I466,Zużycie!$A$2:$P$8,6,FALSE)=0," ",VLOOKUP($I466,Zużycie!$A$2:$P$8,6,FALSE))</f>
        <v>#N/A</v>
      </c>
      <c r="P466" s="10" t="e">
        <f>IF(VLOOKUP($I466,Zużycie!$A$2:$P$8,7,FALSE)=0," ",VLOOKUP($I466,Zużycie!$A$2:$P$8,7,FALSE))</f>
        <v>#N/A</v>
      </c>
      <c r="Q466" s="10" t="e">
        <f>IF(VLOOKUP($I466,Zużycie!$A$2:$P$8,8,FALSE)=0," ",VLOOKUP($I466,Zużycie!$A$2:$P$8,8,FALSE))</f>
        <v>#N/A</v>
      </c>
      <c r="R466" s="10" t="e">
        <f>IF(VLOOKUP($I466,Zużycie!$A$2:$P$8,9,FALSE)=0," ",VLOOKUP($I466,Zużycie!$A$2:$P$8,9,FALSE))</f>
        <v>#N/A</v>
      </c>
      <c r="S466" s="10" t="e">
        <f>IF(VLOOKUP($I466,Zużycie!$A$2:$P$8,10,FALSE)=0," ",VLOOKUP($I466,Zużycie!$A$2:$P$8,10,FALSE))</f>
        <v>#N/A</v>
      </c>
      <c r="T466" s="10" t="e">
        <f>IF(VLOOKUP($I466,Zużycie!$A$2:$P$8,11,FALSE)=0," ",VLOOKUP($I466,Zużycie!$A$2:$P$8,11,FALSE))</f>
        <v>#N/A</v>
      </c>
      <c r="U466" s="10" t="e">
        <f>IF(VLOOKUP($I466,Zużycie!$A$2:$P$8,12,FALSE)=0," ",VLOOKUP($I466,Zużycie!$A$2:$P$8,12,FALSE))</f>
        <v>#N/A</v>
      </c>
      <c r="V466" s="10" t="e">
        <f>IF(VLOOKUP($I466,Zużycie!$A$2:$P$8,13,FALSE)=0," ",VLOOKUP($I466,Zużycie!$A$2:$P$2,100,FALSE))</f>
        <v>#N/A</v>
      </c>
      <c r="W466" s="10" t="e">
        <f>IF(VLOOKUP($I466,Zużycie!$A$2:$P$8,14,FALSE)=0," ",VLOOKUP($I466,Zużycie!$A$2:$P$8,14,FALSE))</f>
        <v>#N/A</v>
      </c>
      <c r="X466" s="10" t="e">
        <f>IF(VLOOKUP($I466,Zużycie!$A$2:$P$8,15,FALSE)=0," ",VLOOKUP($I466,Zużycie!$A$2:$P$8,15,FALSE))</f>
        <v>#N/A</v>
      </c>
      <c r="Y466" s="10" t="e">
        <f>IF(VLOOKUP($I466,Zużycie!$A$2:$P$8,16,FALSE)=0," ",VLOOKUP($I466,Zużycie!$A$2:$P$8,16,FALSE))</f>
        <v>#N/A</v>
      </c>
      <c r="Z466" s="10"/>
      <c r="AA466" s="10"/>
      <c r="AB466" s="10"/>
      <c r="AC466" s="10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</row>
    <row r="467" spans="1:46" ht="47.25" customHeight="1">
      <c r="A467" s="14"/>
      <c r="B467" s="5"/>
      <c r="C467" s="6"/>
      <c r="D467" s="6"/>
      <c r="E467" s="7"/>
      <c r="F467" s="5"/>
      <c r="G467" s="5"/>
      <c r="H467" s="5"/>
      <c r="I467" s="5" t="str">
        <f t="shared" si="59"/>
        <v/>
      </c>
      <c r="J467" s="5"/>
      <c r="K467" s="5"/>
      <c r="L467" s="5"/>
      <c r="M467" s="5"/>
      <c r="N467" s="10" t="e">
        <f>IF(VLOOKUP($I467,Zużycie!$A$2:$P$8,5,FALSE)=0," ",VLOOKUP($I467,Zużycie!$A$2:$P$8,5,FALSE))</f>
        <v>#N/A</v>
      </c>
      <c r="O467" s="10" t="e">
        <f>IF(VLOOKUP($I467,Zużycie!$A$2:$P$8,6,FALSE)=0," ",VLOOKUP($I467,Zużycie!$A$2:$P$8,6,FALSE))</f>
        <v>#N/A</v>
      </c>
      <c r="P467" s="10" t="e">
        <f>IF(VLOOKUP($I467,Zużycie!$A$2:$P$8,7,FALSE)=0," ",VLOOKUP($I467,Zużycie!$A$2:$P$8,7,FALSE))</f>
        <v>#N/A</v>
      </c>
      <c r="Q467" s="10" t="e">
        <f>IF(VLOOKUP($I467,Zużycie!$A$2:$P$8,8,FALSE)=0," ",VLOOKUP($I467,Zużycie!$A$2:$P$8,8,FALSE))</f>
        <v>#N/A</v>
      </c>
      <c r="R467" s="10" t="e">
        <f>IF(VLOOKUP($I467,Zużycie!$A$2:$P$8,9,FALSE)=0," ",VLOOKUP($I467,Zużycie!$A$2:$P$8,9,FALSE))</f>
        <v>#N/A</v>
      </c>
      <c r="S467" s="10" t="e">
        <f>IF(VLOOKUP($I467,Zużycie!$A$2:$P$8,10,FALSE)=0," ",VLOOKUP($I467,Zużycie!$A$2:$P$8,10,FALSE))</f>
        <v>#N/A</v>
      </c>
      <c r="T467" s="10" t="e">
        <f>IF(VLOOKUP($I467,Zużycie!$A$2:$P$8,11,FALSE)=0," ",VLOOKUP($I467,Zużycie!$A$2:$P$8,11,FALSE))</f>
        <v>#N/A</v>
      </c>
      <c r="U467" s="10" t="e">
        <f>IF(VLOOKUP($I467,Zużycie!$A$2:$P$8,12,FALSE)=0," ",VLOOKUP($I467,Zużycie!$A$2:$P$8,12,FALSE))</f>
        <v>#N/A</v>
      </c>
      <c r="V467" s="10" t="e">
        <f>IF(VLOOKUP($I467,Zużycie!$A$2:$P$8,13,FALSE)=0," ",VLOOKUP($I467,Zużycie!$A$2:$P$2,100,FALSE))</f>
        <v>#N/A</v>
      </c>
      <c r="W467" s="10" t="e">
        <f>IF(VLOOKUP($I467,Zużycie!$A$2:$P$8,14,FALSE)=0," ",VLOOKUP($I467,Zużycie!$A$2:$P$8,14,FALSE))</f>
        <v>#N/A</v>
      </c>
      <c r="X467" s="10" t="e">
        <f>IF(VLOOKUP($I467,Zużycie!$A$2:$P$8,15,FALSE)=0," ",VLOOKUP($I467,Zużycie!$A$2:$P$8,15,FALSE))</f>
        <v>#N/A</v>
      </c>
      <c r="Y467" s="10" t="e">
        <f>IF(VLOOKUP($I467,Zużycie!$A$2:$P$8,16,FALSE)=0," ",VLOOKUP($I467,Zużycie!$A$2:$P$8,16,FALSE))</f>
        <v>#N/A</v>
      </c>
      <c r="Z467" s="10"/>
      <c r="AA467" s="10"/>
      <c r="AB467" s="10"/>
      <c r="AC467" s="10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</row>
    <row r="468" spans="1:46" ht="47.25" customHeight="1">
      <c r="A468" s="14"/>
      <c r="B468" s="5"/>
      <c r="C468" s="6"/>
      <c r="D468" s="6"/>
      <c r="E468" s="7"/>
      <c r="F468" s="5"/>
      <c r="G468" s="5"/>
      <c r="H468" s="5"/>
      <c r="I468" s="5" t="str">
        <f t="shared" si="59"/>
        <v/>
      </c>
      <c r="J468" s="5"/>
      <c r="K468" s="5"/>
      <c r="L468" s="5"/>
      <c r="M468" s="5"/>
      <c r="N468" s="10" t="e">
        <f>IF(VLOOKUP($I468,Zużycie!$A$2:$P$8,5,FALSE)=0," ",VLOOKUP($I468,Zużycie!$A$2:$P$8,5,FALSE))</f>
        <v>#N/A</v>
      </c>
      <c r="O468" s="10" t="e">
        <f>IF(VLOOKUP($I468,Zużycie!$A$2:$P$8,6,FALSE)=0," ",VLOOKUP($I468,Zużycie!$A$2:$P$8,6,FALSE))</f>
        <v>#N/A</v>
      </c>
      <c r="P468" s="10" t="e">
        <f>IF(VLOOKUP($I468,Zużycie!$A$2:$P$8,7,FALSE)=0," ",VLOOKUP($I468,Zużycie!$A$2:$P$8,7,FALSE))</f>
        <v>#N/A</v>
      </c>
      <c r="Q468" s="10" t="e">
        <f>IF(VLOOKUP($I468,Zużycie!$A$2:$P$8,8,FALSE)=0," ",VLOOKUP($I468,Zużycie!$A$2:$P$8,8,FALSE))</f>
        <v>#N/A</v>
      </c>
      <c r="R468" s="10" t="e">
        <f>IF(VLOOKUP($I468,Zużycie!$A$2:$P$8,9,FALSE)=0," ",VLOOKUP($I468,Zużycie!$A$2:$P$8,9,FALSE))</f>
        <v>#N/A</v>
      </c>
      <c r="S468" s="10" t="e">
        <f>IF(VLOOKUP($I468,Zużycie!$A$2:$P$8,10,FALSE)=0," ",VLOOKUP($I468,Zużycie!$A$2:$P$8,10,FALSE))</f>
        <v>#N/A</v>
      </c>
      <c r="T468" s="10" t="e">
        <f>IF(VLOOKUP($I468,Zużycie!$A$2:$P$8,11,FALSE)=0," ",VLOOKUP($I468,Zużycie!$A$2:$P$8,11,FALSE))</f>
        <v>#N/A</v>
      </c>
      <c r="U468" s="10" t="e">
        <f>IF(VLOOKUP($I468,Zużycie!$A$2:$P$8,12,FALSE)=0," ",VLOOKUP($I468,Zużycie!$A$2:$P$8,12,FALSE))</f>
        <v>#N/A</v>
      </c>
      <c r="V468" s="10" t="e">
        <f>IF(VLOOKUP($I468,Zużycie!$A$2:$P$8,13,FALSE)=0," ",VLOOKUP($I468,Zużycie!$A$2:$P$2,100,FALSE))</f>
        <v>#N/A</v>
      </c>
      <c r="W468" s="10" t="e">
        <f>IF(VLOOKUP($I468,Zużycie!$A$2:$P$8,14,FALSE)=0," ",VLOOKUP($I468,Zużycie!$A$2:$P$8,14,FALSE))</f>
        <v>#N/A</v>
      </c>
      <c r="X468" s="10" t="e">
        <f>IF(VLOOKUP($I468,Zużycie!$A$2:$P$8,15,FALSE)=0," ",VLOOKUP($I468,Zużycie!$A$2:$P$8,15,FALSE))</f>
        <v>#N/A</v>
      </c>
      <c r="Y468" s="10" t="e">
        <f>IF(VLOOKUP($I468,Zużycie!$A$2:$P$8,16,FALSE)=0," ",VLOOKUP($I468,Zużycie!$A$2:$P$8,16,FALSE))</f>
        <v>#N/A</v>
      </c>
      <c r="Z468" s="10"/>
      <c r="AA468" s="10"/>
      <c r="AB468" s="10"/>
      <c r="AC468" s="10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</row>
    <row r="469" spans="1:46" ht="47.25" customHeight="1">
      <c r="A469" s="14"/>
      <c r="B469" s="5"/>
      <c r="C469" s="6"/>
      <c r="D469" s="6"/>
      <c r="E469" s="7"/>
      <c r="F469" s="5"/>
      <c r="G469" s="5"/>
      <c r="H469" s="5"/>
      <c r="I469" s="5" t="str">
        <f t="shared" si="59"/>
        <v/>
      </c>
      <c r="J469" s="5"/>
      <c r="K469" s="5"/>
      <c r="L469" s="5"/>
      <c r="M469" s="5"/>
      <c r="N469" s="10" t="e">
        <f>IF(VLOOKUP($I469,Zużycie!$A$2:$P$8,5,FALSE)=0," ",VLOOKUP($I469,Zużycie!$A$2:$P$8,5,FALSE))</f>
        <v>#N/A</v>
      </c>
      <c r="O469" s="10" t="e">
        <f>IF(VLOOKUP($I469,Zużycie!$A$2:$P$8,6,FALSE)=0," ",VLOOKUP($I469,Zużycie!$A$2:$P$8,6,FALSE))</f>
        <v>#N/A</v>
      </c>
      <c r="P469" s="10" t="e">
        <f>IF(VLOOKUP($I469,Zużycie!$A$2:$P$8,7,FALSE)=0," ",VLOOKUP($I469,Zużycie!$A$2:$P$8,7,FALSE))</f>
        <v>#N/A</v>
      </c>
      <c r="Q469" s="10" t="e">
        <f>IF(VLOOKUP($I469,Zużycie!$A$2:$P$8,8,FALSE)=0," ",VLOOKUP($I469,Zużycie!$A$2:$P$8,8,FALSE))</f>
        <v>#N/A</v>
      </c>
      <c r="R469" s="10" t="e">
        <f>IF(VLOOKUP($I469,Zużycie!$A$2:$P$8,9,FALSE)=0," ",VLOOKUP($I469,Zużycie!$A$2:$P$8,9,FALSE))</f>
        <v>#N/A</v>
      </c>
      <c r="S469" s="10" t="e">
        <f>IF(VLOOKUP($I469,Zużycie!$A$2:$P$8,10,FALSE)=0," ",VLOOKUP($I469,Zużycie!$A$2:$P$8,10,FALSE))</f>
        <v>#N/A</v>
      </c>
      <c r="T469" s="10" t="e">
        <f>IF(VLOOKUP($I469,Zużycie!$A$2:$P$8,11,FALSE)=0," ",VLOOKUP($I469,Zużycie!$A$2:$P$8,11,FALSE))</f>
        <v>#N/A</v>
      </c>
      <c r="U469" s="10" t="e">
        <f>IF(VLOOKUP($I469,Zużycie!$A$2:$P$8,12,FALSE)=0," ",VLOOKUP($I469,Zużycie!$A$2:$P$8,12,FALSE))</f>
        <v>#N/A</v>
      </c>
      <c r="V469" s="10" t="e">
        <f>IF(VLOOKUP($I469,Zużycie!$A$2:$P$8,13,FALSE)=0," ",VLOOKUP($I469,Zużycie!$A$2:$P$2,100,FALSE))</f>
        <v>#N/A</v>
      </c>
      <c r="W469" s="10" t="e">
        <f>IF(VLOOKUP($I469,Zużycie!$A$2:$P$8,14,FALSE)=0," ",VLOOKUP($I469,Zużycie!$A$2:$P$8,14,FALSE))</f>
        <v>#N/A</v>
      </c>
      <c r="X469" s="10" t="e">
        <f>IF(VLOOKUP($I469,Zużycie!$A$2:$P$8,15,FALSE)=0," ",VLOOKUP($I469,Zużycie!$A$2:$P$8,15,FALSE))</f>
        <v>#N/A</v>
      </c>
      <c r="Y469" s="10" t="e">
        <f>IF(VLOOKUP($I469,Zużycie!$A$2:$P$8,16,FALSE)=0," ",VLOOKUP($I469,Zużycie!$A$2:$P$8,16,FALSE))</f>
        <v>#N/A</v>
      </c>
      <c r="Z469" s="10"/>
      <c r="AA469" s="10"/>
      <c r="AB469" s="10"/>
      <c r="AC469" s="10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</row>
    <row r="470" spans="1:46" ht="47.25" customHeight="1">
      <c r="A470" s="14"/>
      <c r="B470" s="5"/>
      <c r="C470" s="6"/>
      <c r="D470" s="6"/>
      <c r="E470" s="7"/>
      <c r="F470" s="5"/>
      <c r="G470" s="5"/>
      <c r="H470" s="5"/>
      <c r="I470" s="5" t="str">
        <f t="shared" si="59"/>
        <v/>
      </c>
      <c r="J470" s="5"/>
      <c r="K470" s="5"/>
      <c r="L470" s="5"/>
      <c r="M470" s="5"/>
      <c r="N470" s="10" t="e">
        <f>IF(VLOOKUP($I470,Zużycie!$A$2:$P$8,5,FALSE)=0," ",VLOOKUP($I470,Zużycie!$A$2:$P$8,5,FALSE))</f>
        <v>#N/A</v>
      </c>
      <c r="O470" s="10" t="e">
        <f>IF(VLOOKUP($I470,Zużycie!$A$2:$P$8,6,FALSE)=0," ",VLOOKUP($I470,Zużycie!$A$2:$P$8,6,FALSE))</f>
        <v>#N/A</v>
      </c>
      <c r="P470" s="10" t="e">
        <f>IF(VLOOKUP($I470,Zużycie!$A$2:$P$8,7,FALSE)=0," ",VLOOKUP($I470,Zużycie!$A$2:$P$8,7,FALSE))</f>
        <v>#N/A</v>
      </c>
      <c r="Q470" s="10" t="e">
        <f>IF(VLOOKUP($I470,Zużycie!$A$2:$P$8,8,FALSE)=0," ",VLOOKUP($I470,Zużycie!$A$2:$P$8,8,FALSE))</f>
        <v>#N/A</v>
      </c>
      <c r="R470" s="10" t="e">
        <f>IF(VLOOKUP($I470,Zużycie!$A$2:$P$8,9,FALSE)=0," ",VLOOKUP($I470,Zużycie!$A$2:$P$8,9,FALSE))</f>
        <v>#N/A</v>
      </c>
      <c r="S470" s="10" t="e">
        <f>IF(VLOOKUP($I470,Zużycie!$A$2:$P$8,10,FALSE)=0," ",VLOOKUP($I470,Zużycie!$A$2:$P$8,10,FALSE))</f>
        <v>#N/A</v>
      </c>
      <c r="T470" s="10" t="e">
        <f>IF(VLOOKUP($I470,Zużycie!$A$2:$P$8,11,FALSE)=0," ",VLOOKUP($I470,Zużycie!$A$2:$P$8,11,FALSE))</f>
        <v>#N/A</v>
      </c>
      <c r="U470" s="10" t="e">
        <f>IF(VLOOKUP($I470,Zużycie!$A$2:$P$8,12,FALSE)=0," ",VLOOKUP($I470,Zużycie!$A$2:$P$8,12,FALSE))</f>
        <v>#N/A</v>
      </c>
      <c r="V470" s="10" t="e">
        <f>IF(VLOOKUP($I470,Zużycie!$A$2:$P$8,13,FALSE)=0," ",VLOOKUP($I470,Zużycie!$A$2:$P$2,100,FALSE))</f>
        <v>#N/A</v>
      </c>
      <c r="W470" s="10" t="e">
        <f>IF(VLOOKUP($I470,Zużycie!$A$2:$P$8,14,FALSE)=0," ",VLOOKUP($I470,Zużycie!$A$2:$P$8,14,FALSE))</f>
        <v>#N/A</v>
      </c>
      <c r="X470" s="10" t="e">
        <f>IF(VLOOKUP($I470,Zużycie!$A$2:$P$8,15,FALSE)=0," ",VLOOKUP($I470,Zużycie!$A$2:$P$8,15,FALSE))</f>
        <v>#N/A</v>
      </c>
      <c r="Y470" s="10" t="e">
        <f>IF(VLOOKUP($I470,Zużycie!$A$2:$P$8,16,FALSE)=0," ",VLOOKUP($I470,Zużycie!$A$2:$P$8,16,FALSE))</f>
        <v>#N/A</v>
      </c>
      <c r="Z470" s="10"/>
      <c r="AA470" s="10"/>
      <c r="AB470" s="10"/>
      <c r="AC470" s="10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</row>
    <row r="471" spans="1:46" ht="47.25" customHeight="1">
      <c r="A471" s="14"/>
      <c r="B471" s="5"/>
      <c r="C471" s="6"/>
      <c r="D471" s="6"/>
      <c r="E471" s="7"/>
      <c r="F471" s="5"/>
      <c r="G471" s="5"/>
      <c r="H471" s="5"/>
      <c r="I471" s="5" t="str">
        <f t="shared" si="59"/>
        <v/>
      </c>
      <c r="J471" s="5"/>
      <c r="K471" s="5"/>
      <c r="L471" s="5"/>
      <c r="M471" s="5"/>
      <c r="N471" s="10" t="e">
        <f>IF(VLOOKUP($I471,Zużycie!$A$2:$P$8,5,FALSE)=0," ",VLOOKUP($I471,Zużycie!$A$2:$P$8,5,FALSE))</f>
        <v>#N/A</v>
      </c>
      <c r="O471" s="10" t="e">
        <f>IF(VLOOKUP($I471,Zużycie!$A$2:$P$8,6,FALSE)=0," ",VLOOKUP($I471,Zużycie!$A$2:$P$8,6,FALSE))</f>
        <v>#N/A</v>
      </c>
      <c r="P471" s="10" t="e">
        <f>IF(VLOOKUP($I471,Zużycie!$A$2:$P$8,7,FALSE)=0," ",VLOOKUP($I471,Zużycie!$A$2:$P$8,7,FALSE))</f>
        <v>#N/A</v>
      </c>
      <c r="Q471" s="10" t="e">
        <f>IF(VLOOKUP($I471,Zużycie!$A$2:$P$8,8,FALSE)=0," ",VLOOKUP($I471,Zużycie!$A$2:$P$8,8,FALSE))</f>
        <v>#N/A</v>
      </c>
      <c r="R471" s="10" t="e">
        <f>IF(VLOOKUP($I471,Zużycie!$A$2:$P$8,9,FALSE)=0," ",VLOOKUP($I471,Zużycie!$A$2:$P$8,9,FALSE))</f>
        <v>#N/A</v>
      </c>
      <c r="S471" s="10" t="e">
        <f>IF(VLOOKUP($I471,Zużycie!$A$2:$P$8,10,FALSE)=0," ",VLOOKUP($I471,Zużycie!$A$2:$P$8,10,FALSE))</f>
        <v>#N/A</v>
      </c>
      <c r="T471" s="10" t="e">
        <f>IF(VLOOKUP($I471,Zużycie!$A$2:$P$8,11,FALSE)=0," ",VLOOKUP($I471,Zużycie!$A$2:$P$8,11,FALSE))</f>
        <v>#N/A</v>
      </c>
      <c r="U471" s="10" t="e">
        <f>IF(VLOOKUP($I471,Zużycie!$A$2:$P$8,12,FALSE)=0," ",VLOOKUP($I471,Zużycie!$A$2:$P$8,12,FALSE))</f>
        <v>#N/A</v>
      </c>
      <c r="V471" s="10" t="e">
        <f>IF(VLOOKUP($I471,Zużycie!$A$2:$P$8,13,FALSE)=0," ",VLOOKUP($I471,Zużycie!$A$2:$P$2,100,FALSE))</f>
        <v>#N/A</v>
      </c>
      <c r="W471" s="10" t="e">
        <f>IF(VLOOKUP($I471,Zużycie!$A$2:$P$8,14,FALSE)=0," ",VLOOKUP($I471,Zużycie!$A$2:$P$8,14,FALSE))</f>
        <v>#N/A</v>
      </c>
      <c r="X471" s="10" t="e">
        <f>IF(VLOOKUP($I471,Zużycie!$A$2:$P$8,15,FALSE)=0," ",VLOOKUP($I471,Zużycie!$A$2:$P$8,15,FALSE))</f>
        <v>#N/A</v>
      </c>
      <c r="Y471" s="10" t="e">
        <f>IF(VLOOKUP($I471,Zużycie!$A$2:$P$8,16,FALSE)=0," ",VLOOKUP($I471,Zużycie!$A$2:$P$8,16,FALSE))</f>
        <v>#N/A</v>
      </c>
      <c r="Z471" s="10"/>
      <c r="AA471" s="10"/>
      <c r="AB471" s="10"/>
      <c r="AC471" s="10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</row>
    <row r="472" spans="1:46" ht="47.25" customHeight="1">
      <c r="A472" s="14"/>
      <c r="B472" s="5"/>
      <c r="C472" s="6"/>
      <c r="D472" s="6"/>
      <c r="E472" s="7"/>
      <c r="F472" s="5"/>
      <c r="G472" s="5"/>
      <c r="H472" s="5"/>
      <c r="I472" s="5" t="str">
        <f t="shared" si="59"/>
        <v/>
      </c>
      <c r="J472" s="5"/>
      <c r="K472" s="5"/>
      <c r="L472" s="5"/>
      <c r="M472" s="5"/>
      <c r="N472" s="10" t="e">
        <f>IF(VLOOKUP($I472,Zużycie!$A$2:$P$8,5,FALSE)=0," ",VLOOKUP($I472,Zużycie!$A$2:$P$8,5,FALSE))</f>
        <v>#N/A</v>
      </c>
      <c r="O472" s="10" t="e">
        <f>IF(VLOOKUP($I472,Zużycie!$A$2:$P$8,6,FALSE)=0," ",VLOOKUP($I472,Zużycie!$A$2:$P$8,6,FALSE))</f>
        <v>#N/A</v>
      </c>
      <c r="P472" s="10" t="e">
        <f>IF(VLOOKUP($I472,Zużycie!$A$2:$P$8,7,FALSE)=0," ",VLOOKUP($I472,Zużycie!$A$2:$P$8,7,FALSE))</f>
        <v>#N/A</v>
      </c>
      <c r="Q472" s="10" t="e">
        <f>IF(VLOOKUP($I472,Zużycie!$A$2:$P$8,8,FALSE)=0," ",VLOOKUP($I472,Zużycie!$A$2:$P$8,8,FALSE))</f>
        <v>#N/A</v>
      </c>
      <c r="R472" s="10" t="e">
        <f>IF(VLOOKUP($I472,Zużycie!$A$2:$P$8,9,FALSE)=0," ",VLOOKUP($I472,Zużycie!$A$2:$P$8,9,FALSE))</f>
        <v>#N/A</v>
      </c>
      <c r="S472" s="10" t="e">
        <f>IF(VLOOKUP($I472,Zużycie!$A$2:$P$8,10,FALSE)=0," ",VLOOKUP($I472,Zużycie!$A$2:$P$8,10,FALSE))</f>
        <v>#N/A</v>
      </c>
      <c r="T472" s="10" t="e">
        <f>IF(VLOOKUP($I472,Zużycie!$A$2:$P$8,11,FALSE)=0," ",VLOOKUP($I472,Zużycie!$A$2:$P$8,11,FALSE))</f>
        <v>#N/A</v>
      </c>
      <c r="U472" s="10" t="e">
        <f>IF(VLOOKUP($I472,Zużycie!$A$2:$P$8,12,FALSE)=0," ",VLOOKUP($I472,Zużycie!$A$2:$P$8,12,FALSE))</f>
        <v>#N/A</v>
      </c>
      <c r="V472" s="10" t="e">
        <f>IF(VLOOKUP($I472,Zużycie!$A$2:$P$8,13,FALSE)=0," ",VLOOKUP($I472,Zużycie!$A$2:$P$2,100,FALSE))</f>
        <v>#N/A</v>
      </c>
      <c r="W472" s="10" t="e">
        <f>IF(VLOOKUP($I472,Zużycie!$A$2:$P$8,14,FALSE)=0," ",VLOOKUP($I472,Zużycie!$A$2:$P$8,14,FALSE))</f>
        <v>#N/A</v>
      </c>
      <c r="X472" s="10" t="e">
        <f>IF(VLOOKUP($I472,Zużycie!$A$2:$P$8,15,FALSE)=0," ",VLOOKUP($I472,Zużycie!$A$2:$P$8,15,FALSE))</f>
        <v>#N/A</v>
      </c>
      <c r="Y472" s="10" t="e">
        <f>IF(VLOOKUP($I472,Zużycie!$A$2:$P$8,16,FALSE)=0," ",VLOOKUP($I472,Zużycie!$A$2:$P$8,16,FALSE))</f>
        <v>#N/A</v>
      </c>
      <c r="Z472" s="10"/>
      <c r="AA472" s="10"/>
      <c r="AB472" s="10"/>
      <c r="AC472" s="10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</row>
    <row r="473" spans="1:46" ht="47.25" customHeight="1">
      <c r="A473" s="14"/>
      <c r="B473" s="5"/>
      <c r="C473" s="6"/>
      <c r="D473" s="6"/>
      <c r="E473" s="7"/>
      <c r="F473" s="5"/>
      <c r="G473" s="5"/>
      <c r="H473" s="5"/>
      <c r="I473" s="5" t="str">
        <f t="shared" si="59"/>
        <v/>
      </c>
      <c r="J473" s="5"/>
      <c r="K473" s="5"/>
      <c r="L473" s="5"/>
      <c r="M473" s="5"/>
      <c r="N473" s="10" t="e">
        <f>IF(VLOOKUP($I473,Zużycie!$A$2:$P$8,5,FALSE)=0," ",VLOOKUP($I473,Zużycie!$A$2:$P$8,5,FALSE))</f>
        <v>#N/A</v>
      </c>
      <c r="O473" s="10" t="e">
        <f>IF(VLOOKUP($I473,Zużycie!$A$2:$P$8,6,FALSE)=0," ",VLOOKUP($I473,Zużycie!$A$2:$P$8,6,FALSE))</f>
        <v>#N/A</v>
      </c>
      <c r="P473" s="10" t="e">
        <f>IF(VLOOKUP($I473,Zużycie!$A$2:$P$8,7,FALSE)=0," ",VLOOKUP($I473,Zużycie!$A$2:$P$8,7,FALSE))</f>
        <v>#N/A</v>
      </c>
      <c r="Q473" s="10" t="e">
        <f>IF(VLOOKUP($I473,Zużycie!$A$2:$P$8,8,FALSE)=0," ",VLOOKUP($I473,Zużycie!$A$2:$P$8,8,FALSE))</f>
        <v>#N/A</v>
      </c>
      <c r="R473" s="10" t="e">
        <f>IF(VLOOKUP($I473,Zużycie!$A$2:$P$8,9,FALSE)=0," ",VLOOKUP($I473,Zużycie!$A$2:$P$8,9,FALSE))</f>
        <v>#N/A</v>
      </c>
      <c r="S473" s="10" t="e">
        <f>IF(VLOOKUP($I473,Zużycie!$A$2:$P$8,10,FALSE)=0," ",VLOOKUP($I473,Zużycie!$A$2:$P$8,10,FALSE))</f>
        <v>#N/A</v>
      </c>
      <c r="T473" s="10" t="e">
        <f>IF(VLOOKUP($I473,Zużycie!$A$2:$P$8,11,FALSE)=0," ",VLOOKUP($I473,Zużycie!$A$2:$P$8,11,FALSE))</f>
        <v>#N/A</v>
      </c>
      <c r="U473" s="10" t="e">
        <f>IF(VLOOKUP($I473,Zużycie!$A$2:$P$8,12,FALSE)=0," ",VLOOKUP($I473,Zużycie!$A$2:$P$8,12,FALSE))</f>
        <v>#N/A</v>
      </c>
      <c r="V473" s="10" t="e">
        <f>IF(VLOOKUP($I473,Zużycie!$A$2:$P$8,13,FALSE)=0," ",VLOOKUP($I473,Zużycie!$A$2:$P$2,100,FALSE))</f>
        <v>#N/A</v>
      </c>
      <c r="W473" s="10" t="e">
        <f>IF(VLOOKUP($I473,Zużycie!$A$2:$P$8,14,FALSE)=0," ",VLOOKUP($I473,Zużycie!$A$2:$P$8,14,FALSE))</f>
        <v>#N/A</v>
      </c>
      <c r="X473" s="10" t="e">
        <f>IF(VLOOKUP($I473,Zużycie!$A$2:$P$8,15,FALSE)=0," ",VLOOKUP($I473,Zużycie!$A$2:$P$8,15,FALSE))</f>
        <v>#N/A</v>
      </c>
      <c r="Y473" s="10" t="e">
        <f>IF(VLOOKUP($I473,Zużycie!$A$2:$P$8,16,FALSE)=0," ",VLOOKUP($I473,Zużycie!$A$2:$P$8,16,FALSE))</f>
        <v>#N/A</v>
      </c>
      <c r="Z473" s="10"/>
      <c r="AA473" s="10"/>
      <c r="AB473" s="10"/>
      <c r="AC473" s="10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</row>
    <row r="474" spans="1:46" ht="47.25" customHeight="1">
      <c r="A474" s="14"/>
      <c r="B474" s="5"/>
      <c r="C474" s="6"/>
      <c r="D474" s="6"/>
      <c r="E474" s="7"/>
      <c r="F474" s="5"/>
      <c r="G474" s="5"/>
      <c r="H474" s="5"/>
      <c r="I474" s="5" t="str">
        <f t="shared" si="59"/>
        <v/>
      </c>
      <c r="J474" s="5"/>
      <c r="K474" s="5"/>
      <c r="L474" s="5"/>
      <c r="M474" s="5"/>
      <c r="N474" s="10" t="e">
        <f>IF(VLOOKUP($I474,Zużycie!$A$2:$P$8,5,FALSE)=0," ",VLOOKUP($I474,Zużycie!$A$2:$P$8,5,FALSE))</f>
        <v>#N/A</v>
      </c>
      <c r="O474" s="10" t="e">
        <f>IF(VLOOKUP($I474,Zużycie!$A$2:$P$8,6,FALSE)=0," ",VLOOKUP($I474,Zużycie!$A$2:$P$8,6,FALSE))</f>
        <v>#N/A</v>
      </c>
      <c r="P474" s="10" t="e">
        <f>IF(VLOOKUP($I474,Zużycie!$A$2:$P$8,7,FALSE)=0," ",VLOOKUP($I474,Zużycie!$A$2:$P$8,7,FALSE))</f>
        <v>#N/A</v>
      </c>
      <c r="Q474" s="10" t="e">
        <f>IF(VLOOKUP($I474,Zużycie!$A$2:$P$8,8,FALSE)=0," ",VLOOKUP($I474,Zużycie!$A$2:$P$8,8,FALSE))</f>
        <v>#N/A</v>
      </c>
      <c r="R474" s="10" t="e">
        <f>IF(VLOOKUP($I474,Zużycie!$A$2:$P$8,9,FALSE)=0," ",VLOOKUP($I474,Zużycie!$A$2:$P$8,9,FALSE))</f>
        <v>#N/A</v>
      </c>
      <c r="S474" s="10" t="e">
        <f>IF(VLOOKUP($I474,Zużycie!$A$2:$P$8,10,FALSE)=0," ",VLOOKUP($I474,Zużycie!$A$2:$P$8,10,FALSE))</f>
        <v>#N/A</v>
      </c>
      <c r="T474" s="10" t="e">
        <f>IF(VLOOKUP($I474,Zużycie!$A$2:$P$8,11,FALSE)=0," ",VLOOKUP($I474,Zużycie!$A$2:$P$8,11,FALSE))</f>
        <v>#N/A</v>
      </c>
      <c r="U474" s="10" t="e">
        <f>IF(VLOOKUP($I474,Zużycie!$A$2:$P$8,12,FALSE)=0," ",VLOOKUP($I474,Zużycie!$A$2:$P$8,12,FALSE))</f>
        <v>#N/A</v>
      </c>
      <c r="V474" s="10" t="e">
        <f>IF(VLOOKUP($I474,Zużycie!$A$2:$P$8,13,FALSE)=0," ",VLOOKUP($I474,Zużycie!$A$2:$P$2,100,FALSE))</f>
        <v>#N/A</v>
      </c>
      <c r="W474" s="10" t="e">
        <f>IF(VLOOKUP($I474,Zużycie!$A$2:$P$8,14,FALSE)=0," ",VLOOKUP($I474,Zużycie!$A$2:$P$8,14,FALSE))</f>
        <v>#N/A</v>
      </c>
      <c r="X474" s="10" t="e">
        <f>IF(VLOOKUP($I474,Zużycie!$A$2:$P$8,15,FALSE)=0," ",VLOOKUP($I474,Zużycie!$A$2:$P$8,15,FALSE))</f>
        <v>#N/A</v>
      </c>
      <c r="Y474" s="10" t="e">
        <f>IF(VLOOKUP($I474,Zużycie!$A$2:$P$8,16,FALSE)=0," ",VLOOKUP($I474,Zużycie!$A$2:$P$8,16,FALSE))</f>
        <v>#N/A</v>
      </c>
      <c r="Z474" s="10"/>
      <c r="AA474" s="10"/>
      <c r="AB474" s="10"/>
      <c r="AC474" s="10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</row>
    <row r="475" spans="1:46" ht="47.25" customHeight="1">
      <c r="A475" s="14"/>
      <c r="B475" s="5"/>
      <c r="C475" s="6"/>
      <c r="D475" s="6"/>
      <c r="E475" s="7"/>
      <c r="F475" s="5"/>
      <c r="G475" s="5"/>
      <c r="H475" s="5"/>
      <c r="I475" s="5" t="str">
        <f t="shared" si="59"/>
        <v/>
      </c>
      <c r="J475" s="5"/>
      <c r="K475" s="5"/>
      <c r="L475" s="5"/>
      <c r="M475" s="5"/>
      <c r="N475" s="10" t="e">
        <f>IF(VLOOKUP($I475,Zużycie!$A$2:$P$8,5,FALSE)=0," ",VLOOKUP($I475,Zużycie!$A$2:$P$8,5,FALSE))</f>
        <v>#N/A</v>
      </c>
      <c r="O475" s="10" t="e">
        <f>IF(VLOOKUP($I475,Zużycie!$A$2:$P$8,6,FALSE)=0," ",VLOOKUP($I475,Zużycie!$A$2:$P$8,6,FALSE))</f>
        <v>#N/A</v>
      </c>
      <c r="P475" s="10" t="e">
        <f>IF(VLOOKUP($I475,Zużycie!$A$2:$P$8,7,FALSE)=0," ",VLOOKUP($I475,Zużycie!$A$2:$P$8,7,FALSE))</f>
        <v>#N/A</v>
      </c>
      <c r="Q475" s="10" t="e">
        <f>IF(VLOOKUP($I475,Zużycie!$A$2:$P$8,8,FALSE)=0," ",VLOOKUP($I475,Zużycie!$A$2:$P$8,8,FALSE))</f>
        <v>#N/A</v>
      </c>
      <c r="R475" s="10" t="e">
        <f>IF(VLOOKUP($I475,Zużycie!$A$2:$P$8,9,FALSE)=0," ",VLOOKUP($I475,Zużycie!$A$2:$P$8,9,FALSE))</f>
        <v>#N/A</v>
      </c>
      <c r="S475" s="10" t="e">
        <f>IF(VLOOKUP($I475,Zużycie!$A$2:$P$8,10,FALSE)=0," ",VLOOKUP($I475,Zużycie!$A$2:$P$8,10,FALSE))</f>
        <v>#N/A</v>
      </c>
      <c r="T475" s="10" t="e">
        <f>IF(VLOOKUP($I475,Zużycie!$A$2:$P$8,11,FALSE)=0," ",VLOOKUP($I475,Zużycie!$A$2:$P$8,11,FALSE))</f>
        <v>#N/A</v>
      </c>
      <c r="U475" s="10" t="e">
        <f>IF(VLOOKUP($I475,Zużycie!$A$2:$P$8,12,FALSE)=0," ",VLOOKUP($I475,Zużycie!$A$2:$P$8,12,FALSE))</f>
        <v>#N/A</v>
      </c>
      <c r="V475" s="10" t="e">
        <f>IF(VLOOKUP($I475,Zużycie!$A$2:$P$8,13,FALSE)=0," ",VLOOKUP($I475,Zużycie!$A$2:$P$2,100,FALSE))</f>
        <v>#N/A</v>
      </c>
      <c r="W475" s="10" t="e">
        <f>IF(VLOOKUP($I475,Zużycie!$A$2:$P$8,14,FALSE)=0," ",VLOOKUP($I475,Zużycie!$A$2:$P$8,14,FALSE))</f>
        <v>#N/A</v>
      </c>
      <c r="X475" s="10" t="e">
        <f>IF(VLOOKUP($I475,Zużycie!$A$2:$P$8,15,FALSE)=0," ",VLOOKUP($I475,Zużycie!$A$2:$P$8,15,FALSE))</f>
        <v>#N/A</v>
      </c>
      <c r="Y475" s="10" t="e">
        <f>IF(VLOOKUP($I475,Zużycie!$A$2:$P$8,16,FALSE)=0," ",VLOOKUP($I475,Zużycie!$A$2:$P$8,16,FALSE))</f>
        <v>#N/A</v>
      </c>
      <c r="Z475" s="10"/>
      <c r="AA475" s="10"/>
      <c r="AB475" s="10"/>
      <c r="AC475" s="10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</row>
    <row r="476" spans="1:46" ht="47.25" customHeight="1">
      <c r="A476" s="14"/>
      <c r="B476" s="5"/>
      <c r="C476" s="6"/>
      <c r="D476" s="6"/>
      <c r="E476" s="7"/>
      <c r="F476" s="5"/>
      <c r="G476" s="5"/>
      <c r="H476" s="5"/>
      <c r="I476" s="5" t="str">
        <f t="shared" si="59"/>
        <v/>
      </c>
      <c r="J476" s="5"/>
      <c r="K476" s="5"/>
      <c r="L476" s="5"/>
      <c r="M476" s="5"/>
      <c r="N476" s="10" t="e">
        <f>IF(VLOOKUP($I476,Zużycie!$A$2:$P$8,5,FALSE)=0," ",VLOOKUP($I476,Zużycie!$A$2:$P$8,5,FALSE))</f>
        <v>#N/A</v>
      </c>
      <c r="O476" s="10" t="e">
        <f>IF(VLOOKUP($I476,Zużycie!$A$2:$P$8,6,FALSE)=0," ",VLOOKUP($I476,Zużycie!$A$2:$P$8,6,FALSE))</f>
        <v>#N/A</v>
      </c>
      <c r="P476" s="10" t="e">
        <f>IF(VLOOKUP($I476,Zużycie!$A$2:$P$8,7,FALSE)=0," ",VLOOKUP($I476,Zużycie!$A$2:$P$8,7,FALSE))</f>
        <v>#N/A</v>
      </c>
      <c r="Q476" s="10" t="e">
        <f>IF(VLOOKUP($I476,Zużycie!$A$2:$P$8,8,FALSE)=0," ",VLOOKUP($I476,Zużycie!$A$2:$P$8,8,FALSE))</f>
        <v>#N/A</v>
      </c>
      <c r="R476" s="10" t="e">
        <f>IF(VLOOKUP($I476,Zużycie!$A$2:$P$8,9,FALSE)=0," ",VLOOKUP($I476,Zużycie!$A$2:$P$8,9,FALSE))</f>
        <v>#N/A</v>
      </c>
      <c r="S476" s="10" t="e">
        <f>IF(VLOOKUP($I476,Zużycie!$A$2:$P$8,10,FALSE)=0," ",VLOOKUP($I476,Zużycie!$A$2:$P$8,10,FALSE))</f>
        <v>#N/A</v>
      </c>
      <c r="T476" s="10" t="e">
        <f>IF(VLOOKUP($I476,Zużycie!$A$2:$P$8,11,FALSE)=0," ",VLOOKUP($I476,Zużycie!$A$2:$P$8,11,FALSE))</f>
        <v>#N/A</v>
      </c>
      <c r="U476" s="10" t="e">
        <f>IF(VLOOKUP($I476,Zużycie!$A$2:$P$8,12,FALSE)=0," ",VLOOKUP($I476,Zużycie!$A$2:$P$8,12,FALSE))</f>
        <v>#N/A</v>
      </c>
      <c r="V476" s="10" t="e">
        <f>IF(VLOOKUP($I476,Zużycie!$A$2:$P$8,13,FALSE)=0," ",VLOOKUP($I476,Zużycie!$A$2:$P$2,100,FALSE))</f>
        <v>#N/A</v>
      </c>
      <c r="W476" s="10" t="e">
        <f>IF(VLOOKUP($I476,Zużycie!$A$2:$P$8,14,FALSE)=0," ",VLOOKUP($I476,Zużycie!$A$2:$P$8,14,FALSE))</f>
        <v>#N/A</v>
      </c>
      <c r="X476" s="10" t="e">
        <f>IF(VLOOKUP($I476,Zużycie!$A$2:$P$8,15,FALSE)=0," ",VLOOKUP($I476,Zużycie!$A$2:$P$8,15,FALSE))</f>
        <v>#N/A</v>
      </c>
      <c r="Y476" s="10" t="e">
        <f>IF(VLOOKUP($I476,Zużycie!$A$2:$P$8,16,FALSE)=0," ",VLOOKUP($I476,Zużycie!$A$2:$P$8,16,FALSE))</f>
        <v>#N/A</v>
      </c>
      <c r="Z476" s="10"/>
      <c r="AA476" s="10"/>
      <c r="AB476" s="10"/>
      <c r="AC476" s="10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</row>
    <row r="477" spans="1:46" ht="47.25" customHeight="1">
      <c r="A477" s="14"/>
      <c r="B477" s="5"/>
      <c r="C477" s="6"/>
      <c r="D477" s="6"/>
      <c r="E477" s="7"/>
      <c r="F477" s="5"/>
      <c r="G477" s="5"/>
      <c r="H477" s="5"/>
      <c r="I477" s="5" t="str">
        <f t="shared" si="59"/>
        <v/>
      </c>
      <c r="J477" s="5"/>
      <c r="K477" s="5"/>
      <c r="L477" s="5"/>
      <c r="M477" s="5"/>
      <c r="N477" s="10" t="e">
        <f>IF(VLOOKUP($I477,Zużycie!$A$2:$P$8,5,FALSE)=0," ",VLOOKUP($I477,Zużycie!$A$2:$P$8,5,FALSE))</f>
        <v>#N/A</v>
      </c>
      <c r="O477" s="10" t="e">
        <f>IF(VLOOKUP($I477,Zużycie!$A$2:$P$8,6,FALSE)=0," ",VLOOKUP($I477,Zużycie!$A$2:$P$8,6,FALSE))</f>
        <v>#N/A</v>
      </c>
      <c r="P477" s="10" t="e">
        <f>IF(VLOOKUP($I477,Zużycie!$A$2:$P$8,7,FALSE)=0," ",VLOOKUP($I477,Zużycie!$A$2:$P$8,7,FALSE))</f>
        <v>#N/A</v>
      </c>
      <c r="Q477" s="10" t="e">
        <f>IF(VLOOKUP($I477,Zużycie!$A$2:$P$8,8,FALSE)=0," ",VLOOKUP($I477,Zużycie!$A$2:$P$8,8,FALSE))</f>
        <v>#N/A</v>
      </c>
      <c r="R477" s="10" t="e">
        <f>IF(VLOOKUP($I477,Zużycie!$A$2:$P$8,9,FALSE)=0," ",VLOOKUP($I477,Zużycie!$A$2:$P$8,9,FALSE))</f>
        <v>#N/A</v>
      </c>
      <c r="S477" s="10" t="e">
        <f>IF(VLOOKUP($I477,Zużycie!$A$2:$P$8,10,FALSE)=0," ",VLOOKUP($I477,Zużycie!$A$2:$P$8,10,FALSE))</f>
        <v>#N/A</v>
      </c>
      <c r="T477" s="10" t="e">
        <f>IF(VLOOKUP($I477,Zużycie!$A$2:$P$8,11,FALSE)=0," ",VLOOKUP($I477,Zużycie!$A$2:$P$8,11,FALSE))</f>
        <v>#N/A</v>
      </c>
      <c r="U477" s="10" t="e">
        <f>IF(VLOOKUP($I477,Zużycie!$A$2:$P$8,12,FALSE)=0," ",VLOOKUP($I477,Zużycie!$A$2:$P$8,12,FALSE))</f>
        <v>#N/A</v>
      </c>
      <c r="V477" s="10" t="e">
        <f>IF(VLOOKUP($I477,Zużycie!$A$2:$P$8,13,FALSE)=0," ",VLOOKUP($I477,Zużycie!$A$2:$P$2,100,FALSE))</f>
        <v>#N/A</v>
      </c>
      <c r="W477" s="10" t="e">
        <f>IF(VLOOKUP($I477,Zużycie!$A$2:$P$8,14,FALSE)=0," ",VLOOKUP($I477,Zużycie!$A$2:$P$8,14,FALSE))</f>
        <v>#N/A</v>
      </c>
      <c r="X477" s="10" t="e">
        <f>IF(VLOOKUP($I477,Zużycie!$A$2:$P$8,15,FALSE)=0," ",VLOOKUP($I477,Zużycie!$A$2:$P$8,15,FALSE))</f>
        <v>#N/A</v>
      </c>
      <c r="Y477" s="10" t="e">
        <f>IF(VLOOKUP($I477,Zużycie!$A$2:$P$8,16,FALSE)=0," ",VLOOKUP($I477,Zużycie!$A$2:$P$8,16,FALSE))</f>
        <v>#N/A</v>
      </c>
      <c r="Z477" s="10"/>
      <c r="AA477" s="10"/>
      <c r="AB477" s="10"/>
      <c r="AC477" s="10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</row>
    <row r="478" spans="1:46" ht="47.25" customHeight="1">
      <c r="A478" s="14"/>
      <c r="B478" s="5"/>
      <c r="C478" s="6"/>
      <c r="D478" s="6"/>
      <c r="E478" s="7"/>
      <c r="F478" s="5"/>
      <c r="G478" s="5"/>
      <c r="H478" s="5"/>
      <c r="I478" s="5" t="str">
        <f t="shared" si="59"/>
        <v/>
      </c>
      <c r="J478" s="5"/>
      <c r="K478" s="5"/>
      <c r="L478" s="5"/>
      <c r="M478" s="5"/>
      <c r="N478" s="10" t="e">
        <f>IF(VLOOKUP($I478,Zużycie!$A$2:$P$8,5,FALSE)=0," ",VLOOKUP($I478,Zużycie!$A$2:$P$8,5,FALSE))</f>
        <v>#N/A</v>
      </c>
      <c r="O478" s="10" t="e">
        <f>IF(VLOOKUP($I478,Zużycie!$A$2:$P$8,6,FALSE)=0," ",VLOOKUP($I478,Zużycie!$A$2:$P$8,6,FALSE))</f>
        <v>#N/A</v>
      </c>
      <c r="P478" s="10" t="e">
        <f>IF(VLOOKUP($I478,Zużycie!$A$2:$P$8,7,FALSE)=0," ",VLOOKUP($I478,Zużycie!$A$2:$P$8,7,FALSE))</f>
        <v>#N/A</v>
      </c>
      <c r="Q478" s="10" t="e">
        <f>IF(VLOOKUP($I478,Zużycie!$A$2:$P$8,8,FALSE)=0," ",VLOOKUP($I478,Zużycie!$A$2:$P$8,8,FALSE))</f>
        <v>#N/A</v>
      </c>
      <c r="R478" s="10" t="e">
        <f>IF(VLOOKUP($I478,Zużycie!$A$2:$P$8,9,FALSE)=0," ",VLOOKUP($I478,Zużycie!$A$2:$P$8,9,FALSE))</f>
        <v>#N/A</v>
      </c>
      <c r="S478" s="10" t="e">
        <f>IF(VLOOKUP($I478,Zużycie!$A$2:$P$8,10,FALSE)=0," ",VLOOKUP($I478,Zużycie!$A$2:$P$8,10,FALSE))</f>
        <v>#N/A</v>
      </c>
      <c r="T478" s="10" t="e">
        <f>IF(VLOOKUP($I478,Zużycie!$A$2:$P$8,11,FALSE)=0," ",VLOOKUP($I478,Zużycie!$A$2:$P$8,11,FALSE))</f>
        <v>#N/A</v>
      </c>
      <c r="U478" s="10" t="e">
        <f>IF(VLOOKUP($I478,Zużycie!$A$2:$P$8,12,FALSE)=0," ",VLOOKUP($I478,Zużycie!$A$2:$P$8,12,FALSE))</f>
        <v>#N/A</v>
      </c>
      <c r="V478" s="10" t="e">
        <f>IF(VLOOKUP($I478,Zużycie!$A$2:$P$8,13,FALSE)=0," ",VLOOKUP($I478,Zużycie!$A$2:$P$2,100,FALSE))</f>
        <v>#N/A</v>
      </c>
      <c r="W478" s="10" t="e">
        <f>IF(VLOOKUP($I478,Zużycie!$A$2:$P$8,14,FALSE)=0," ",VLOOKUP($I478,Zużycie!$A$2:$P$8,14,FALSE))</f>
        <v>#N/A</v>
      </c>
      <c r="X478" s="10" t="e">
        <f>IF(VLOOKUP($I478,Zużycie!$A$2:$P$8,15,FALSE)=0," ",VLOOKUP($I478,Zużycie!$A$2:$P$8,15,FALSE))</f>
        <v>#N/A</v>
      </c>
      <c r="Y478" s="10" t="e">
        <f>IF(VLOOKUP($I478,Zużycie!$A$2:$P$8,16,FALSE)=0," ",VLOOKUP($I478,Zużycie!$A$2:$P$8,16,FALSE))</f>
        <v>#N/A</v>
      </c>
      <c r="Z478" s="10"/>
      <c r="AA478" s="10"/>
      <c r="AB478" s="10"/>
      <c r="AC478" s="10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</row>
    <row r="479" spans="1:46" ht="47.25" customHeight="1">
      <c r="A479" s="14"/>
      <c r="B479" s="5"/>
      <c r="C479" s="6"/>
      <c r="D479" s="6"/>
      <c r="E479" s="7"/>
      <c r="F479" s="5"/>
      <c r="G479" s="5"/>
      <c r="H479" s="5"/>
      <c r="I479" s="5" t="str">
        <f t="shared" si="59"/>
        <v/>
      </c>
      <c r="J479" s="5"/>
      <c r="K479" s="5"/>
      <c r="L479" s="5"/>
      <c r="M479" s="5"/>
      <c r="N479" s="10" t="e">
        <f>IF(VLOOKUP($I479,Zużycie!$A$2:$P$8,5,FALSE)=0," ",VLOOKUP($I479,Zużycie!$A$2:$P$8,5,FALSE))</f>
        <v>#N/A</v>
      </c>
      <c r="O479" s="10" t="e">
        <f>IF(VLOOKUP($I479,Zużycie!$A$2:$P$8,6,FALSE)=0," ",VLOOKUP($I479,Zużycie!$A$2:$P$8,6,FALSE))</f>
        <v>#N/A</v>
      </c>
      <c r="P479" s="10" t="e">
        <f>IF(VLOOKUP($I479,Zużycie!$A$2:$P$8,7,FALSE)=0," ",VLOOKUP($I479,Zużycie!$A$2:$P$8,7,FALSE))</f>
        <v>#N/A</v>
      </c>
      <c r="Q479" s="10" t="e">
        <f>IF(VLOOKUP($I479,Zużycie!$A$2:$P$8,8,FALSE)=0," ",VLOOKUP($I479,Zużycie!$A$2:$P$8,8,FALSE))</f>
        <v>#N/A</v>
      </c>
      <c r="R479" s="10" t="e">
        <f>IF(VLOOKUP($I479,Zużycie!$A$2:$P$8,9,FALSE)=0," ",VLOOKUP($I479,Zużycie!$A$2:$P$8,9,FALSE))</f>
        <v>#N/A</v>
      </c>
      <c r="S479" s="10" t="e">
        <f>IF(VLOOKUP($I479,Zużycie!$A$2:$P$8,10,FALSE)=0," ",VLOOKUP($I479,Zużycie!$A$2:$P$8,10,FALSE))</f>
        <v>#N/A</v>
      </c>
      <c r="T479" s="10" t="e">
        <f>IF(VLOOKUP($I479,Zużycie!$A$2:$P$8,11,FALSE)=0," ",VLOOKUP($I479,Zużycie!$A$2:$P$8,11,FALSE))</f>
        <v>#N/A</v>
      </c>
      <c r="U479" s="10" t="e">
        <f>IF(VLOOKUP($I479,Zużycie!$A$2:$P$8,12,FALSE)=0," ",VLOOKUP($I479,Zużycie!$A$2:$P$8,12,FALSE))</f>
        <v>#N/A</v>
      </c>
      <c r="V479" s="10" t="e">
        <f>IF(VLOOKUP($I479,Zużycie!$A$2:$P$8,13,FALSE)=0," ",VLOOKUP($I479,Zużycie!$A$2:$P$2,100,FALSE))</f>
        <v>#N/A</v>
      </c>
      <c r="W479" s="10" t="e">
        <f>IF(VLOOKUP($I479,Zużycie!$A$2:$P$8,14,FALSE)=0," ",VLOOKUP($I479,Zużycie!$A$2:$P$8,14,FALSE))</f>
        <v>#N/A</v>
      </c>
      <c r="X479" s="10" t="e">
        <f>IF(VLOOKUP($I479,Zużycie!$A$2:$P$8,15,FALSE)=0," ",VLOOKUP($I479,Zużycie!$A$2:$P$8,15,FALSE))</f>
        <v>#N/A</v>
      </c>
      <c r="Y479" s="10" t="e">
        <f>IF(VLOOKUP($I479,Zużycie!$A$2:$P$8,16,FALSE)=0," ",VLOOKUP($I479,Zużycie!$A$2:$P$8,16,FALSE))</f>
        <v>#N/A</v>
      </c>
      <c r="Z479" s="10"/>
      <c r="AA479" s="10"/>
      <c r="AB479" s="10"/>
      <c r="AC479" s="10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</row>
    <row r="480" spans="1:46" ht="47.25" customHeight="1">
      <c r="A480" s="14"/>
      <c r="B480" s="5"/>
      <c r="C480" s="6"/>
      <c r="D480" s="6"/>
      <c r="E480" s="7"/>
      <c r="F480" s="5"/>
      <c r="G480" s="5"/>
      <c r="H480" s="5"/>
      <c r="I480" s="5" t="str">
        <f t="shared" si="59"/>
        <v/>
      </c>
      <c r="J480" s="5"/>
      <c r="K480" s="5"/>
      <c r="L480" s="5"/>
      <c r="M480" s="5"/>
      <c r="N480" s="10" t="e">
        <f>IF(VLOOKUP($I480,Zużycie!$A$2:$P$8,5,FALSE)=0," ",VLOOKUP($I480,Zużycie!$A$2:$P$8,5,FALSE))</f>
        <v>#N/A</v>
      </c>
      <c r="O480" s="10" t="e">
        <f>IF(VLOOKUP($I480,Zużycie!$A$2:$P$8,6,FALSE)=0," ",VLOOKUP($I480,Zużycie!$A$2:$P$8,6,FALSE))</f>
        <v>#N/A</v>
      </c>
      <c r="P480" s="10" t="e">
        <f>IF(VLOOKUP($I480,Zużycie!$A$2:$P$8,7,FALSE)=0," ",VLOOKUP($I480,Zużycie!$A$2:$P$8,7,FALSE))</f>
        <v>#N/A</v>
      </c>
      <c r="Q480" s="10" t="e">
        <f>IF(VLOOKUP($I480,Zużycie!$A$2:$P$8,8,FALSE)=0," ",VLOOKUP($I480,Zużycie!$A$2:$P$8,8,FALSE))</f>
        <v>#N/A</v>
      </c>
      <c r="R480" s="10" t="e">
        <f>IF(VLOOKUP($I480,Zużycie!$A$2:$P$8,9,FALSE)=0," ",VLOOKUP($I480,Zużycie!$A$2:$P$8,9,FALSE))</f>
        <v>#N/A</v>
      </c>
      <c r="S480" s="10" t="e">
        <f>IF(VLOOKUP($I480,Zużycie!$A$2:$P$8,10,FALSE)=0," ",VLOOKUP($I480,Zużycie!$A$2:$P$8,10,FALSE))</f>
        <v>#N/A</v>
      </c>
      <c r="T480" s="10" t="e">
        <f>IF(VLOOKUP($I480,Zużycie!$A$2:$P$8,11,FALSE)=0," ",VLOOKUP($I480,Zużycie!$A$2:$P$8,11,FALSE))</f>
        <v>#N/A</v>
      </c>
      <c r="U480" s="10" t="e">
        <f>IF(VLOOKUP($I480,Zużycie!$A$2:$P$8,12,FALSE)=0," ",VLOOKUP($I480,Zużycie!$A$2:$P$8,12,FALSE))</f>
        <v>#N/A</v>
      </c>
      <c r="V480" s="10" t="e">
        <f>IF(VLOOKUP($I480,Zużycie!$A$2:$P$8,13,FALSE)=0," ",VLOOKUP($I480,Zużycie!$A$2:$P$2,100,FALSE))</f>
        <v>#N/A</v>
      </c>
      <c r="W480" s="10" t="e">
        <f>IF(VLOOKUP($I480,Zużycie!$A$2:$P$8,14,FALSE)=0," ",VLOOKUP($I480,Zużycie!$A$2:$P$8,14,FALSE))</f>
        <v>#N/A</v>
      </c>
      <c r="X480" s="10" t="e">
        <f>IF(VLOOKUP($I480,Zużycie!$A$2:$P$8,15,FALSE)=0," ",VLOOKUP($I480,Zużycie!$A$2:$P$8,15,FALSE))</f>
        <v>#N/A</v>
      </c>
      <c r="Y480" s="10" t="e">
        <f>IF(VLOOKUP($I480,Zużycie!$A$2:$P$8,16,FALSE)=0," ",VLOOKUP($I480,Zużycie!$A$2:$P$8,16,FALSE))</f>
        <v>#N/A</v>
      </c>
      <c r="Z480" s="10"/>
      <c r="AA480" s="10"/>
      <c r="AB480" s="10"/>
      <c r="AC480" s="10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</row>
    <row r="481" spans="1:46" ht="47.25" customHeight="1">
      <c r="A481" s="14"/>
      <c r="B481" s="5"/>
      <c r="C481" s="6"/>
      <c r="D481" s="6"/>
      <c r="E481" s="7"/>
      <c r="F481" s="5"/>
      <c r="G481" s="5"/>
      <c r="H481" s="5"/>
      <c r="I481" s="5" t="str">
        <f t="shared" si="59"/>
        <v/>
      </c>
      <c r="J481" s="5"/>
      <c r="K481" s="5"/>
      <c r="L481" s="5"/>
      <c r="M481" s="5"/>
      <c r="N481" s="10" t="e">
        <f>IF(VLOOKUP($I481,Zużycie!$A$2:$P$8,5,FALSE)=0," ",VLOOKUP($I481,Zużycie!$A$2:$P$8,5,FALSE))</f>
        <v>#N/A</v>
      </c>
      <c r="O481" s="10" t="e">
        <f>IF(VLOOKUP($I481,Zużycie!$A$2:$P$8,6,FALSE)=0," ",VLOOKUP($I481,Zużycie!$A$2:$P$8,6,FALSE))</f>
        <v>#N/A</v>
      </c>
      <c r="P481" s="10" t="e">
        <f>IF(VLOOKUP($I481,Zużycie!$A$2:$P$8,7,FALSE)=0," ",VLOOKUP($I481,Zużycie!$A$2:$P$8,7,FALSE))</f>
        <v>#N/A</v>
      </c>
      <c r="Q481" s="10" t="e">
        <f>IF(VLOOKUP($I481,Zużycie!$A$2:$P$8,8,FALSE)=0," ",VLOOKUP($I481,Zużycie!$A$2:$P$8,8,FALSE))</f>
        <v>#N/A</v>
      </c>
      <c r="R481" s="10" t="e">
        <f>IF(VLOOKUP($I481,Zużycie!$A$2:$P$8,9,FALSE)=0," ",VLOOKUP($I481,Zużycie!$A$2:$P$8,9,FALSE))</f>
        <v>#N/A</v>
      </c>
      <c r="S481" s="10" t="e">
        <f>IF(VLOOKUP($I481,Zużycie!$A$2:$P$8,10,FALSE)=0," ",VLOOKUP($I481,Zużycie!$A$2:$P$8,10,FALSE))</f>
        <v>#N/A</v>
      </c>
      <c r="T481" s="10" t="e">
        <f>IF(VLOOKUP($I481,Zużycie!$A$2:$P$8,11,FALSE)=0," ",VLOOKUP($I481,Zużycie!$A$2:$P$8,11,FALSE))</f>
        <v>#N/A</v>
      </c>
      <c r="U481" s="10" t="e">
        <f>IF(VLOOKUP($I481,Zużycie!$A$2:$P$8,12,FALSE)=0," ",VLOOKUP($I481,Zużycie!$A$2:$P$8,12,FALSE))</f>
        <v>#N/A</v>
      </c>
      <c r="V481" s="10" t="e">
        <f>IF(VLOOKUP($I481,Zużycie!$A$2:$P$8,13,FALSE)=0," ",VLOOKUP($I481,Zużycie!$A$2:$P$2,100,FALSE))</f>
        <v>#N/A</v>
      </c>
      <c r="W481" s="10" t="e">
        <f>IF(VLOOKUP($I481,Zużycie!$A$2:$P$8,14,FALSE)=0," ",VLOOKUP($I481,Zużycie!$A$2:$P$8,14,FALSE))</f>
        <v>#N/A</v>
      </c>
      <c r="X481" s="10" t="e">
        <f>IF(VLOOKUP($I481,Zużycie!$A$2:$P$8,15,FALSE)=0," ",VLOOKUP($I481,Zużycie!$A$2:$P$8,15,FALSE))</f>
        <v>#N/A</v>
      </c>
      <c r="Y481" s="10" t="e">
        <f>IF(VLOOKUP($I481,Zużycie!$A$2:$P$8,16,FALSE)=0," ",VLOOKUP($I481,Zużycie!$A$2:$P$8,16,FALSE))</f>
        <v>#N/A</v>
      </c>
      <c r="Z481" s="10"/>
      <c r="AA481" s="10"/>
      <c r="AB481" s="10"/>
      <c r="AC481" s="10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</row>
    <row r="482" spans="1:46" ht="47.25" customHeight="1">
      <c r="A482" s="14"/>
      <c r="B482" s="5"/>
      <c r="C482" s="6"/>
      <c r="D482" s="6"/>
      <c r="E482" s="7"/>
      <c r="F482" s="5"/>
      <c r="G482" s="5"/>
      <c r="H482" s="5"/>
      <c r="I482" s="5" t="str">
        <f t="shared" si="59"/>
        <v/>
      </c>
      <c r="J482" s="5"/>
      <c r="K482" s="5"/>
      <c r="L482" s="5"/>
      <c r="M482" s="5"/>
      <c r="N482" s="10" t="e">
        <f>IF(VLOOKUP($I482,Zużycie!$A$2:$P$8,5,FALSE)=0," ",VLOOKUP($I482,Zużycie!$A$2:$P$8,5,FALSE))</f>
        <v>#N/A</v>
      </c>
      <c r="O482" s="10" t="e">
        <f>IF(VLOOKUP($I482,Zużycie!$A$2:$P$8,6,FALSE)=0," ",VLOOKUP($I482,Zużycie!$A$2:$P$8,6,FALSE))</f>
        <v>#N/A</v>
      </c>
      <c r="P482" s="10" t="e">
        <f>IF(VLOOKUP($I482,Zużycie!$A$2:$P$8,7,FALSE)=0," ",VLOOKUP($I482,Zużycie!$A$2:$P$8,7,FALSE))</f>
        <v>#N/A</v>
      </c>
      <c r="Q482" s="10" t="e">
        <f>IF(VLOOKUP($I482,Zużycie!$A$2:$P$8,8,FALSE)=0," ",VLOOKUP($I482,Zużycie!$A$2:$P$8,8,FALSE))</f>
        <v>#N/A</v>
      </c>
      <c r="R482" s="10" t="e">
        <f>IF(VLOOKUP($I482,Zużycie!$A$2:$P$8,9,FALSE)=0," ",VLOOKUP($I482,Zużycie!$A$2:$P$8,9,FALSE))</f>
        <v>#N/A</v>
      </c>
      <c r="S482" s="10" t="e">
        <f>IF(VLOOKUP($I482,Zużycie!$A$2:$P$8,10,FALSE)=0," ",VLOOKUP($I482,Zużycie!$A$2:$P$8,10,FALSE))</f>
        <v>#N/A</v>
      </c>
      <c r="T482" s="10" t="e">
        <f>IF(VLOOKUP($I482,Zużycie!$A$2:$P$8,11,FALSE)=0," ",VLOOKUP($I482,Zużycie!$A$2:$P$8,11,FALSE))</f>
        <v>#N/A</v>
      </c>
      <c r="U482" s="10" t="e">
        <f>IF(VLOOKUP($I482,Zużycie!$A$2:$P$8,12,FALSE)=0," ",VLOOKUP($I482,Zużycie!$A$2:$P$8,12,FALSE))</f>
        <v>#N/A</v>
      </c>
      <c r="V482" s="10" t="e">
        <f>IF(VLOOKUP($I482,Zużycie!$A$2:$P$8,13,FALSE)=0," ",VLOOKUP($I482,Zużycie!$A$2:$P$2,100,FALSE))</f>
        <v>#N/A</v>
      </c>
      <c r="W482" s="10" t="e">
        <f>IF(VLOOKUP($I482,Zużycie!$A$2:$P$8,14,FALSE)=0," ",VLOOKUP($I482,Zużycie!$A$2:$P$8,14,FALSE))</f>
        <v>#N/A</v>
      </c>
      <c r="X482" s="10" t="e">
        <f>IF(VLOOKUP($I482,Zużycie!$A$2:$P$8,15,FALSE)=0," ",VLOOKUP($I482,Zużycie!$A$2:$P$8,15,FALSE))</f>
        <v>#N/A</v>
      </c>
      <c r="Y482" s="10" t="e">
        <f>IF(VLOOKUP($I482,Zużycie!$A$2:$P$8,16,FALSE)=0," ",VLOOKUP($I482,Zużycie!$A$2:$P$8,16,FALSE))</f>
        <v>#N/A</v>
      </c>
      <c r="Z482" s="10"/>
      <c r="AA482" s="10"/>
      <c r="AB482" s="10"/>
      <c r="AC482" s="10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</row>
    <row r="483" spans="1:46" ht="47.25" customHeight="1">
      <c r="A483" s="14"/>
      <c r="B483" s="5"/>
      <c r="C483" s="6"/>
      <c r="D483" s="6"/>
      <c r="E483" s="7"/>
      <c r="F483" s="5"/>
      <c r="G483" s="5"/>
      <c r="H483" s="5"/>
      <c r="I483" s="5" t="str">
        <f t="shared" si="59"/>
        <v/>
      </c>
      <c r="J483" s="5"/>
      <c r="K483" s="5"/>
      <c r="L483" s="5"/>
      <c r="M483" s="5"/>
      <c r="N483" s="10" t="e">
        <f>IF(VLOOKUP($I483,Zużycie!$A$2:$P$8,5,FALSE)=0," ",VLOOKUP($I483,Zużycie!$A$2:$P$8,5,FALSE))</f>
        <v>#N/A</v>
      </c>
      <c r="O483" s="10" t="e">
        <f>IF(VLOOKUP($I483,Zużycie!$A$2:$P$8,6,FALSE)=0," ",VLOOKUP($I483,Zużycie!$A$2:$P$8,6,FALSE))</f>
        <v>#N/A</v>
      </c>
      <c r="P483" s="10" t="e">
        <f>IF(VLOOKUP($I483,Zużycie!$A$2:$P$8,7,FALSE)=0," ",VLOOKUP($I483,Zużycie!$A$2:$P$8,7,FALSE))</f>
        <v>#N/A</v>
      </c>
      <c r="Q483" s="10" t="e">
        <f>IF(VLOOKUP($I483,Zużycie!$A$2:$P$8,8,FALSE)=0," ",VLOOKUP($I483,Zużycie!$A$2:$P$8,8,FALSE))</f>
        <v>#N/A</v>
      </c>
      <c r="R483" s="10" t="e">
        <f>IF(VLOOKUP($I483,Zużycie!$A$2:$P$8,9,FALSE)=0," ",VLOOKUP($I483,Zużycie!$A$2:$P$8,9,FALSE))</f>
        <v>#N/A</v>
      </c>
      <c r="S483" s="10" t="e">
        <f>IF(VLOOKUP($I483,Zużycie!$A$2:$P$8,10,FALSE)=0," ",VLOOKUP($I483,Zużycie!$A$2:$P$8,10,FALSE))</f>
        <v>#N/A</v>
      </c>
      <c r="T483" s="10" t="e">
        <f>IF(VLOOKUP($I483,Zużycie!$A$2:$P$8,11,FALSE)=0," ",VLOOKUP($I483,Zużycie!$A$2:$P$8,11,FALSE))</f>
        <v>#N/A</v>
      </c>
      <c r="U483" s="10" t="e">
        <f>IF(VLOOKUP($I483,Zużycie!$A$2:$P$8,12,FALSE)=0," ",VLOOKUP($I483,Zużycie!$A$2:$P$8,12,FALSE))</f>
        <v>#N/A</v>
      </c>
      <c r="V483" s="10" t="e">
        <f>IF(VLOOKUP($I483,Zużycie!$A$2:$P$8,13,FALSE)=0," ",VLOOKUP($I483,Zużycie!$A$2:$P$2,100,FALSE))</f>
        <v>#N/A</v>
      </c>
      <c r="W483" s="10" t="e">
        <f>IF(VLOOKUP($I483,Zużycie!$A$2:$P$8,14,FALSE)=0," ",VLOOKUP($I483,Zużycie!$A$2:$P$8,14,FALSE))</f>
        <v>#N/A</v>
      </c>
      <c r="X483" s="10" t="e">
        <f>IF(VLOOKUP($I483,Zużycie!$A$2:$P$8,15,FALSE)=0," ",VLOOKUP($I483,Zużycie!$A$2:$P$8,15,FALSE))</f>
        <v>#N/A</v>
      </c>
      <c r="Y483" s="10" t="e">
        <f>IF(VLOOKUP($I483,Zużycie!$A$2:$P$8,16,FALSE)=0," ",VLOOKUP($I483,Zużycie!$A$2:$P$8,16,FALSE))</f>
        <v>#N/A</v>
      </c>
      <c r="Z483" s="10"/>
      <c r="AA483" s="10"/>
      <c r="AB483" s="10"/>
      <c r="AC483" s="10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</row>
    <row r="484" spans="1:46" ht="47.25" customHeight="1">
      <c r="A484" s="14"/>
      <c r="B484" s="5"/>
      <c r="C484" s="6"/>
      <c r="D484" s="6"/>
      <c r="E484" s="7"/>
      <c r="F484" s="5"/>
      <c r="G484" s="5"/>
      <c r="H484" s="5"/>
      <c r="I484" s="5" t="str">
        <f t="shared" si="59"/>
        <v/>
      </c>
      <c r="J484" s="5"/>
      <c r="K484" s="5"/>
      <c r="L484" s="5"/>
      <c r="M484" s="5"/>
      <c r="N484" s="10" t="e">
        <f>IF(VLOOKUP($I484,Zużycie!$A$2:$P$8,5,FALSE)=0," ",VLOOKUP($I484,Zużycie!$A$2:$P$8,5,FALSE))</f>
        <v>#N/A</v>
      </c>
      <c r="O484" s="10" t="e">
        <f>IF(VLOOKUP($I484,Zużycie!$A$2:$P$8,6,FALSE)=0," ",VLOOKUP($I484,Zużycie!$A$2:$P$8,6,FALSE))</f>
        <v>#N/A</v>
      </c>
      <c r="P484" s="10" t="e">
        <f>IF(VLOOKUP($I484,Zużycie!$A$2:$P$8,7,FALSE)=0," ",VLOOKUP($I484,Zużycie!$A$2:$P$8,7,FALSE))</f>
        <v>#N/A</v>
      </c>
      <c r="Q484" s="10" t="e">
        <f>IF(VLOOKUP($I484,Zużycie!$A$2:$P$8,8,FALSE)=0," ",VLOOKUP($I484,Zużycie!$A$2:$P$8,8,FALSE))</f>
        <v>#N/A</v>
      </c>
      <c r="R484" s="10" t="e">
        <f>IF(VLOOKUP($I484,Zużycie!$A$2:$P$8,9,FALSE)=0," ",VLOOKUP($I484,Zużycie!$A$2:$P$8,9,FALSE))</f>
        <v>#N/A</v>
      </c>
      <c r="S484" s="10" t="e">
        <f>IF(VLOOKUP($I484,Zużycie!$A$2:$P$8,10,FALSE)=0," ",VLOOKUP($I484,Zużycie!$A$2:$P$8,10,FALSE))</f>
        <v>#N/A</v>
      </c>
      <c r="T484" s="10" t="e">
        <f>IF(VLOOKUP($I484,Zużycie!$A$2:$P$8,11,FALSE)=0," ",VLOOKUP($I484,Zużycie!$A$2:$P$8,11,FALSE))</f>
        <v>#N/A</v>
      </c>
      <c r="U484" s="10" t="e">
        <f>IF(VLOOKUP($I484,Zużycie!$A$2:$P$8,12,FALSE)=0," ",VLOOKUP($I484,Zużycie!$A$2:$P$8,12,FALSE))</f>
        <v>#N/A</v>
      </c>
      <c r="V484" s="10" t="e">
        <f>IF(VLOOKUP($I484,Zużycie!$A$2:$P$8,13,FALSE)=0," ",VLOOKUP($I484,Zużycie!$A$2:$P$2,100,FALSE))</f>
        <v>#N/A</v>
      </c>
      <c r="W484" s="10" t="e">
        <f>IF(VLOOKUP($I484,Zużycie!$A$2:$P$8,14,FALSE)=0," ",VLOOKUP($I484,Zużycie!$A$2:$P$8,14,FALSE))</f>
        <v>#N/A</v>
      </c>
      <c r="X484" s="10" t="e">
        <f>IF(VLOOKUP($I484,Zużycie!$A$2:$P$8,15,FALSE)=0," ",VLOOKUP($I484,Zużycie!$A$2:$P$8,15,FALSE))</f>
        <v>#N/A</v>
      </c>
      <c r="Y484" s="10" t="e">
        <f>IF(VLOOKUP($I484,Zużycie!$A$2:$P$8,16,FALSE)=0," ",VLOOKUP($I484,Zużycie!$A$2:$P$8,16,FALSE))</f>
        <v>#N/A</v>
      </c>
      <c r="Z484" s="10"/>
      <c r="AA484" s="10"/>
      <c r="AB484" s="10"/>
      <c r="AC484" s="10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</row>
    <row r="485" spans="1:46" ht="47.25" customHeight="1">
      <c r="A485" s="14"/>
      <c r="B485" s="5"/>
      <c r="C485" s="6"/>
      <c r="D485" s="6"/>
      <c r="E485" s="7"/>
      <c r="F485" s="5"/>
      <c r="G485" s="5"/>
      <c r="H485" s="5"/>
      <c r="I485" s="5" t="str">
        <f t="shared" si="59"/>
        <v/>
      </c>
      <c r="J485" s="5"/>
      <c r="K485" s="5"/>
      <c r="L485" s="5"/>
      <c r="M485" s="5"/>
      <c r="N485" s="10" t="e">
        <f>IF(VLOOKUP($I485,Zużycie!$A$2:$P$8,5,FALSE)=0," ",VLOOKUP($I485,Zużycie!$A$2:$P$8,5,FALSE))</f>
        <v>#N/A</v>
      </c>
      <c r="O485" s="10" t="e">
        <f>IF(VLOOKUP($I485,Zużycie!$A$2:$P$8,6,FALSE)=0," ",VLOOKUP($I485,Zużycie!$A$2:$P$8,6,FALSE))</f>
        <v>#N/A</v>
      </c>
      <c r="P485" s="10" t="e">
        <f>IF(VLOOKUP($I485,Zużycie!$A$2:$P$8,7,FALSE)=0," ",VLOOKUP($I485,Zużycie!$A$2:$P$8,7,FALSE))</f>
        <v>#N/A</v>
      </c>
      <c r="Q485" s="10" t="e">
        <f>IF(VLOOKUP($I485,Zużycie!$A$2:$P$8,8,FALSE)=0," ",VLOOKUP($I485,Zużycie!$A$2:$P$8,8,FALSE))</f>
        <v>#N/A</v>
      </c>
      <c r="R485" s="10" t="e">
        <f>IF(VLOOKUP($I485,Zużycie!$A$2:$P$8,9,FALSE)=0," ",VLOOKUP($I485,Zużycie!$A$2:$P$8,9,FALSE))</f>
        <v>#N/A</v>
      </c>
      <c r="S485" s="10" t="e">
        <f>IF(VLOOKUP($I485,Zużycie!$A$2:$P$8,10,FALSE)=0," ",VLOOKUP($I485,Zużycie!$A$2:$P$8,10,FALSE))</f>
        <v>#N/A</v>
      </c>
      <c r="T485" s="10" t="e">
        <f>IF(VLOOKUP($I485,Zużycie!$A$2:$P$8,11,FALSE)=0," ",VLOOKUP($I485,Zużycie!$A$2:$P$8,11,FALSE))</f>
        <v>#N/A</v>
      </c>
      <c r="U485" s="10" t="e">
        <f>IF(VLOOKUP($I485,Zużycie!$A$2:$P$8,12,FALSE)=0," ",VLOOKUP($I485,Zużycie!$A$2:$P$8,12,FALSE))</f>
        <v>#N/A</v>
      </c>
      <c r="V485" s="10" t="e">
        <f>IF(VLOOKUP($I485,Zużycie!$A$2:$P$8,13,FALSE)=0," ",VLOOKUP($I485,Zużycie!$A$2:$P$2,100,FALSE))</f>
        <v>#N/A</v>
      </c>
      <c r="W485" s="10" t="e">
        <f>IF(VLOOKUP($I485,Zużycie!$A$2:$P$8,14,FALSE)=0," ",VLOOKUP($I485,Zużycie!$A$2:$P$8,14,FALSE))</f>
        <v>#N/A</v>
      </c>
      <c r="X485" s="10" t="e">
        <f>IF(VLOOKUP($I485,Zużycie!$A$2:$P$8,15,FALSE)=0," ",VLOOKUP($I485,Zużycie!$A$2:$P$8,15,FALSE))</f>
        <v>#N/A</v>
      </c>
      <c r="Y485" s="10" t="e">
        <f>IF(VLOOKUP($I485,Zużycie!$A$2:$P$8,16,FALSE)=0," ",VLOOKUP($I485,Zużycie!$A$2:$P$8,16,FALSE))</f>
        <v>#N/A</v>
      </c>
      <c r="Z485" s="10"/>
      <c r="AA485" s="10"/>
      <c r="AB485" s="10"/>
      <c r="AC485" s="10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</row>
    <row r="486" spans="1:46" ht="47.25" customHeight="1">
      <c r="A486" s="14"/>
      <c r="B486" s="5"/>
      <c r="C486" s="6"/>
      <c r="D486" s="6"/>
      <c r="E486" s="7"/>
      <c r="F486" s="5"/>
      <c r="G486" s="5"/>
      <c r="H486" s="5"/>
      <c r="I486" s="5" t="str">
        <f t="shared" si="59"/>
        <v/>
      </c>
      <c r="J486" s="5"/>
      <c r="K486" s="5"/>
      <c r="L486" s="5"/>
      <c r="M486" s="5"/>
      <c r="N486" s="10" t="e">
        <f>IF(VLOOKUP($I486,Zużycie!$A$2:$P$8,5,FALSE)=0," ",VLOOKUP($I486,Zużycie!$A$2:$P$8,5,FALSE))</f>
        <v>#N/A</v>
      </c>
      <c r="O486" s="10" t="e">
        <f>IF(VLOOKUP($I486,Zużycie!$A$2:$P$8,6,FALSE)=0," ",VLOOKUP($I486,Zużycie!$A$2:$P$8,6,FALSE))</f>
        <v>#N/A</v>
      </c>
      <c r="P486" s="10" t="e">
        <f>IF(VLOOKUP($I486,Zużycie!$A$2:$P$8,7,FALSE)=0," ",VLOOKUP($I486,Zużycie!$A$2:$P$8,7,FALSE))</f>
        <v>#N/A</v>
      </c>
      <c r="Q486" s="10" t="e">
        <f>IF(VLOOKUP($I486,Zużycie!$A$2:$P$8,8,FALSE)=0," ",VLOOKUP($I486,Zużycie!$A$2:$P$8,8,FALSE))</f>
        <v>#N/A</v>
      </c>
      <c r="R486" s="10" t="e">
        <f>IF(VLOOKUP($I486,Zużycie!$A$2:$P$8,9,FALSE)=0," ",VLOOKUP($I486,Zużycie!$A$2:$P$8,9,FALSE))</f>
        <v>#N/A</v>
      </c>
      <c r="S486" s="10" t="e">
        <f>IF(VLOOKUP($I486,Zużycie!$A$2:$P$8,10,FALSE)=0," ",VLOOKUP($I486,Zużycie!$A$2:$P$8,10,FALSE))</f>
        <v>#N/A</v>
      </c>
      <c r="T486" s="10" t="e">
        <f>IF(VLOOKUP($I486,Zużycie!$A$2:$P$8,11,FALSE)=0," ",VLOOKUP($I486,Zużycie!$A$2:$P$8,11,FALSE))</f>
        <v>#N/A</v>
      </c>
      <c r="U486" s="10" t="e">
        <f>IF(VLOOKUP($I486,Zużycie!$A$2:$P$8,12,FALSE)=0," ",VLOOKUP($I486,Zużycie!$A$2:$P$8,12,FALSE))</f>
        <v>#N/A</v>
      </c>
      <c r="V486" s="10" t="e">
        <f>IF(VLOOKUP($I486,Zużycie!$A$2:$P$8,13,FALSE)=0," ",VLOOKUP($I486,Zużycie!$A$2:$P$2,100,FALSE))</f>
        <v>#N/A</v>
      </c>
      <c r="W486" s="10" t="e">
        <f>IF(VLOOKUP($I486,Zużycie!$A$2:$P$8,14,FALSE)=0," ",VLOOKUP($I486,Zużycie!$A$2:$P$8,14,FALSE))</f>
        <v>#N/A</v>
      </c>
      <c r="X486" s="10" t="e">
        <f>IF(VLOOKUP($I486,Zużycie!$A$2:$P$8,15,FALSE)=0," ",VLOOKUP($I486,Zużycie!$A$2:$P$8,15,FALSE))</f>
        <v>#N/A</v>
      </c>
      <c r="Y486" s="10" t="e">
        <f>IF(VLOOKUP($I486,Zużycie!$A$2:$P$8,16,FALSE)=0," ",VLOOKUP($I486,Zużycie!$A$2:$P$8,16,FALSE))</f>
        <v>#N/A</v>
      </c>
      <c r="Z486" s="10"/>
      <c r="AA486" s="10"/>
      <c r="AB486" s="10"/>
      <c r="AC486" s="10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</row>
    <row r="487" spans="1:46" ht="47.25" customHeight="1">
      <c r="A487" s="14"/>
      <c r="B487" s="5"/>
      <c r="C487" s="6"/>
      <c r="D487" s="6"/>
      <c r="E487" s="7"/>
      <c r="F487" s="5"/>
      <c r="G487" s="5"/>
      <c r="H487" s="5"/>
      <c r="I487" s="5" t="str">
        <f t="shared" si="59"/>
        <v/>
      </c>
      <c r="J487" s="5"/>
      <c r="K487" s="5"/>
      <c r="L487" s="5"/>
      <c r="M487" s="5"/>
      <c r="N487" s="10" t="e">
        <f>IF(VLOOKUP($I487,Zużycie!$A$2:$P$8,5,FALSE)=0," ",VLOOKUP($I487,Zużycie!$A$2:$P$8,5,FALSE))</f>
        <v>#N/A</v>
      </c>
      <c r="O487" s="10" t="e">
        <f>IF(VLOOKUP($I487,Zużycie!$A$2:$P$8,6,FALSE)=0," ",VLOOKUP($I487,Zużycie!$A$2:$P$8,6,FALSE))</f>
        <v>#N/A</v>
      </c>
      <c r="P487" s="10" t="e">
        <f>IF(VLOOKUP($I487,Zużycie!$A$2:$P$8,7,FALSE)=0," ",VLOOKUP($I487,Zużycie!$A$2:$P$8,7,FALSE))</f>
        <v>#N/A</v>
      </c>
      <c r="Q487" s="10" t="e">
        <f>IF(VLOOKUP($I487,Zużycie!$A$2:$P$8,8,FALSE)=0," ",VLOOKUP($I487,Zużycie!$A$2:$P$8,8,FALSE))</f>
        <v>#N/A</v>
      </c>
      <c r="R487" s="10" t="e">
        <f>IF(VLOOKUP($I487,Zużycie!$A$2:$P$8,9,FALSE)=0," ",VLOOKUP($I487,Zużycie!$A$2:$P$8,9,FALSE))</f>
        <v>#N/A</v>
      </c>
      <c r="S487" s="10" t="e">
        <f>IF(VLOOKUP($I487,Zużycie!$A$2:$P$8,10,FALSE)=0," ",VLOOKUP($I487,Zużycie!$A$2:$P$8,10,FALSE))</f>
        <v>#N/A</v>
      </c>
      <c r="T487" s="10" t="e">
        <f>IF(VLOOKUP($I487,Zużycie!$A$2:$P$8,11,FALSE)=0," ",VLOOKUP($I487,Zużycie!$A$2:$P$8,11,FALSE))</f>
        <v>#N/A</v>
      </c>
      <c r="U487" s="10" t="e">
        <f>IF(VLOOKUP($I487,Zużycie!$A$2:$P$8,12,FALSE)=0," ",VLOOKUP($I487,Zużycie!$A$2:$P$8,12,FALSE))</f>
        <v>#N/A</v>
      </c>
      <c r="V487" s="10" t="e">
        <f>IF(VLOOKUP($I487,Zużycie!$A$2:$P$8,13,FALSE)=0," ",VLOOKUP($I487,Zużycie!$A$2:$P$2,100,FALSE))</f>
        <v>#N/A</v>
      </c>
      <c r="W487" s="10" t="e">
        <f>IF(VLOOKUP($I487,Zużycie!$A$2:$P$8,14,FALSE)=0," ",VLOOKUP($I487,Zużycie!$A$2:$P$8,14,FALSE))</f>
        <v>#N/A</v>
      </c>
      <c r="X487" s="10" t="e">
        <f>IF(VLOOKUP($I487,Zużycie!$A$2:$P$8,15,FALSE)=0," ",VLOOKUP($I487,Zużycie!$A$2:$P$8,15,FALSE))</f>
        <v>#N/A</v>
      </c>
      <c r="Y487" s="10" t="e">
        <f>IF(VLOOKUP($I487,Zużycie!$A$2:$P$8,16,FALSE)=0," ",VLOOKUP($I487,Zużycie!$A$2:$P$8,16,FALSE))</f>
        <v>#N/A</v>
      </c>
      <c r="Z487" s="10"/>
      <c r="AA487" s="10"/>
      <c r="AB487" s="10"/>
      <c r="AC487" s="10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</row>
    <row r="488" spans="1:46" ht="47.25" customHeight="1">
      <c r="A488" s="14"/>
      <c r="B488" s="5"/>
      <c r="C488" s="6"/>
      <c r="D488" s="6"/>
      <c r="E488" s="7"/>
      <c r="F488" s="5"/>
      <c r="G488" s="5"/>
      <c r="H488" s="5"/>
      <c r="I488" s="5" t="str">
        <f t="shared" si="59"/>
        <v/>
      </c>
      <c r="J488" s="5"/>
      <c r="K488" s="5"/>
      <c r="L488" s="5"/>
      <c r="M488" s="5"/>
      <c r="N488" s="10" t="e">
        <f>IF(VLOOKUP($I488,Zużycie!$A$2:$P$8,5,FALSE)=0," ",VLOOKUP($I488,Zużycie!$A$2:$P$8,5,FALSE))</f>
        <v>#N/A</v>
      </c>
      <c r="O488" s="10" t="e">
        <f>IF(VLOOKUP($I488,Zużycie!$A$2:$P$8,6,FALSE)=0," ",VLOOKUP($I488,Zużycie!$A$2:$P$8,6,FALSE))</f>
        <v>#N/A</v>
      </c>
      <c r="P488" s="10" t="e">
        <f>IF(VLOOKUP($I488,Zużycie!$A$2:$P$8,7,FALSE)=0," ",VLOOKUP($I488,Zużycie!$A$2:$P$8,7,FALSE))</f>
        <v>#N/A</v>
      </c>
      <c r="Q488" s="10" t="e">
        <f>IF(VLOOKUP($I488,Zużycie!$A$2:$P$8,8,FALSE)=0," ",VLOOKUP($I488,Zużycie!$A$2:$P$8,8,FALSE))</f>
        <v>#N/A</v>
      </c>
      <c r="R488" s="10" t="e">
        <f>IF(VLOOKUP($I488,Zużycie!$A$2:$P$8,9,FALSE)=0," ",VLOOKUP($I488,Zużycie!$A$2:$P$8,9,FALSE))</f>
        <v>#N/A</v>
      </c>
      <c r="S488" s="10" t="e">
        <f>IF(VLOOKUP($I488,Zużycie!$A$2:$P$8,10,FALSE)=0," ",VLOOKUP($I488,Zużycie!$A$2:$P$8,10,FALSE))</f>
        <v>#N/A</v>
      </c>
      <c r="T488" s="10" t="e">
        <f>IF(VLOOKUP($I488,Zużycie!$A$2:$P$8,11,FALSE)=0," ",VLOOKUP($I488,Zużycie!$A$2:$P$8,11,FALSE))</f>
        <v>#N/A</v>
      </c>
      <c r="U488" s="10" t="e">
        <f>IF(VLOOKUP($I488,Zużycie!$A$2:$P$8,12,FALSE)=0," ",VLOOKUP($I488,Zużycie!$A$2:$P$8,12,FALSE))</f>
        <v>#N/A</v>
      </c>
      <c r="V488" s="10" t="e">
        <f>IF(VLOOKUP($I488,Zużycie!$A$2:$P$8,13,FALSE)=0," ",VLOOKUP($I488,Zużycie!$A$2:$P$2,100,FALSE))</f>
        <v>#N/A</v>
      </c>
      <c r="W488" s="10" t="e">
        <f>IF(VLOOKUP($I488,Zużycie!$A$2:$P$8,14,FALSE)=0," ",VLOOKUP($I488,Zużycie!$A$2:$P$8,14,FALSE))</f>
        <v>#N/A</v>
      </c>
      <c r="X488" s="10" t="e">
        <f>IF(VLOOKUP($I488,Zużycie!$A$2:$P$8,15,FALSE)=0," ",VLOOKUP($I488,Zużycie!$A$2:$P$8,15,FALSE))</f>
        <v>#N/A</v>
      </c>
      <c r="Y488" s="10" t="e">
        <f>IF(VLOOKUP($I488,Zużycie!$A$2:$P$8,16,FALSE)=0," ",VLOOKUP($I488,Zużycie!$A$2:$P$8,16,FALSE))</f>
        <v>#N/A</v>
      </c>
      <c r="Z488" s="10"/>
      <c r="AA488" s="10"/>
      <c r="AB488" s="10"/>
      <c r="AC488" s="10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</row>
    <row r="489" spans="1:46" ht="47.25" customHeight="1">
      <c r="A489" s="14"/>
      <c r="B489" s="5"/>
      <c r="C489" s="6"/>
      <c r="D489" s="6"/>
      <c r="E489" s="7"/>
      <c r="F489" s="5"/>
      <c r="G489" s="5"/>
      <c r="H489" s="5"/>
      <c r="I489" s="5" t="str">
        <f t="shared" si="59"/>
        <v/>
      </c>
      <c r="J489" s="5"/>
      <c r="K489" s="5"/>
      <c r="L489" s="5"/>
      <c r="M489" s="5"/>
      <c r="N489" s="10" t="e">
        <f>IF(VLOOKUP($I489,Zużycie!$A$2:$P$8,5,FALSE)=0," ",VLOOKUP($I489,Zużycie!$A$2:$P$8,5,FALSE))</f>
        <v>#N/A</v>
      </c>
      <c r="O489" s="10" t="e">
        <f>IF(VLOOKUP($I489,Zużycie!$A$2:$P$8,6,FALSE)=0," ",VLOOKUP($I489,Zużycie!$A$2:$P$8,6,FALSE))</f>
        <v>#N/A</v>
      </c>
      <c r="P489" s="10" t="e">
        <f>IF(VLOOKUP($I489,Zużycie!$A$2:$P$8,7,FALSE)=0," ",VLOOKUP($I489,Zużycie!$A$2:$P$8,7,FALSE))</f>
        <v>#N/A</v>
      </c>
      <c r="Q489" s="10" t="e">
        <f>IF(VLOOKUP($I489,Zużycie!$A$2:$P$8,8,FALSE)=0," ",VLOOKUP($I489,Zużycie!$A$2:$P$8,8,FALSE))</f>
        <v>#N/A</v>
      </c>
      <c r="R489" s="10" t="e">
        <f>IF(VLOOKUP($I489,Zużycie!$A$2:$P$8,9,FALSE)=0," ",VLOOKUP($I489,Zużycie!$A$2:$P$8,9,FALSE))</f>
        <v>#N/A</v>
      </c>
      <c r="S489" s="10" t="e">
        <f>IF(VLOOKUP($I489,Zużycie!$A$2:$P$8,10,FALSE)=0," ",VLOOKUP($I489,Zużycie!$A$2:$P$8,10,FALSE))</f>
        <v>#N/A</v>
      </c>
      <c r="T489" s="10" t="e">
        <f>IF(VLOOKUP($I489,Zużycie!$A$2:$P$8,11,FALSE)=0," ",VLOOKUP($I489,Zużycie!$A$2:$P$8,11,FALSE))</f>
        <v>#N/A</v>
      </c>
      <c r="U489" s="10" t="e">
        <f>IF(VLOOKUP($I489,Zużycie!$A$2:$P$8,12,FALSE)=0," ",VLOOKUP($I489,Zużycie!$A$2:$P$8,12,FALSE))</f>
        <v>#N/A</v>
      </c>
      <c r="V489" s="10" t="e">
        <f>IF(VLOOKUP($I489,Zużycie!$A$2:$P$8,13,FALSE)=0," ",VLOOKUP($I489,Zużycie!$A$2:$P$2,100,FALSE))</f>
        <v>#N/A</v>
      </c>
      <c r="W489" s="10" t="e">
        <f>IF(VLOOKUP($I489,Zużycie!$A$2:$P$8,14,FALSE)=0," ",VLOOKUP($I489,Zużycie!$A$2:$P$8,14,FALSE))</f>
        <v>#N/A</v>
      </c>
      <c r="X489" s="10" t="e">
        <f>IF(VLOOKUP($I489,Zużycie!$A$2:$P$8,15,FALSE)=0," ",VLOOKUP($I489,Zużycie!$A$2:$P$8,15,FALSE))</f>
        <v>#N/A</v>
      </c>
      <c r="Y489" s="10" t="e">
        <f>IF(VLOOKUP($I489,Zużycie!$A$2:$P$8,16,FALSE)=0," ",VLOOKUP($I489,Zużycie!$A$2:$P$8,16,FALSE))</f>
        <v>#N/A</v>
      </c>
      <c r="Z489" s="10"/>
      <c r="AA489" s="10"/>
      <c r="AB489" s="10"/>
      <c r="AC489" s="10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</row>
    <row r="490" spans="1:46" ht="47.25" customHeight="1">
      <c r="A490" s="14"/>
      <c r="B490" s="5"/>
      <c r="C490" s="6"/>
      <c r="D490" s="6"/>
      <c r="E490" s="7"/>
      <c r="F490" s="5"/>
      <c r="G490" s="5"/>
      <c r="H490" s="5"/>
      <c r="I490" s="5" t="str">
        <f t="shared" si="59"/>
        <v/>
      </c>
      <c r="J490" s="5"/>
      <c r="K490" s="5"/>
      <c r="L490" s="5"/>
      <c r="M490" s="5"/>
      <c r="N490" s="10" t="e">
        <f>IF(VLOOKUP($I490,Zużycie!$A$2:$P$8,5,FALSE)=0," ",VLOOKUP($I490,Zużycie!$A$2:$P$8,5,FALSE))</f>
        <v>#N/A</v>
      </c>
      <c r="O490" s="10" t="e">
        <f>IF(VLOOKUP($I490,Zużycie!$A$2:$P$8,6,FALSE)=0," ",VLOOKUP($I490,Zużycie!$A$2:$P$8,6,FALSE))</f>
        <v>#N/A</v>
      </c>
      <c r="P490" s="10" t="e">
        <f>IF(VLOOKUP($I490,Zużycie!$A$2:$P$8,7,FALSE)=0," ",VLOOKUP($I490,Zużycie!$A$2:$P$8,7,FALSE))</f>
        <v>#N/A</v>
      </c>
      <c r="Q490" s="10" t="e">
        <f>IF(VLOOKUP($I490,Zużycie!$A$2:$P$8,8,FALSE)=0," ",VLOOKUP($I490,Zużycie!$A$2:$P$8,8,FALSE))</f>
        <v>#N/A</v>
      </c>
      <c r="R490" s="10" t="e">
        <f>IF(VLOOKUP($I490,Zużycie!$A$2:$P$8,9,FALSE)=0," ",VLOOKUP($I490,Zużycie!$A$2:$P$8,9,FALSE))</f>
        <v>#N/A</v>
      </c>
      <c r="S490" s="10" t="e">
        <f>IF(VLOOKUP($I490,Zużycie!$A$2:$P$8,10,FALSE)=0," ",VLOOKUP($I490,Zużycie!$A$2:$P$8,10,FALSE))</f>
        <v>#N/A</v>
      </c>
      <c r="T490" s="10" t="e">
        <f>IF(VLOOKUP($I490,Zużycie!$A$2:$P$8,11,FALSE)=0," ",VLOOKUP($I490,Zużycie!$A$2:$P$8,11,FALSE))</f>
        <v>#N/A</v>
      </c>
      <c r="U490" s="10" t="e">
        <f>IF(VLOOKUP($I490,Zużycie!$A$2:$P$8,12,FALSE)=0," ",VLOOKUP($I490,Zużycie!$A$2:$P$8,12,FALSE))</f>
        <v>#N/A</v>
      </c>
      <c r="V490" s="10" t="e">
        <f>IF(VLOOKUP($I490,Zużycie!$A$2:$P$8,13,FALSE)=0," ",VLOOKUP($I490,Zużycie!$A$2:$P$2,100,FALSE))</f>
        <v>#N/A</v>
      </c>
      <c r="W490" s="10" t="e">
        <f>IF(VLOOKUP($I490,Zużycie!$A$2:$P$8,14,FALSE)=0," ",VLOOKUP($I490,Zużycie!$A$2:$P$8,14,FALSE))</f>
        <v>#N/A</v>
      </c>
      <c r="X490" s="10" t="e">
        <f>IF(VLOOKUP($I490,Zużycie!$A$2:$P$8,15,FALSE)=0," ",VLOOKUP($I490,Zużycie!$A$2:$P$8,15,FALSE))</f>
        <v>#N/A</v>
      </c>
      <c r="Y490" s="10" t="e">
        <f>IF(VLOOKUP($I490,Zużycie!$A$2:$P$8,16,FALSE)=0," ",VLOOKUP($I490,Zużycie!$A$2:$P$8,16,FALSE))</f>
        <v>#N/A</v>
      </c>
      <c r="Z490" s="10"/>
      <c r="AA490" s="10"/>
      <c r="AB490" s="10"/>
      <c r="AC490" s="10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</row>
    <row r="491" spans="1:46" ht="47.25" customHeight="1">
      <c r="A491" s="14"/>
      <c r="B491" s="5"/>
      <c r="C491" s="6"/>
      <c r="D491" s="6"/>
      <c r="E491" s="7"/>
      <c r="F491" s="5"/>
      <c r="G491" s="5"/>
      <c r="H491" s="5"/>
      <c r="I491" s="5" t="str">
        <f t="shared" si="59"/>
        <v/>
      </c>
      <c r="J491" s="5"/>
      <c r="K491" s="5"/>
      <c r="L491" s="5"/>
      <c r="M491" s="5"/>
      <c r="N491" s="10" t="e">
        <f>IF(VLOOKUP($I491,Zużycie!$A$2:$P$8,5,FALSE)=0," ",VLOOKUP($I491,Zużycie!$A$2:$P$8,5,FALSE))</f>
        <v>#N/A</v>
      </c>
      <c r="O491" s="10" t="e">
        <f>IF(VLOOKUP($I491,Zużycie!$A$2:$P$8,6,FALSE)=0," ",VLOOKUP($I491,Zużycie!$A$2:$P$8,6,FALSE))</f>
        <v>#N/A</v>
      </c>
      <c r="P491" s="10" t="e">
        <f>IF(VLOOKUP($I491,Zużycie!$A$2:$P$8,7,FALSE)=0," ",VLOOKUP($I491,Zużycie!$A$2:$P$8,7,FALSE))</f>
        <v>#N/A</v>
      </c>
      <c r="Q491" s="10" t="e">
        <f>IF(VLOOKUP($I491,Zużycie!$A$2:$P$8,8,FALSE)=0," ",VLOOKUP($I491,Zużycie!$A$2:$P$8,8,FALSE))</f>
        <v>#N/A</v>
      </c>
      <c r="R491" s="10" t="e">
        <f>IF(VLOOKUP($I491,Zużycie!$A$2:$P$8,9,FALSE)=0," ",VLOOKUP($I491,Zużycie!$A$2:$P$8,9,FALSE))</f>
        <v>#N/A</v>
      </c>
      <c r="S491" s="10" t="e">
        <f>IF(VLOOKUP($I491,Zużycie!$A$2:$P$8,10,FALSE)=0," ",VLOOKUP($I491,Zużycie!$A$2:$P$8,10,FALSE))</f>
        <v>#N/A</v>
      </c>
      <c r="T491" s="10" t="e">
        <f>IF(VLOOKUP($I491,Zużycie!$A$2:$P$8,11,FALSE)=0," ",VLOOKUP($I491,Zużycie!$A$2:$P$8,11,FALSE))</f>
        <v>#N/A</v>
      </c>
      <c r="U491" s="10" t="e">
        <f>IF(VLOOKUP($I491,Zużycie!$A$2:$P$8,12,FALSE)=0," ",VLOOKUP($I491,Zużycie!$A$2:$P$8,12,FALSE))</f>
        <v>#N/A</v>
      </c>
      <c r="V491" s="10" t="e">
        <f>IF(VLOOKUP($I491,Zużycie!$A$2:$P$8,13,FALSE)=0," ",VLOOKUP($I491,Zużycie!$A$2:$P$2,100,FALSE))</f>
        <v>#N/A</v>
      </c>
      <c r="W491" s="10" t="e">
        <f>IF(VLOOKUP($I491,Zużycie!$A$2:$P$8,14,FALSE)=0," ",VLOOKUP($I491,Zużycie!$A$2:$P$8,14,FALSE))</f>
        <v>#N/A</v>
      </c>
      <c r="X491" s="10" t="e">
        <f>IF(VLOOKUP($I491,Zużycie!$A$2:$P$8,15,FALSE)=0," ",VLOOKUP($I491,Zużycie!$A$2:$P$8,15,FALSE))</f>
        <v>#N/A</v>
      </c>
      <c r="Y491" s="10" t="e">
        <f>IF(VLOOKUP($I491,Zużycie!$A$2:$P$8,16,FALSE)=0," ",VLOOKUP($I491,Zużycie!$A$2:$P$8,16,FALSE))</f>
        <v>#N/A</v>
      </c>
      <c r="Z491" s="10"/>
      <c r="AA491" s="10"/>
      <c r="AB491" s="10"/>
      <c r="AC491" s="10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</row>
    <row r="492" spans="1:46" ht="47.25" customHeight="1">
      <c r="A492" s="14"/>
      <c r="B492" s="5"/>
      <c r="C492" s="6"/>
      <c r="D492" s="6"/>
      <c r="E492" s="7"/>
      <c r="F492" s="5"/>
      <c r="G492" s="5"/>
      <c r="H492" s="5"/>
      <c r="I492" s="5" t="str">
        <f t="shared" si="59"/>
        <v/>
      </c>
      <c r="J492" s="5"/>
      <c r="K492" s="5"/>
      <c r="L492" s="5"/>
      <c r="M492" s="5"/>
      <c r="N492" s="10" t="e">
        <f>IF(VLOOKUP($I492,Zużycie!$A$2:$P$8,5,FALSE)=0," ",VLOOKUP($I492,Zużycie!$A$2:$P$8,5,FALSE))</f>
        <v>#N/A</v>
      </c>
      <c r="O492" s="10" t="e">
        <f>IF(VLOOKUP($I492,Zużycie!$A$2:$P$8,6,FALSE)=0," ",VLOOKUP($I492,Zużycie!$A$2:$P$8,6,FALSE))</f>
        <v>#N/A</v>
      </c>
      <c r="P492" s="10" t="e">
        <f>IF(VLOOKUP($I492,Zużycie!$A$2:$P$8,7,FALSE)=0," ",VLOOKUP($I492,Zużycie!$A$2:$P$8,7,FALSE))</f>
        <v>#N/A</v>
      </c>
      <c r="Q492" s="10" t="e">
        <f>IF(VLOOKUP($I492,Zużycie!$A$2:$P$8,8,FALSE)=0," ",VLOOKUP($I492,Zużycie!$A$2:$P$8,8,FALSE))</f>
        <v>#N/A</v>
      </c>
      <c r="R492" s="10" t="e">
        <f>IF(VLOOKUP($I492,Zużycie!$A$2:$P$8,9,FALSE)=0," ",VLOOKUP($I492,Zużycie!$A$2:$P$8,9,FALSE))</f>
        <v>#N/A</v>
      </c>
      <c r="S492" s="10" t="e">
        <f>IF(VLOOKUP($I492,Zużycie!$A$2:$P$8,10,FALSE)=0," ",VLOOKUP($I492,Zużycie!$A$2:$P$8,10,FALSE))</f>
        <v>#N/A</v>
      </c>
      <c r="T492" s="10" t="e">
        <f>IF(VLOOKUP($I492,Zużycie!$A$2:$P$8,11,FALSE)=0," ",VLOOKUP($I492,Zużycie!$A$2:$P$8,11,FALSE))</f>
        <v>#N/A</v>
      </c>
      <c r="U492" s="10" t="e">
        <f>IF(VLOOKUP($I492,Zużycie!$A$2:$P$8,12,FALSE)=0," ",VLOOKUP($I492,Zużycie!$A$2:$P$8,12,FALSE))</f>
        <v>#N/A</v>
      </c>
      <c r="V492" s="10" t="e">
        <f>IF(VLOOKUP($I492,Zużycie!$A$2:$P$8,13,FALSE)=0," ",VLOOKUP($I492,Zużycie!$A$2:$P$2,100,FALSE))</f>
        <v>#N/A</v>
      </c>
      <c r="W492" s="10" t="e">
        <f>IF(VLOOKUP($I492,Zużycie!$A$2:$P$8,14,FALSE)=0," ",VLOOKUP($I492,Zużycie!$A$2:$P$8,14,FALSE))</f>
        <v>#N/A</v>
      </c>
      <c r="X492" s="10" t="e">
        <f>IF(VLOOKUP($I492,Zużycie!$A$2:$P$8,15,FALSE)=0," ",VLOOKUP($I492,Zużycie!$A$2:$P$8,15,FALSE))</f>
        <v>#N/A</v>
      </c>
      <c r="Y492" s="10" t="e">
        <f>IF(VLOOKUP($I492,Zużycie!$A$2:$P$8,16,FALSE)=0," ",VLOOKUP($I492,Zużycie!$A$2:$P$8,16,FALSE))</f>
        <v>#N/A</v>
      </c>
      <c r="Z492" s="10"/>
      <c r="AA492" s="10"/>
      <c r="AB492" s="10"/>
      <c r="AC492" s="10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</row>
    <row r="493" spans="1:46" ht="47.25" customHeight="1">
      <c r="A493" s="14"/>
      <c r="B493" s="5"/>
      <c r="C493" s="6"/>
      <c r="D493" s="6"/>
      <c r="E493" s="7"/>
      <c r="F493" s="5"/>
      <c r="G493" s="5"/>
      <c r="H493" s="5"/>
      <c r="I493" s="5" t="str">
        <f t="shared" si="59"/>
        <v/>
      </c>
      <c r="J493" s="5"/>
      <c r="K493" s="5"/>
      <c r="L493" s="5"/>
      <c r="M493" s="5"/>
      <c r="N493" s="10" t="e">
        <f>IF(VLOOKUP($I493,Zużycie!$A$2:$P$8,5,FALSE)=0," ",VLOOKUP($I493,Zużycie!$A$2:$P$8,5,FALSE))</f>
        <v>#N/A</v>
      </c>
      <c r="O493" s="10" t="e">
        <f>IF(VLOOKUP($I493,Zużycie!$A$2:$P$8,6,FALSE)=0," ",VLOOKUP($I493,Zużycie!$A$2:$P$8,6,FALSE))</f>
        <v>#N/A</v>
      </c>
      <c r="P493" s="10" t="e">
        <f>IF(VLOOKUP($I493,Zużycie!$A$2:$P$8,7,FALSE)=0," ",VLOOKUP($I493,Zużycie!$A$2:$P$8,7,FALSE))</f>
        <v>#N/A</v>
      </c>
      <c r="Q493" s="10" t="e">
        <f>IF(VLOOKUP($I493,Zużycie!$A$2:$P$8,8,FALSE)=0," ",VLOOKUP($I493,Zużycie!$A$2:$P$8,8,FALSE))</f>
        <v>#N/A</v>
      </c>
      <c r="R493" s="10" t="e">
        <f>IF(VLOOKUP($I493,Zużycie!$A$2:$P$8,9,FALSE)=0," ",VLOOKUP($I493,Zużycie!$A$2:$P$8,9,FALSE))</f>
        <v>#N/A</v>
      </c>
      <c r="S493" s="10" t="e">
        <f>IF(VLOOKUP($I493,Zużycie!$A$2:$P$8,10,FALSE)=0," ",VLOOKUP($I493,Zużycie!$A$2:$P$8,10,FALSE))</f>
        <v>#N/A</v>
      </c>
      <c r="T493" s="10" t="e">
        <f>IF(VLOOKUP($I493,Zużycie!$A$2:$P$8,11,FALSE)=0," ",VLOOKUP($I493,Zużycie!$A$2:$P$8,11,FALSE))</f>
        <v>#N/A</v>
      </c>
      <c r="U493" s="10" t="e">
        <f>IF(VLOOKUP($I493,Zużycie!$A$2:$P$8,12,FALSE)=0," ",VLOOKUP($I493,Zużycie!$A$2:$P$8,12,FALSE))</f>
        <v>#N/A</v>
      </c>
      <c r="V493" s="10" t="e">
        <f>IF(VLOOKUP($I493,Zużycie!$A$2:$P$8,13,FALSE)=0," ",VLOOKUP($I493,Zużycie!$A$2:$P$2,100,FALSE))</f>
        <v>#N/A</v>
      </c>
      <c r="W493" s="10" t="e">
        <f>IF(VLOOKUP($I493,Zużycie!$A$2:$P$8,14,FALSE)=0," ",VLOOKUP($I493,Zużycie!$A$2:$P$8,14,FALSE))</f>
        <v>#N/A</v>
      </c>
      <c r="X493" s="10" t="e">
        <f>IF(VLOOKUP($I493,Zużycie!$A$2:$P$8,15,FALSE)=0," ",VLOOKUP($I493,Zużycie!$A$2:$P$8,15,FALSE))</f>
        <v>#N/A</v>
      </c>
      <c r="Y493" s="10" t="e">
        <f>IF(VLOOKUP($I493,Zużycie!$A$2:$P$8,16,FALSE)=0," ",VLOOKUP($I493,Zużycie!$A$2:$P$8,16,FALSE))</f>
        <v>#N/A</v>
      </c>
      <c r="Z493" s="10"/>
      <c r="AA493" s="10"/>
      <c r="AB493" s="10"/>
      <c r="AC493" s="10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</row>
    <row r="494" spans="1:46" ht="47.25" customHeight="1">
      <c r="A494" s="14"/>
      <c r="B494" s="5"/>
      <c r="C494" s="6"/>
      <c r="D494" s="6"/>
      <c r="E494" s="7"/>
      <c r="F494" s="5"/>
      <c r="G494" s="5"/>
      <c r="H494" s="5"/>
      <c r="I494" s="5" t="str">
        <f t="shared" si="59"/>
        <v/>
      </c>
      <c r="J494" s="5"/>
      <c r="K494" s="5"/>
      <c r="L494" s="5"/>
      <c r="M494" s="5"/>
      <c r="N494" s="10" t="e">
        <f>IF(VLOOKUP($I494,Zużycie!$A$2:$P$8,5,FALSE)=0," ",VLOOKUP($I494,Zużycie!$A$2:$P$8,5,FALSE))</f>
        <v>#N/A</v>
      </c>
      <c r="O494" s="10" t="e">
        <f>IF(VLOOKUP($I494,Zużycie!$A$2:$P$8,6,FALSE)=0," ",VLOOKUP($I494,Zużycie!$A$2:$P$8,6,FALSE))</f>
        <v>#N/A</v>
      </c>
      <c r="P494" s="10" t="e">
        <f>IF(VLOOKUP($I494,Zużycie!$A$2:$P$8,7,FALSE)=0," ",VLOOKUP($I494,Zużycie!$A$2:$P$8,7,FALSE))</f>
        <v>#N/A</v>
      </c>
      <c r="Q494" s="10" t="e">
        <f>IF(VLOOKUP($I494,Zużycie!$A$2:$P$8,8,FALSE)=0," ",VLOOKUP($I494,Zużycie!$A$2:$P$8,8,FALSE))</f>
        <v>#N/A</v>
      </c>
      <c r="R494" s="10" t="e">
        <f>IF(VLOOKUP($I494,Zużycie!$A$2:$P$8,9,FALSE)=0," ",VLOOKUP($I494,Zużycie!$A$2:$P$8,9,FALSE))</f>
        <v>#N/A</v>
      </c>
      <c r="S494" s="10" t="e">
        <f>IF(VLOOKUP($I494,Zużycie!$A$2:$P$8,10,FALSE)=0," ",VLOOKUP($I494,Zużycie!$A$2:$P$8,10,FALSE))</f>
        <v>#N/A</v>
      </c>
      <c r="T494" s="10" t="e">
        <f>IF(VLOOKUP($I494,Zużycie!$A$2:$P$8,11,FALSE)=0," ",VLOOKUP($I494,Zużycie!$A$2:$P$8,11,FALSE))</f>
        <v>#N/A</v>
      </c>
      <c r="U494" s="10" t="e">
        <f>IF(VLOOKUP($I494,Zużycie!$A$2:$P$8,12,FALSE)=0," ",VLOOKUP($I494,Zużycie!$A$2:$P$8,12,FALSE))</f>
        <v>#N/A</v>
      </c>
      <c r="V494" s="10" t="e">
        <f>IF(VLOOKUP($I494,Zużycie!$A$2:$P$8,13,FALSE)=0," ",VLOOKUP($I494,Zużycie!$A$2:$P$2,100,FALSE))</f>
        <v>#N/A</v>
      </c>
      <c r="W494" s="10" t="e">
        <f>IF(VLOOKUP($I494,Zużycie!$A$2:$P$8,14,FALSE)=0," ",VLOOKUP($I494,Zużycie!$A$2:$P$8,14,FALSE))</f>
        <v>#N/A</v>
      </c>
      <c r="X494" s="10" t="e">
        <f>IF(VLOOKUP($I494,Zużycie!$A$2:$P$8,15,FALSE)=0," ",VLOOKUP($I494,Zużycie!$A$2:$P$8,15,FALSE))</f>
        <v>#N/A</v>
      </c>
      <c r="Y494" s="10" t="e">
        <f>IF(VLOOKUP($I494,Zużycie!$A$2:$P$8,16,FALSE)=0," ",VLOOKUP($I494,Zużycie!$A$2:$P$8,16,FALSE))</f>
        <v>#N/A</v>
      </c>
      <c r="Z494" s="10"/>
      <c r="AA494" s="10"/>
      <c r="AB494" s="10"/>
      <c r="AC494" s="10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</row>
    <row r="495" spans="1:46" ht="47.25" customHeight="1">
      <c r="A495" s="14"/>
      <c r="B495" s="5"/>
      <c r="C495" s="6"/>
      <c r="D495" s="6"/>
      <c r="E495" s="7"/>
      <c r="F495" s="5"/>
      <c r="G495" s="5"/>
      <c r="H495" s="5"/>
      <c r="I495" s="5" t="str">
        <f t="shared" si="59"/>
        <v/>
      </c>
      <c r="J495" s="5"/>
      <c r="K495" s="5"/>
      <c r="L495" s="5"/>
      <c r="M495" s="5"/>
      <c r="N495" s="10" t="e">
        <f>IF(VLOOKUP($I495,Zużycie!$A$2:$P$8,5,FALSE)=0," ",VLOOKUP($I495,Zużycie!$A$2:$P$8,5,FALSE))</f>
        <v>#N/A</v>
      </c>
      <c r="O495" s="10" t="e">
        <f>IF(VLOOKUP($I495,Zużycie!$A$2:$P$8,6,FALSE)=0," ",VLOOKUP($I495,Zużycie!$A$2:$P$8,6,FALSE))</f>
        <v>#N/A</v>
      </c>
      <c r="P495" s="10" t="e">
        <f>IF(VLOOKUP($I495,Zużycie!$A$2:$P$8,7,FALSE)=0," ",VLOOKUP($I495,Zużycie!$A$2:$P$8,7,FALSE))</f>
        <v>#N/A</v>
      </c>
      <c r="Q495" s="10" t="e">
        <f>IF(VLOOKUP($I495,Zużycie!$A$2:$P$8,8,FALSE)=0," ",VLOOKUP($I495,Zużycie!$A$2:$P$8,8,FALSE))</f>
        <v>#N/A</v>
      </c>
      <c r="R495" s="10" t="e">
        <f>IF(VLOOKUP($I495,Zużycie!$A$2:$P$8,9,FALSE)=0," ",VLOOKUP($I495,Zużycie!$A$2:$P$8,9,FALSE))</f>
        <v>#N/A</v>
      </c>
      <c r="S495" s="10" t="e">
        <f>IF(VLOOKUP($I495,Zużycie!$A$2:$P$8,10,FALSE)=0," ",VLOOKUP($I495,Zużycie!$A$2:$P$8,10,FALSE))</f>
        <v>#N/A</v>
      </c>
      <c r="T495" s="10" t="e">
        <f>IF(VLOOKUP($I495,Zużycie!$A$2:$P$8,11,FALSE)=0," ",VLOOKUP($I495,Zużycie!$A$2:$P$8,11,FALSE))</f>
        <v>#N/A</v>
      </c>
      <c r="U495" s="10" t="e">
        <f>IF(VLOOKUP($I495,Zużycie!$A$2:$P$8,12,FALSE)=0," ",VLOOKUP($I495,Zużycie!$A$2:$P$8,12,FALSE))</f>
        <v>#N/A</v>
      </c>
      <c r="V495" s="10" t="e">
        <f>IF(VLOOKUP($I495,Zużycie!$A$2:$P$8,13,FALSE)=0," ",VLOOKUP($I495,Zużycie!$A$2:$P$2,100,FALSE))</f>
        <v>#N/A</v>
      </c>
      <c r="W495" s="10" t="e">
        <f>IF(VLOOKUP($I495,Zużycie!$A$2:$P$8,14,FALSE)=0," ",VLOOKUP($I495,Zużycie!$A$2:$P$8,14,FALSE))</f>
        <v>#N/A</v>
      </c>
      <c r="X495" s="10" t="e">
        <f>IF(VLOOKUP($I495,Zużycie!$A$2:$P$8,15,FALSE)=0," ",VLOOKUP($I495,Zużycie!$A$2:$P$8,15,FALSE))</f>
        <v>#N/A</v>
      </c>
      <c r="Y495" s="10" t="e">
        <f>IF(VLOOKUP($I495,Zużycie!$A$2:$P$8,16,FALSE)=0," ",VLOOKUP($I495,Zużycie!$A$2:$P$8,16,FALSE))</f>
        <v>#N/A</v>
      </c>
      <c r="Z495" s="10"/>
      <c r="AA495" s="10"/>
      <c r="AB495" s="10"/>
      <c r="AC495" s="10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</row>
    <row r="496" spans="1:46" ht="47.25" customHeight="1">
      <c r="A496" s="14"/>
      <c r="B496" s="5"/>
      <c r="C496" s="6"/>
      <c r="D496" s="6"/>
      <c r="E496" s="7"/>
      <c r="F496" s="5"/>
      <c r="G496" s="5"/>
      <c r="H496" s="5"/>
      <c r="I496" s="5" t="str">
        <f t="shared" si="59"/>
        <v/>
      </c>
      <c r="J496" s="5"/>
      <c r="K496" s="5"/>
      <c r="L496" s="5"/>
      <c r="M496" s="5"/>
      <c r="N496" s="10" t="e">
        <f>IF(VLOOKUP($I496,Zużycie!$A$2:$P$8,5,FALSE)=0," ",VLOOKUP($I496,Zużycie!$A$2:$P$8,5,FALSE))</f>
        <v>#N/A</v>
      </c>
      <c r="O496" s="10" t="e">
        <f>IF(VLOOKUP($I496,Zużycie!$A$2:$P$8,6,FALSE)=0," ",VLOOKUP($I496,Zużycie!$A$2:$P$8,6,FALSE))</f>
        <v>#N/A</v>
      </c>
      <c r="P496" s="10" t="e">
        <f>IF(VLOOKUP($I496,Zużycie!$A$2:$P$8,7,FALSE)=0," ",VLOOKUP($I496,Zużycie!$A$2:$P$8,7,FALSE))</f>
        <v>#N/A</v>
      </c>
      <c r="Q496" s="10" t="e">
        <f>IF(VLOOKUP($I496,Zużycie!$A$2:$P$8,8,FALSE)=0," ",VLOOKUP($I496,Zużycie!$A$2:$P$8,8,FALSE))</f>
        <v>#N/A</v>
      </c>
      <c r="R496" s="10" t="e">
        <f>IF(VLOOKUP($I496,Zużycie!$A$2:$P$8,9,FALSE)=0," ",VLOOKUP($I496,Zużycie!$A$2:$P$8,9,FALSE))</f>
        <v>#N/A</v>
      </c>
      <c r="S496" s="10" t="e">
        <f>IF(VLOOKUP($I496,Zużycie!$A$2:$P$8,10,FALSE)=0," ",VLOOKUP($I496,Zużycie!$A$2:$P$8,10,FALSE))</f>
        <v>#N/A</v>
      </c>
      <c r="T496" s="10" t="e">
        <f>IF(VLOOKUP($I496,Zużycie!$A$2:$P$8,11,FALSE)=0," ",VLOOKUP($I496,Zużycie!$A$2:$P$8,11,FALSE))</f>
        <v>#N/A</v>
      </c>
      <c r="U496" s="10" t="e">
        <f>IF(VLOOKUP($I496,Zużycie!$A$2:$P$8,12,FALSE)=0," ",VLOOKUP($I496,Zużycie!$A$2:$P$8,12,FALSE))</f>
        <v>#N/A</v>
      </c>
      <c r="V496" s="10" t="e">
        <f>IF(VLOOKUP($I496,Zużycie!$A$2:$P$8,13,FALSE)=0," ",VLOOKUP($I496,Zużycie!$A$2:$P$2,100,FALSE))</f>
        <v>#N/A</v>
      </c>
      <c r="W496" s="10" t="e">
        <f>IF(VLOOKUP($I496,Zużycie!$A$2:$P$8,14,FALSE)=0," ",VLOOKUP($I496,Zużycie!$A$2:$P$8,14,FALSE))</f>
        <v>#N/A</v>
      </c>
      <c r="X496" s="10" t="e">
        <f>IF(VLOOKUP($I496,Zużycie!$A$2:$P$8,15,FALSE)=0," ",VLOOKUP($I496,Zużycie!$A$2:$P$8,15,FALSE))</f>
        <v>#N/A</v>
      </c>
      <c r="Y496" s="10" t="e">
        <f>IF(VLOOKUP($I496,Zużycie!$A$2:$P$8,16,FALSE)=0," ",VLOOKUP($I496,Zużycie!$A$2:$P$8,16,FALSE))</f>
        <v>#N/A</v>
      </c>
      <c r="Z496" s="10"/>
      <c r="AA496" s="10"/>
      <c r="AB496" s="10"/>
      <c r="AC496" s="10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</row>
    <row r="497" spans="1:46" ht="47.25" customHeight="1">
      <c r="A497" s="14"/>
      <c r="B497" s="5"/>
      <c r="C497" s="6"/>
      <c r="D497" s="6"/>
      <c r="E497" s="7"/>
      <c r="F497" s="5"/>
      <c r="G497" s="5"/>
      <c r="H497" s="5"/>
      <c r="I497" s="5" t="str">
        <f t="shared" si="59"/>
        <v/>
      </c>
      <c r="J497" s="5"/>
      <c r="K497" s="5"/>
      <c r="L497" s="5"/>
      <c r="M497" s="5"/>
      <c r="N497" s="10" t="e">
        <f>IF(VLOOKUP($I497,Zużycie!$A$2:$P$8,5,FALSE)=0," ",VLOOKUP($I497,Zużycie!$A$2:$P$8,5,FALSE))</f>
        <v>#N/A</v>
      </c>
      <c r="O497" s="10" t="e">
        <f>IF(VLOOKUP($I497,Zużycie!$A$2:$P$8,6,FALSE)=0," ",VLOOKUP($I497,Zużycie!$A$2:$P$8,6,FALSE))</f>
        <v>#N/A</v>
      </c>
      <c r="P497" s="10" t="e">
        <f>IF(VLOOKUP($I497,Zużycie!$A$2:$P$8,7,FALSE)=0," ",VLOOKUP($I497,Zużycie!$A$2:$P$8,7,FALSE))</f>
        <v>#N/A</v>
      </c>
      <c r="Q497" s="10" t="e">
        <f>IF(VLOOKUP($I497,Zużycie!$A$2:$P$8,8,FALSE)=0," ",VLOOKUP($I497,Zużycie!$A$2:$P$8,8,FALSE))</f>
        <v>#N/A</v>
      </c>
      <c r="R497" s="10" t="e">
        <f>IF(VLOOKUP($I497,Zużycie!$A$2:$P$8,9,FALSE)=0," ",VLOOKUP($I497,Zużycie!$A$2:$P$8,9,FALSE))</f>
        <v>#N/A</v>
      </c>
      <c r="S497" s="10" t="e">
        <f>IF(VLOOKUP($I497,Zużycie!$A$2:$P$8,10,FALSE)=0," ",VLOOKUP($I497,Zużycie!$A$2:$P$8,10,FALSE))</f>
        <v>#N/A</v>
      </c>
      <c r="T497" s="10" t="e">
        <f>IF(VLOOKUP($I497,Zużycie!$A$2:$P$8,11,FALSE)=0," ",VLOOKUP($I497,Zużycie!$A$2:$P$8,11,FALSE))</f>
        <v>#N/A</v>
      </c>
      <c r="U497" s="10" t="e">
        <f>IF(VLOOKUP($I497,Zużycie!$A$2:$P$8,12,FALSE)=0," ",VLOOKUP($I497,Zużycie!$A$2:$P$8,12,FALSE))</f>
        <v>#N/A</v>
      </c>
      <c r="V497" s="10" t="e">
        <f>IF(VLOOKUP($I497,Zużycie!$A$2:$P$8,13,FALSE)=0," ",VLOOKUP($I497,Zużycie!$A$2:$P$2,100,FALSE))</f>
        <v>#N/A</v>
      </c>
      <c r="W497" s="10" t="e">
        <f>IF(VLOOKUP($I497,Zużycie!$A$2:$P$8,14,FALSE)=0," ",VLOOKUP($I497,Zużycie!$A$2:$P$8,14,FALSE))</f>
        <v>#N/A</v>
      </c>
      <c r="X497" s="10" t="e">
        <f>IF(VLOOKUP($I497,Zużycie!$A$2:$P$8,15,FALSE)=0," ",VLOOKUP($I497,Zużycie!$A$2:$P$8,15,FALSE))</f>
        <v>#N/A</v>
      </c>
      <c r="Y497" s="10" t="e">
        <f>IF(VLOOKUP($I497,Zużycie!$A$2:$P$8,16,FALSE)=0," ",VLOOKUP($I497,Zużycie!$A$2:$P$8,16,FALSE))</f>
        <v>#N/A</v>
      </c>
      <c r="Z497" s="10"/>
      <c r="AA497" s="10"/>
      <c r="AB497" s="10"/>
      <c r="AC497" s="10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</row>
    <row r="498" spans="1:46" ht="47.25" customHeight="1">
      <c r="A498" s="14"/>
      <c r="B498" s="5"/>
      <c r="C498" s="6"/>
      <c r="D498" s="6"/>
      <c r="E498" s="7"/>
      <c r="F498" s="5"/>
      <c r="G498" s="5"/>
      <c r="H498" s="5"/>
      <c r="I498" s="5" t="str">
        <f t="shared" si="59"/>
        <v/>
      </c>
      <c r="J498" s="5"/>
      <c r="K498" s="5"/>
      <c r="L498" s="5"/>
      <c r="M498" s="5"/>
      <c r="N498" s="10" t="e">
        <f>IF(VLOOKUP($I498,Zużycie!$A$2:$P$8,5,FALSE)=0," ",VLOOKUP($I498,Zużycie!$A$2:$P$8,5,FALSE))</f>
        <v>#N/A</v>
      </c>
      <c r="O498" s="10" t="e">
        <f>IF(VLOOKUP($I498,Zużycie!$A$2:$P$8,6,FALSE)=0," ",VLOOKUP($I498,Zużycie!$A$2:$P$8,6,FALSE))</f>
        <v>#N/A</v>
      </c>
      <c r="P498" s="10" t="e">
        <f>IF(VLOOKUP($I498,Zużycie!$A$2:$P$8,7,FALSE)=0," ",VLOOKUP($I498,Zużycie!$A$2:$P$8,7,FALSE))</f>
        <v>#N/A</v>
      </c>
      <c r="Q498" s="10" t="e">
        <f>IF(VLOOKUP($I498,Zużycie!$A$2:$P$8,8,FALSE)=0," ",VLOOKUP($I498,Zużycie!$A$2:$P$8,8,FALSE))</f>
        <v>#N/A</v>
      </c>
      <c r="R498" s="10" t="e">
        <f>IF(VLOOKUP($I498,Zużycie!$A$2:$P$8,9,FALSE)=0," ",VLOOKUP($I498,Zużycie!$A$2:$P$8,9,FALSE))</f>
        <v>#N/A</v>
      </c>
      <c r="S498" s="10" t="e">
        <f>IF(VLOOKUP($I498,Zużycie!$A$2:$P$8,10,FALSE)=0," ",VLOOKUP($I498,Zużycie!$A$2:$P$8,10,FALSE))</f>
        <v>#N/A</v>
      </c>
      <c r="T498" s="10" t="e">
        <f>IF(VLOOKUP($I498,Zużycie!$A$2:$P$8,11,FALSE)=0," ",VLOOKUP($I498,Zużycie!$A$2:$P$8,11,FALSE))</f>
        <v>#N/A</v>
      </c>
      <c r="U498" s="10" t="e">
        <f>IF(VLOOKUP($I498,Zużycie!$A$2:$P$8,12,FALSE)=0," ",VLOOKUP($I498,Zużycie!$A$2:$P$8,12,FALSE))</f>
        <v>#N/A</v>
      </c>
      <c r="V498" s="10" t="e">
        <f>IF(VLOOKUP($I498,Zużycie!$A$2:$P$8,13,FALSE)=0," ",VLOOKUP($I498,Zużycie!$A$2:$P$2,100,FALSE))</f>
        <v>#N/A</v>
      </c>
      <c r="W498" s="10" t="e">
        <f>IF(VLOOKUP($I498,Zużycie!$A$2:$P$8,14,FALSE)=0," ",VLOOKUP($I498,Zużycie!$A$2:$P$8,14,FALSE))</f>
        <v>#N/A</v>
      </c>
      <c r="X498" s="10" t="e">
        <f>IF(VLOOKUP($I498,Zużycie!$A$2:$P$8,15,FALSE)=0," ",VLOOKUP($I498,Zużycie!$A$2:$P$8,15,FALSE))</f>
        <v>#N/A</v>
      </c>
      <c r="Y498" s="10" t="e">
        <f>IF(VLOOKUP($I498,Zużycie!$A$2:$P$8,16,FALSE)=0," ",VLOOKUP($I498,Zużycie!$A$2:$P$8,16,FALSE))</f>
        <v>#N/A</v>
      </c>
      <c r="Z498" s="10"/>
      <c r="AA498" s="10"/>
      <c r="AB498" s="10"/>
      <c r="AC498" s="10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</row>
    <row r="499" spans="1:46" ht="47.25" customHeight="1">
      <c r="A499" s="14"/>
      <c r="B499" s="5"/>
      <c r="C499" s="6"/>
      <c r="D499" s="6"/>
      <c r="E499" s="7"/>
      <c r="F499" s="5"/>
      <c r="G499" s="5"/>
      <c r="H499" s="5"/>
      <c r="I499" s="5" t="str">
        <f t="shared" si="59"/>
        <v/>
      </c>
      <c r="J499" s="5"/>
      <c r="K499" s="5"/>
      <c r="L499" s="5"/>
      <c r="M499" s="5"/>
      <c r="N499" s="10" t="e">
        <f>IF(VLOOKUP($I499,Zużycie!$A$2:$P$8,5,FALSE)=0," ",VLOOKUP($I499,Zużycie!$A$2:$P$8,5,FALSE))</f>
        <v>#N/A</v>
      </c>
      <c r="O499" s="10" t="e">
        <f>IF(VLOOKUP($I499,Zużycie!$A$2:$P$8,6,FALSE)=0," ",VLOOKUP($I499,Zużycie!$A$2:$P$8,6,FALSE))</f>
        <v>#N/A</v>
      </c>
      <c r="P499" s="10" t="e">
        <f>IF(VLOOKUP($I499,Zużycie!$A$2:$P$8,7,FALSE)=0," ",VLOOKUP($I499,Zużycie!$A$2:$P$8,7,FALSE))</f>
        <v>#N/A</v>
      </c>
      <c r="Q499" s="10" t="e">
        <f>IF(VLOOKUP($I499,Zużycie!$A$2:$P$8,8,FALSE)=0," ",VLOOKUP($I499,Zużycie!$A$2:$P$8,8,FALSE))</f>
        <v>#N/A</v>
      </c>
      <c r="R499" s="10" t="e">
        <f>IF(VLOOKUP($I499,Zużycie!$A$2:$P$8,9,FALSE)=0," ",VLOOKUP($I499,Zużycie!$A$2:$P$8,9,FALSE))</f>
        <v>#N/A</v>
      </c>
      <c r="S499" s="10" t="e">
        <f>IF(VLOOKUP($I499,Zużycie!$A$2:$P$8,10,FALSE)=0," ",VLOOKUP($I499,Zużycie!$A$2:$P$8,10,FALSE))</f>
        <v>#N/A</v>
      </c>
      <c r="T499" s="10" t="e">
        <f>IF(VLOOKUP($I499,Zużycie!$A$2:$P$8,11,FALSE)=0," ",VLOOKUP($I499,Zużycie!$A$2:$P$8,11,FALSE))</f>
        <v>#N/A</v>
      </c>
      <c r="U499" s="10" t="e">
        <f>IF(VLOOKUP($I499,Zużycie!$A$2:$P$8,12,FALSE)=0," ",VLOOKUP($I499,Zużycie!$A$2:$P$8,12,FALSE))</f>
        <v>#N/A</v>
      </c>
      <c r="V499" s="10" t="e">
        <f>IF(VLOOKUP($I499,Zużycie!$A$2:$P$8,13,FALSE)=0," ",VLOOKUP($I499,Zużycie!$A$2:$P$2,100,FALSE))</f>
        <v>#N/A</v>
      </c>
      <c r="W499" s="10" t="e">
        <f>IF(VLOOKUP($I499,Zużycie!$A$2:$P$8,14,FALSE)=0," ",VLOOKUP($I499,Zużycie!$A$2:$P$8,14,FALSE))</f>
        <v>#N/A</v>
      </c>
      <c r="X499" s="10" t="e">
        <f>IF(VLOOKUP($I499,Zużycie!$A$2:$P$8,15,FALSE)=0," ",VLOOKUP($I499,Zużycie!$A$2:$P$8,15,FALSE))</f>
        <v>#N/A</v>
      </c>
      <c r="Y499" s="10" t="e">
        <f>IF(VLOOKUP($I499,Zużycie!$A$2:$P$8,16,FALSE)=0," ",VLOOKUP($I499,Zużycie!$A$2:$P$8,16,FALSE))</f>
        <v>#N/A</v>
      </c>
      <c r="Z499" s="10"/>
      <c r="AA499" s="10"/>
      <c r="AB499" s="10"/>
      <c r="AC499" s="10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</row>
    <row r="500" spans="1:46" ht="47.25" customHeight="1">
      <c r="A500" s="14"/>
      <c r="B500" s="5"/>
      <c r="C500" s="6"/>
      <c r="D500" s="6"/>
      <c r="E500" s="7"/>
      <c r="F500" s="5"/>
      <c r="G500" s="5"/>
      <c r="H500" s="5"/>
      <c r="I500" s="5" t="str">
        <f t="shared" si="59"/>
        <v/>
      </c>
      <c r="J500" s="5"/>
      <c r="K500" s="5"/>
      <c r="L500" s="5"/>
      <c r="M500" s="5"/>
      <c r="N500" s="10" t="e">
        <f>IF(VLOOKUP($I500,Zużycie!$A$2:$P$8,5,FALSE)=0," ",VLOOKUP($I500,Zużycie!$A$2:$P$8,5,FALSE))</f>
        <v>#N/A</v>
      </c>
      <c r="O500" s="10" t="e">
        <f>IF(VLOOKUP($I500,Zużycie!$A$2:$P$8,6,FALSE)=0," ",VLOOKUP($I500,Zużycie!$A$2:$P$8,6,FALSE))</f>
        <v>#N/A</v>
      </c>
      <c r="P500" s="10" t="e">
        <f>IF(VLOOKUP($I500,Zużycie!$A$2:$P$8,7,FALSE)=0," ",VLOOKUP($I500,Zużycie!$A$2:$P$8,7,FALSE))</f>
        <v>#N/A</v>
      </c>
      <c r="Q500" s="10" t="e">
        <f>IF(VLOOKUP($I500,Zużycie!$A$2:$P$8,8,FALSE)=0," ",VLOOKUP($I500,Zużycie!$A$2:$P$8,8,FALSE))</f>
        <v>#N/A</v>
      </c>
      <c r="R500" s="10" t="e">
        <f>IF(VLOOKUP($I500,Zużycie!$A$2:$P$8,9,FALSE)=0," ",VLOOKUP($I500,Zużycie!$A$2:$P$8,9,FALSE))</f>
        <v>#N/A</v>
      </c>
      <c r="S500" s="10" t="e">
        <f>IF(VLOOKUP($I500,Zużycie!$A$2:$P$8,10,FALSE)=0," ",VLOOKUP($I500,Zużycie!$A$2:$P$8,10,FALSE))</f>
        <v>#N/A</v>
      </c>
      <c r="T500" s="10" t="e">
        <f>IF(VLOOKUP($I500,Zużycie!$A$2:$P$8,11,FALSE)=0," ",VLOOKUP($I500,Zużycie!$A$2:$P$8,11,FALSE))</f>
        <v>#N/A</v>
      </c>
      <c r="U500" s="10" t="e">
        <f>IF(VLOOKUP($I500,Zużycie!$A$2:$P$8,12,FALSE)=0," ",VLOOKUP($I500,Zużycie!$A$2:$P$8,12,FALSE))</f>
        <v>#N/A</v>
      </c>
      <c r="V500" s="10" t="e">
        <f>IF(VLOOKUP($I500,Zużycie!$A$2:$P$8,13,FALSE)=0," ",VLOOKUP($I500,Zużycie!$A$2:$P$2,100,FALSE))</f>
        <v>#N/A</v>
      </c>
      <c r="W500" s="10" t="e">
        <f>IF(VLOOKUP($I500,Zużycie!$A$2:$P$8,14,FALSE)=0," ",VLOOKUP($I500,Zużycie!$A$2:$P$8,14,FALSE))</f>
        <v>#N/A</v>
      </c>
      <c r="X500" s="10" t="e">
        <f>IF(VLOOKUP($I500,Zużycie!$A$2:$P$8,15,FALSE)=0," ",VLOOKUP($I500,Zużycie!$A$2:$P$8,15,FALSE))</f>
        <v>#N/A</v>
      </c>
      <c r="Y500" s="10" t="e">
        <f>IF(VLOOKUP($I500,Zużycie!$A$2:$P$8,16,FALSE)=0," ",VLOOKUP($I500,Zużycie!$A$2:$P$8,16,FALSE))</f>
        <v>#N/A</v>
      </c>
      <c r="Z500" s="10"/>
      <c r="AA500" s="10"/>
      <c r="AB500" s="10"/>
      <c r="AC500" s="10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</row>
    <row r="501" spans="1:46" ht="47.25" customHeight="1">
      <c r="A501" s="14"/>
      <c r="B501" s="5"/>
      <c r="C501" s="6"/>
      <c r="D501" s="6"/>
      <c r="E501" s="7"/>
      <c r="F501" s="5"/>
      <c r="G501" s="5"/>
      <c r="H501" s="5"/>
      <c r="I501" s="5" t="str">
        <f t="shared" si="59"/>
        <v/>
      </c>
      <c r="J501" s="5"/>
      <c r="K501" s="5"/>
      <c r="L501" s="5"/>
      <c r="M501" s="5"/>
      <c r="N501" s="10" t="e">
        <f>IF(VLOOKUP($I501,Zużycie!$A$2:$P$8,5,FALSE)=0," ",VLOOKUP($I501,Zużycie!$A$2:$P$8,5,FALSE))</f>
        <v>#N/A</v>
      </c>
      <c r="O501" s="10" t="e">
        <f>IF(VLOOKUP($I501,Zużycie!$A$2:$P$8,6,FALSE)=0," ",VLOOKUP($I501,Zużycie!$A$2:$P$8,6,FALSE))</f>
        <v>#N/A</v>
      </c>
      <c r="P501" s="10" t="e">
        <f>IF(VLOOKUP($I501,Zużycie!$A$2:$P$8,7,FALSE)=0," ",VLOOKUP($I501,Zużycie!$A$2:$P$8,7,FALSE))</f>
        <v>#N/A</v>
      </c>
      <c r="Q501" s="10" t="e">
        <f>IF(VLOOKUP($I501,Zużycie!$A$2:$P$8,8,FALSE)=0," ",VLOOKUP($I501,Zużycie!$A$2:$P$8,8,FALSE))</f>
        <v>#N/A</v>
      </c>
      <c r="R501" s="10" t="e">
        <f>IF(VLOOKUP($I501,Zużycie!$A$2:$P$8,9,FALSE)=0," ",VLOOKUP($I501,Zużycie!$A$2:$P$8,9,FALSE))</f>
        <v>#N/A</v>
      </c>
      <c r="S501" s="10" t="e">
        <f>IF(VLOOKUP($I501,Zużycie!$A$2:$P$8,10,FALSE)=0," ",VLOOKUP($I501,Zużycie!$A$2:$P$8,10,FALSE))</f>
        <v>#N/A</v>
      </c>
      <c r="T501" s="10" t="e">
        <f>IF(VLOOKUP($I501,Zużycie!$A$2:$P$8,11,FALSE)=0," ",VLOOKUP($I501,Zużycie!$A$2:$P$8,11,FALSE))</f>
        <v>#N/A</v>
      </c>
      <c r="U501" s="10" t="e">
        <f>IF(VLOOKUP($I501,Zużycie!$A$2:$P$8,12,FALSE)=0," ",VLOOKUP($I501,Zużycie!$A$2:$P$8,12,FALSE))</f>
        <v>#N/A</v>
      </c>
      <c r="V501" s="10" t="e">
        <f>IF(VLOOKUP($I501,Zużycie!$A$2:$P$8,13,FALSE)=0," ",VLOOKUP($I501,Zużycie!$A$2:$P$2,100,FALSE))</f>
        <v>#N/A</v>
      </c>
      <c r="W501" s="10" t="e">
        <f>IF(VLOOKUP($I501,Zużycie!$A$2:$P$8,14,FALSE)=0," ",VLOOKUP($I501,Zużycie!$A$2:$P$8,14,FALSE))</f>
        <v>#N/A</v>
      </c>
      <c r="X501" s="10" t="e">
        <f>IF(VLOOKUP($I501,Zużycie!$A$2:$P$8,15,FALSE)=0," ",VLOOKUP($I501,Zużycie!$A$2:$P$8,15,FALSE))</f>
        <v>#N/A</v>
      </c>
      <c r="Y501" s="10" t="e">
        <f>IF(VLOOKUP($I501,Zużycie!$A$2:$P$8,16,FALSE)=0," ",VLOOKUP($I501,Zużycie!$A$2:$P$8,16,FALSE))</f>
        <v>#N/A</v>
      </c>
      <c r="Z501" s="10"/>
      <c r="AA501" s="10"/>
      <c r="AB501" s="10"/>
      <c r="AC501" s="10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</row>
    <row r="502" spans="1:46" ht="47.25" customHeight="1">
      <c r="A502" s="14"/>
      <c r="B502" s="5"/>
      <c r="C502" s="6"/>
      <c r="D502" s="6"/>
      <c r="E502" s="7"/>
      <c r="F502" s="5"/>
      <c r="G502" s="5"/>
      <c r="H502" s="5"/>
      <c r="I502" s="5" t="str">
        <f t="shared" si="59"/>
        <v/>
      </c>
      <c r="J502" s="5"/>
      <c r="K502" s="5"/>
      <c r="L502" s="5"/>
      <c r="M502" s="5"/>
      <c r="N502" s="10" t="e">
        <f>IF(VLOOKUP($I502,Zużycie!$A$2:$P$8,5,FALSE)=0," ",VLOOKUP($I502,Zużycie!$A$2:$P$8,5,FALSE))</f>
        <v>#N/A</v>
      </c>
      <c r="O502" s="10" t="e">
        <f>IF(VLOOKUP($I502,Zużycie!$A$2:$P$8,6,FALSE)=0," ",VLOOKUP($I502,Zużycie!$A$2:$P$8,6,FALSE))</f>
        <v>#N/A</v>
      </c>
      <c r="P502" s="10" t="e">
        <f>IF(VLOOKUP($I502,Zużycie!$A$2:$P$8,7,FALSE)=0," ",VLOOKUP($I502,Zużycie!$A$2:$P$8,7,FALSE))</f>
        <v>#N/A</v>
      </c>
      <c r="Q502" s="10" t="e">
        <f>IF(VLOOKUP($I502,Zużycie!$A$2:$P$8,8,FALSE)=0," ",VLOOKUP($I502,Zużycie!$A$2:$P$8,8,FALSE))</f>
        <v>#N/A</v>
      </c>
      <c r="R502" s="10" t="e">
        <f>IF(VLOOKUP($I502,Zużycie!$A$2:$P$8,9,FALSE)=0," ",VLOOKUP($I502,Zużycie!$A$2:$P$8,9,FALSE))</f>
        <v>#N/A</v>
      </c>
      <c r="S502" s="10" t="e">
        <f>IF(VLOOKUP($I502,Zużycie!$A$2:$P$8,10,FALSE)=0," ",VLOOKUP($I502,Zużycie!$A$2:$P$8,10,FALSE))</f>
        <v>#N/A</v>
      </c>
      <c r="T502" s="10" t="e">
        <f>IF(VLOOKUP($I502,Zużycie!$A$2:$P$8,11,FALSE)=0," ",VLOOKUP($I502,Zużycie!$A$2:$P$8,11,FALSE))</f>
        <v>#N/A</v>
      </c>
      <c r="U502" s="10" t="e">
        <f>IF(VLOOKUP($I502,Zużycie!$A$2:$P$8,12,FALSE)=0," ",VLOOKUP($I502,Zużycie!$A$2:$P$8,12,FALSE))</f>
        <v>#N/A</v>
      </c>
      <c r="V502" s="10" t="e">
        <f>IF(VLOOKUP($I502,Zużycie!$A$2:$P$8,13,FALSE)=0," ",VLOOKUP($I502,Zużycie!$A$2:$P$2,100,FALSE))</f>
        <v>#N/A</v>
      </c>
      <c r="W502" s="10" t="e">
        <f>IF(VLOOKUP($I502,Zużycie!$A$2:$P$8,14,FALSE)=0," ",VLOOKUP($I502,Zużycie!$A$2:$P$8,14,FALSE))</f>
        <v>#N/A</v>
      </c>
      <c r="X502" s="10" t="e">
        <f>IF(VLOOKUP($I502,Zużycie!$A$2:$P$8,15,FALSE)=0," ",VLOOKUP($I502,Zużycie!$A$2:$P$8,15,FALSE))</f>
        <v>#N/A</v>
      </c>
      <c r="Y502" s="10" t="e">
        <f>IF(VLOOKUP($I502,Zużycie!$A$2:$P$8,16,FALSE)=0," ",VLOOKUP($I502,Zużycie!$A$2:$P$8,16,FALSE))</f>
        <v>#N/A</v>
      </c>
      <c r="Z502" s="10"/>
      <c r="AA502" s="10"/>
      <c r="AB502" s="10"/>
      <c r="AC502" s="10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</row>
    <row r="503" spans="1:46" ht="47.25" customHeight="1">
      <c r="A503" s="14"/>
      <c r="B503" s="5"/>
      <c r="C503" s="6"/>
      <c r="D503" s="6"/>
      <c r="E503" s="7"/>
      <c r="F503" s="5"/>
      <c r="G503" s="5"/>
      <c r="H503" s="5"/>
      <c r="I503" s="5" t="str">
        <f t="shared" si="59"/>
        <v/>
      </c>
      <c r="J503" s="5"/>
      <c r="K503" s="5"/>
      <c r="L503" s="5"/>
      <c r="M503" s="5"/>
      <c r="N503" s="10" t="e">
        <f>IF(VLOOKUP($I503,Zużycie!$A$2:$P$8,5,FALSE)=0," ",VLOOKUP($I503,Zużycie!$A$2:$P$8,5,FALSE))</f>
        <v>#N/A</v>
      </c>
      <c r="O503" s="10" t="e">
        <f>IF(VLOOKUP($I503,Zużycie!$A$2:$P$8,6,FALSE)=0," ",VLOOKUP($I503,Zużycie!$A$2:$P$8,6,FALSE))</f>
        <v>#N/A</v>
      </c>
      <c r="P503" s="10" t="e">
        <f>IF(VLOOKUP($I503,Zużycie!$A$2:$P$8,7,FALSE)=0," ",VLOOKUP($I503,Zużycie!$A$2:$P$8,7,FALSE))</f>
        <v>#N/A</v>
      </c>
      <c r="Q503" s="10" t="e">
        <f>IF(VLOOKUP($I503,Zużycie!$A$2:$P$8,8,FALSE)=0," ",VLOOKUP($I503,Zużycie!$A$2:$P$8,8,FALSE))</f>
        <v>#N/A</v>
      </c>
      <c r="R503" s="10" t="e">
        <f>IF(VLOOKUP($I503,Zużycie!$A$2:$P$8,9,FALSE)=0," ",VLOOKUP($I503,Zużycie!$A$2:$P$8,9,FALSE))</f>
        <v>#N/A</v>
      </c>
      <c r="S503" s="10" t="e">
        <f>IF(VLOOKUP($I503,Zużycie!$A$2:$P$8,10,FALSE)=0," ",VLOOKUP($I503,Zużycie!$A$2:$P$8,10,FALSE))</f>
        <v>#N/A</v>
      </c>
      <c r="T503" s="10" t="e">
        <f>IF(VLOOKUP($I503,Zużycie!$A$2:$P$8,11,FALSE)=0," ",VLOOKUP($I503,Zużycie!$A$2:$P$8,11,FALSE))</f>
        <v>#N/A</v>
      </c>
      <c r="U503" s="10" t="e">
        <f>IF(VLOOKUP($I503,Zużycie!$A$2:$P$8,12,FALSE)=0," ",VLOOKUP($I503,Zużycie!$A$2:$P$8,12,FALSE))</f>
        <v>#N/A</v>
      </c>
      <c r="V503" s="10" t="e">
        <f>IF(VLOOKUP($I503,Zużycie!$A$2:$P$8,13,FALSE)=0," ",VLOOKUP($I503,Zużycie!$A$2:$P$2,100,FALSE))</f>
        <v>#N/A</v>
      </c>
      <c r="W503" s="10" t="e">
        <f>IF(VLOOKUP($I503,Zużycie!$A$2:$P$8,14,FALSE)=0," ",VLOOKUP($I503,Zużycie!$A$2:$P$8,14,FALSE))</f>
        <v>#N/A</v>
      </c>
      <c r="X503" s="10" t="e">
        <f>IF(VLOOKUP($I503,Zużycie!$A$2:$P$8,15,FALSE)=0," ",VLOOKUP($I503,Zużycie!$A$2:$P$8,15,FALSE))</f>
        <v>#N/A</v>
      </c>
      <c r="Y503" s="10" t="e">
        <f>IF(VLOOKUP($I503,Zużycie!$A$2:$P$8,16,FALSE)=0," ",VLOOKUP($I503,Zużycie!$A$2:$P$8,16,FALSE))</f>
        <v>#N/A</v>
      </c>
      <c r="Z503" s="10"/>
      <c r="AA503" s="10"/>
      <c r="AB503" s="10"/>
      <c r="AC503" s="10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</row>
    <row r="504" spans="1:46" ht="47.25" customHeight="1">
      <c r="A504" s="14"/>
      <c r="B504" s="5"/>
      <c r="C504" s="6"/>
      <c r="D504" s="6"/>
      <c r="E504" s="7"/>
      <c r="F504" s="5"/>
      <c r="G504" s="5"/>
      <c r="H504" s="5"/>
      <c r="I504" s="5" t="str">
        <f t="shared" si="59"/>
        <v/>
      </c>
      <c r="J504" s="5"/>
      <c r="K504" s="5"/>
      <c r="L504" s="5"/>
      <c r="M504" s="5"/>
      <c r="N504" s="10" t="e">
        <f>IF(VLOOKUP($I504,Zużycie!$A$2:$P$8,5,FALSE)=0," ",VLOOKUP($I504,Zużycie!$A$2:$P$8,5,FALSE))</f>
        <v>#N/A</v>
      </c>
      <c r="O504" s="10" t="e">
        <f>IF(VLOOKUP($I504,Zużycie!$A$2:$P$8,6,FALSE)=0," ",VLOOKUP($I504,Zużycie!$A$2:$P$8,6,FALSE))</f>
        <v>#N/A</v>
      </c>
      <c r="P504" s="10" t="e">
        <f>IF(VLOOKUP($I504,Zużycie!$A$2:$P$8,7,FALSE)=0," ",VLOOKUP($I504,Zużycie!$A$2:$P$8,7,FALSE))</f>
        <v>#N/A</v>
      </c>
      <c r="Q504" s="10" t="e">
        <f>IF(VLOOKUP($I504,Zużycie!$A$2:$P$8,8,FALSE)=0," ",VLOOKUP($I504,Zużycie!$A$2:$P$8,8,FALSE))</f>
        <v>#N/A</v>
      </c>
      <c r="R504" s="10" t="e">
        <f>IF(VLOOKUP($I504,Zużycie!$A$2:$P$8,9,FALSE)=0," ",VLOOKUP($I504,Zużycie!$A$2:$P$8,9,FALSE))</f>
        <v>#N/A</v>
      </c>
      <c r="S504" s="10" t="e">
        <f>IF(VLOOKUP($I504,Zużycie!$A$2:$P$8,10,FALSE)=0," ",VLOOKUP($I504,Zużycie!$A$2:$P$8,10,FALSE))</f>
        <v>#N/A</v>
      </c>
      <c r="T504" s="10" t="e">
        <f>IF(VLOOKUP($I504,Zużycie!$A$2:$P$8,11,FALSE)=0," ",VLOOKUP($I504,Zużycie!$A$2:$P$8,11,FALSE))</f>
        <v>#N/A</v>
      </c>
      <c r="U504" s="10" t="e">
        <f>IF(VLOOKUP($I504,Zużycie!$A$2:$P$8,12,FALSE)=0," ",VLOOKUP($I504,Zużycie!$A$2:$P$8,12,FALSE))</f>
        <v>#N/A</v>
      </c>
      <c r="V504" s="10" t="e">
        <f>IF(VLOOKUP($I504,Zużycie!$A$2:$P$8,13,FALSE)=0," ",VLOOKUP($I504,Zużycie!$A$2:$P$2,100,FALSE))</f>
        <v>#N/A</v>
      </c>
      <c r="W504" s="10" t="e">
        <f>IF(VLOOKUP($I504,Zużycie!$A$2:$P$8,14,FALSE)=0," ",VLOOKUP($I504,Zużycie!$A$2:$P$8,14,FALSE))</f>
        <v>#N/A</v>
      </c>
      <c r="X504" s="10" t="e">
        <f>IF(VLOOKUP($I504,Zużycie!$A$2:$P$8,15,FALSE)=0," ",VLOOKUP($I504,Zużycie!$A$2:$P$8,15,FALSE))</f>
        <v>#N/A</v>
      </c>
      <c r="Y504" s="10" t="e">
        <f>IF(VLOOKUP($I504,Zużycie!$A$2:$P$8,16,FALSE)=0," ",VLOOKUP($I504,Zużycie!$A$2:$P$8,16,FALSE))</f>
        <v>#N/A</v>
      </c>
      <c r="Z504" s="10"/>
      <c r="AA504" s="10"/>
      <c r="AB504" s="10"/>
      <c r="AC504" s="10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</row>
    <row r="505" spans="1:46" ht="47.25" customHeight="1">
      <c r="A505" s="14"/>
      <c r="B505" s="5"/>
      <c r="C505" s="6"/>
      <c r="D505" s="6"/>
      <c r="E505" s="7"/>
      <c r="F505" s="5"/>
      <c r="G505" s="5"/>
      <c r="H505" s="5"/>
      <c r="I505" s="5" t="str">
        <f t="shared" si="59"/>
        <v/>
      </c>
      <c r="J505" s="5"/>
      <c r="K505" s="5"/>
      <c r="L505" s="5"/>
      <c r="M505" s="5"/>
      <c r="N505" s="10" t="e">
        <f>IF(VLOOKUP($I505,Zużycie!$A$2:$P$8,5,FALSE)=0," ",VLOOKUP($I505,Zużycie!$A$2:$P$8,5,FALSE))</f>
        <v>#N/A</v>
      </c>
      <c r="O505" s="10" t="e">
        <f>IF(VLOOKUP($I505,Zużycie!$A$2:$P$8,6,FALSE)=0," ",VLOOKUP($I505,Zużycie!$A$2:$P$8,6,FALSE))</f>
        <v>#N/A</v>
      </c>
      <c r="P505" s="10" t="e">
        <f>IF(VLOOKUP($I505,Zużycie!$A$2:$P$8,7,FALSE)=0," ",VLOOKUP($I505,Zużycie!$A$2:$P$8,7,FALSE))</f>
        <v>#N/A</v>
      </c>
      <c r="Q505" s="10" t="e">
        <f>IF(VLOOKUP($I505,Zużycie!$A$2:$P$8,8,FALSE)=0," ",VLOOKUP($I505,Zużycie!$A$2:$P$8,8,FALSE))</f>
        <v>#N/A</v>
      </c>
      <c r="R505" s="10" t="e">
        <f>IF(VLOOKUP($I505,Zużycie!$A$2:$P$8,9,FALSE)=0," ",VLOOKUP($I505,Zużycie!$A$2:$P$8,9,FALSE))</f>
        <v>#N/A</v>
      </c>
      <c r="S505" s="10" t="e">
        <f>IF(VLOOKUP($I505,Zużycie!$A$2:$P$8,10,FALSE)=0," ",VLOOKUP($I505,Zużycie!$A$2:$P$8,10,FALSE))</f>
        <v>#N/A</v>
      </c>
      <c r="T505" s="10" t="e">
        <f>IF(VLOOKUP($I505,Zużycie!$A$2:$P$8,11,FALSE)=0," ",VLOOKUP($I505,Zużycie!$A$2:$P$8,11,FALSE))</f>
        <v>#N/A</v>
      </c>
      <c r="U505" s="10" t="e">
        <f>IF(VLOOKUP($I505,Zużycie!$A$2:$P$8,12,FALSE)=0," ",VLOOKUP($I505,Zużycie!$A$2:$P$8,12,FALSE))</f>
        <v>#N/A</v>
      </c>
      <c r="V505" s="10" t="e">
        <f>IF(VLOOKUP($I505,Zużycie!$A$2:$P$8,13,FALSE)=0," ",VLOOKUP($I505,Zużycie!$A$2:$P$2,100,FALSE))</f>
        <v>#N/A</v>
      </c>
      <c r="W505" s="10" t="e">
        <f>IF(VLOOKUP($I505,Zużycie!$A$2:$P$8,14,FALSE)=0," ",VLOOKUP($I505,Zużycie!$A$2:$P$8,14,FALSE))</f>
        <v>#N/A</v>
      </c>
      <c r="X505" s="10" t="e">
        <f>IF(VLOOKUP($I505,Zużycie!$A$2:$P$8,15,FALSE)=0," ",VLOOKUP($I505,Zużycie!$A$2:$P$8,15,FALSE))</f>
        <v>#N/A</v>
      </c>
      <c r="Y505" s="10" t="e">
        <f>IF(VLOOKUP($I505,Zużycie!$A$2:$P$8,16,FALSE)=0," ",VLOOKUP($I505,Zużycie!$A$2:$P$8,16,FALSE))</f>
        <v>#N/A</v>
      </c>
      <c r="Z505" s="10"/>
      <c r="AA505" s="10"/>
      <c r="AB505" s="10"/>
      <c r="AC505" s="10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</row>
    <row r="506" spans="1:46" ht="47.25" customHeight="1">
      <c r="A506" s="14"/>
      <c r="B506" s="5"/>
      <c r="C506" s="6"/>
      <c r="D506" s="6"/>
      <c r="E506" s="7"/>
      <c r="F506" s="5"/>
      <c r="G506" s="5"/>
      <c r="H506" s="5"/>
      <c r="I506" s="5" t="str">
        <f t="shared" si="59"/>
        <v/>
      </c>
      <c r="J506" s="5"/>
      <c r="K506" s="5"/>
      <c r="L506" s="5"/>
      <c r="M506" s="5"/>
      <c r="N506" s="10" t="e">
        <f>IF(VLOOKUP($I506,Zużycie!$A$2:$P$8,5,FALSE)=0," ",VLOOKUP($I506,Zużycie!$A$2:$P$8,5,FALSE))</f>
        <v>#N/A</v>
      </c>
      <c r="O506" s="10" t="e">
        <f>IF(VLOOKUP($I506,Zużycie!$A$2:$P$8,6,FALSE)=0," ",VLOOKUP($I506,Zużycie!$A$2:$P$8,6,FALSE))</f>
        <v>#N/A</v>
      </c>
      <c r="P506" s="10" t="e">
        <f>IF(VLOOKUP($I506,Zużycie!$A$2:$P$8,7,FALSE)=0," ",VLOOKUP($I506,Zużycie!$A$2:$P$8,7,FALSE))</f>
        <v>#N/A</v>
      </c>
      <c r="Q506" s="10" t="e">
        <f>IF(VLOOKUP($I506,Zużycie!$A$2:$P$8,8,FALSE)=0," ",VLOOKUP($I506,Zużycie!$A$2:$P$8,8,FALSE))</f>
        <v>#N/A</v>
      </c>
      <c r="R506" s="10" t="e">
        <f>IF(VLOOKUP($I506,Zużycie!$A$2:$P$8,9,FALSE)=0," ",VLOOKUP($I506,Zużycie!$A$2:$P$8,9,FALSE))</f>
        <v>#N/A</v>
      </c>
      <c r="S506" s="10" t="e">
        <f>IF(VLOOKUP($I506,Zużycie!$A$2:$P$8,10,FALSE)=0," ",VLOOKUP($I506,Zużycie!$A$2:$P$8,10,FALSE))</f>
        <v>#N/A</v>
      </c>
      <c r="T506" s="10" t="e">
        <f>IF(VLOOKUP($I506,Zużycie!$A$2:$P$8,11,FALSE)=0," ",VLOOKUP($I506,Zużycie!$A$2:$P$8,11,FALSE))</f>
        <v>#N/A</v>
      </c>
      <c r="U506" s="10" t="e">
        <f>IF(VLOOKUP($I506,Zużycie!$A$2:$P$8,12,FALSE)=0," ",VLOOKUP($I506,Zużycie!$A$2:$P$8,12,FALSE))</f>
        <v>#N/A</v>
      </c>
      <c r="V506" s="10" t="e">
        <f>IF(VLOOKUP($I506,Zużycie!$A$2:$P$8,13,FALSE)=0," ",VLOOKUP($I506,Zużycie!$A$2:$P$2,100,FALSE))</f>
        <v>#N/A</v>
      </c>
      <c r="W506" s="10" t="e">
        <f>IF(VLOOKUP($I506,Zużycie!$A$2:$P$8,14,FALSE)=0," ",VLOOKUP($I506,Zużycie!$A$2:$P$8,14,FALSE))</f>
        <v>#N/A</v>
      </c>
      <c r="X506" s="10" t="e">
        <f>IF(VLOOKUP($I506,Zużycie!$A$2:$P$8,15,FALSE)=0," ",VLOOKUP($I506,Zużycie!$A$2:$P$8,15,FALSE))</f>
        <v>#N/A</v>
      </c>
      <c r="Y506" s="10" t="e">
        <f>IF(VLOOKUP($I506,Zużycie!$A$2:$P$8,16,FALSE)=0," ",VLOOKUP($I506,Zużycie!$A$2:$P$8,16,FALSE))</f>
        <v>#N/A</v>
      </c>
      <c r="Z506" s="10"/>
      <c r="AA506" s="10"/>
      <c r="AB506" s="10"/>
      <c r="AC506" s="10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</row>
    <row r="507" spans="1:46" ht="47.25" customHeight="1">
      <c r="A507" s="14"/>
      <c r="B507" s="5"/>
      <c r="C507" s="6"/>
      <c r="D507" s="6"/>
      <c r="E507" s="7"/>
      <c r="F507" s="5"/>
      <c r="G507" s="5"/>
      <c r="H507" s="5"/>
      <c r="I507" s="5" t="str">
        <f t="shared" si="59"/>
        <v/>
      </c>
      <c r="J507" s="5"/>
      <c r="K507" s="5"/>
      <c r="L507" s="5"/>
      <c r="M507" s="5"/>
      <c r="N507" s="10" t="e">
        <f>IF(VLOOKUP($I507,Zużycie!$A$2:$P$8,5,FALSE)=0," ",VLOOKUP($I507,Zużycie!$A$2:$P$8,5,FALSE))</f>
        <v>#N/A</v>
      </c>
      <c r="O507" s="10" t="e">
        <f>IF(VLOOKUP($I507,Zużycie!$A$2:$P$8,6,FALSE)=0," ",VLOOKUP($I507,Zużycie!$A$2:$P$8,6,FALSE))</f>
        <v>#N/A</v>
      </c>
      <c r="P507" s="10" t="e">
        <f>IF(VLOOKUP($I507,Zużycie!$A$2:$P$8,7,FALSE)=0," ",VLOOKUP($I507,Zużycie!$A$2:$P$8,7,FALSE))</f>
        <v>#N/A</v>
      </c>
      <c r="Q507" s="10" t="e">
        <f>IF(VLOOKUP($I507,Zużycie!$A$2:$P$8,8,FALSE)=0," ",VLOOKUP($I507,Zużycie!$A$2:$P$8,8,FALSE))</f>
        <v>#N/A</v>
      </c>
      <c r="R507" s="10" t="e">
        <f>IF(VLOOKUP($I507,Zużycie!$A$2:$P$8,9,FALSE)=0," ",VLOOKUP($I507,Zużycie!$A$2:$P$8,9,FALSE))</f>
        <v>#N/A</v>
      </c>
      <c r="S507" s="10" t="e">
        <f>IF(VLOOKUP($I507,Zużycie!$A$2:$P$8,10,FALSE)=0," ",VLOOKUP($I507,Zużycie!$A$2:$P$8,10,FALSE))</f>
        <v>#N/A</v>
      </c>
      <c r="T507" s="10" t="e">
        <f>IF(VLOOKUP($I507,Zużycie!$A$2:$P$8,11,FALSE)=0," ",VLOOKUP($I507,Zużycie!$A$2:$P$8,11,FALSE))</f>
        <v>#N/A</v>
      </c>
      <c r="U507" s="10" t="e">
        <f>IF(VLOOKUP($I507,Zużycie!$A$2:$P$8,12,FALSE)=0," ",VLOOKUP($I507,Zużycie!$A$2:$P$8,12,FALSE))</f>
        <v>#N/A</v>
      </c>
      <c r="V507" s="10" t="e">
        <f>IF(VLOOKUP($I507,Zużycie!$A$2:$P$8,13,FALSE)=0," ",VLOOKUP($I507,Zużycie!$A$2:$P$2,100,FALSE))</f>
        <v>#N/A</v>
      </c>
      <c r="W507" s="10" t="e">
        <f>IF(VLOOKUP($I507,Zużycie!$A$2:$P$8,14,FALSE)=0," ",VLOOKUP($I507,Zużycie!$A$2:$P$8,14,FALSE))</f>
        <v>#N/A</v>
      </c>
      <c r="X507" s="10" t="e">
        <f>IF(VLOOKUP($I507,Zużycie!$A$2:$P$8,15,FALSE)=0," ",VLOOKUP($I507,Zużycie!$A$2:$P$8,15,FALSE))</f>
        <v>#N/A</v>
      </c>
      <c r="Y507" s="10" t="e">
        <f>IF(VLOOKUP($I507,Zużycie!$A$2:$P$8,16,FALSE)=0," ",VLOOKUP($I507,Zużycie!$A$2:$P$8,16,FALSE))</f>
        <v>#N/A</v>
      </c>
      <c r="Z507" s="10"/>
      <c r="AA507" s="10"/>
      <c r="AB507" s="10"/>
      <c r="AC507" s="10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</row>
    <row r="508" spans="1:46" ht="47.25" customHeight="1">
      <c r="A508" s="14"/>
      <c r="B508" s="5"/>
      <c r="C508" s="6"/>
      <c r="D508" s="6"/>
      <c r="E508" s="7"/>
      <c r="F508" s="5"/>
      <c r="G508" s="5"/>
      <c r="H508" s="5"/>
      <c r="I508" s="5" t="str">
        <f t="shared" si="59"/>
        <v/>
      </c>
      <c r="J508" s="5"/>
      <c r="K508" s="5"/>
      <c r="L508" s="5"/>
      <c r="M508" s="5"/>
      <c r="N508" s="10" t="e">
        <f>IF(VLOOKUP($I508,Zużycie!$A$2:$P$8,5,FALSE)=0," ",VLOOKUP($I508,Zużycie!$A$2:$P$8,5,FALSE))</f>
        <v>#N/A</v>
      </c>
      <c r="O508" s="10" t="e">
        <f>IF(VLOOKUP($I508,Zużycie!$A$2:$P$8,6,FALSE)=0," ",VLOOKUP($I508,Zużycie!$A$2:$P$8,6,FALSE))</f>
        <v>#N/A</v>
      </c>
      <c r="P508" s="10" t="e">
        <f>IF(VLOOKUP($I508,Zużycie!$A$2:$P$8,7,FALSE)=0," ",VLOOKUP($I508,Zużycie!$A$2:$P$8,7,FALSE))</f>
        <v>#N/A</v>
      </c>
      <c r="Q508" s="10" t="e">
        <f>IF(VLOOKUP($I508,Zużycie!$A$2:$P$8,8,FALSE)=0," ",VLOOKUP($I508,Zużycie!$A$2:$P$8,8,FALSE))</f>
        <v>#N/A</v>
      </c>
      <c r="R508" s="10" t="e">
        <f>IF(VLOOKUP($I508,Zużycie!$A$2:$P$8,9,FALSE)=0," ",VLOOKUP($I508,Zużycie!$A$2:$P$8,9,FALSE))</f>
        <v>#N/A</v>
      </c>
      <c r="S508" s="10" t="e">
        <f>IF(VLOOKUP($I508,Zużycie!$A$2:$P$8,10,FALSE)=0," ",VLOOKUP($I508,Zużycie!$A$2:$P$8,10,FALSE))</f>
        <v>#N/A</v>
      </c>
      <c r="T508" s="10" t="e">
        <f>IF(VLOOKUP($I508,Zużycie!$A$2:$P$8,11,FALSE)=0," ",VLOOKUP($I508,Zużycie!$A$2:$P$8,11,FALSE))</f>
        <v>#N/A</v>
      </c>
      <c r="U508" s="10" t="e">
        <f>IF(VLOOKUP($I508,Zużycie!$A$2:$P$8,12,FALSE)=0," ",VLOOKUP($I508,Zużycie!$A$2:$P$8,12,FALSE))</f>
        <v>#N/A</v>
      </c>
      <c r="V508" s="10" t="e">
        <f>IF(VLOOKUP($I508,Zużycie!$A$2:$P$8,13,FALSE)=0," ",VLOOKUP($I508,Zużycie!$A$2:$P$2,100,FALSE))</f>
        <v>#N/A</v>
      </c>
      <c r="W508" s="10" t="e">
        <f>IF(VLOOKUP($I508,Zużycie!$A$2:$P$8,14,FALSE)=0," ",VLOOKUP($I508,Zużycie!$A$2:$P$8,14,FALSE))</f>
        <v>#N/A</v>
      </c>
      <c r="X508" s="10" t="e">
        <f>IF(VLOOKUP($I508,Zużycie!$A$2:$P$8,15,FALSE)=0," ",VLOOKUP($I508,Zużycie!$A$2:$P$8,15,FALSE))</f>
        <v>#N/A</v>
      </c>
      <c r="Y508" s="10" t="e">
        <f>IF(VLOOKUP($I508,Zużycie!$A$2:$P$8,16,FALSE)=0," ",VLOOKUP($I508,Zużycie!$A$2:$P$8,16,FALSE))</f>
        <v>#N/A</v>
      </c>
      <c r="Z508" s="10"/>
      <c r="AA508" s="10"/>
      <c r="AB508" s="10"/>
      <c r="AC508" s="10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</row>
    <row r="509" spans="1:46" ht="47.25" customHeight="1">
      <c r="A509" s="14"/>
      <c r="B509" s="5"/>
      <c r="C509" s="6"/>
      <c r="D509" s="6"/>
      <c r="E509" s="7"/>
      <c r="F509" s="5"/>
      <c r="G509" s="5"/>
      <c r="H509" s="5"/>
      <c r="I509" s="5" t="str">
        <f t="shared" si="59"/>
        <v/>
      </c>
      <c r="J509" s="5"/>
      <c r="K509" s="5"/>
      <c r="L509" s="5"/>
      <c r="M509" s="5"/>
      <c r="N509" s="10" t="e">
        <f>IF(VLOOKUP($I509,Zużycie!$A$2:$P$8,5,FALSE)=0," ",VLOOKUP($I509,Zużycie!$A$2:$P$8,5,FALSE))</f>
        <v>#N/A</v>
      </c>
      <c r="O509" s="10" t="e">
        <f>IF(VLOOKUP($I509,Zużycie!$A$2:$P$8,6,FALSE)=0," ",VLOOKUP($I509,Zużycie!$A$2:$P$8,6,FALSE))</f>
        <v>#N/A</v>
      </c>
      <c r="P509" s="10" t="e">
        <f>IF(VLOOKUP($I509,Zużycie!$A$2:$P$8,7,FALSE)=0," ",VLOOKUP($I509,Zużycie!$A$2:$P$8,7,FALSE))</f>
        <v>#N/A</v>
      </c>
      <c r="Q509" s="10" t="e">
        <f>IF(VLOOKUP($I509,Zużycie!$A$2:$P$8,8,FALSE)=0," ",VLOOKUP($I509,Zużycie!$A$2:$P$8,8,FALSE))</f>
        <v>#N/A</v>
      </c>
      <c r="R509" s="10" t="e">
        <f>IF(VLOOKUP($I509,Zużycie!$A$2:$P$8,9,FALSE)=0," ",VLOOKUP($I509,Zużycie!$A$2:$P$8,9,FALSE))</f>
        <v>#N/A</v>
      </c>
      <c r="S509" s="10" t="e">
        <f>IF(VLOOKUP($I509,Zużycie!$A$2:$P$8,10,FALSE)=0," ",VLOOKUP($I509,Zużycie!$A$2:$P$8,10,FALSE))</f>
        <v>#N/A</v>
      </c>
      <c r="T509" s="10" t="e">
        <f>IF(VLOOKUP($I509,Zużycie!$A$2:$P$8,11,FALSE)=0," ",VLOOKUP($I509,Zużycie!$A$2:$P$8,11,FALSE))</f>
        <v>#N/A</v>
      </c>
      <c r="U509" s="10" t="e">
        <f>IF(VLOOKUP($I509,Zużycie!$A$2:$P$8,12,FALSE)=0," ",VLOOKUP($I509,Zużycie!$A$2:$P$8,12,FALSE))</f>
        <v>#N/A</v>
      </c>
      <c r="V509" s="10" t="e">
        <f>IF(VLOOKUP($I509,Zużycie!$A$2:$P$8,13,FALSE)=0," ",VLOOKUP($I509,Zużycie!$A$2:$P$2,100,FALSE))</f>
        <v>#N/A</v>
      </c>
      <c r="W509" s="10" t="e">
        <f>IF(VLOOKUP($I509,Zużycie!$A$2:$P$8,14,FALSE)=0," ",VLOOKUP($I509,Zużycie!$A$2:$P$8,14,FALSE))</f>
        <v>#N/A</v>
      </c>
      <c r="X509" s="10" t="e">
        <f>IF(VLOOKUP($I509,Zużycie!$A$2:$P$8,15,FALSE)=0," ",VLOOKUP($I509,Zużycie!$A$2:$P$8,15,FALSE))</f>
        <v>#N/A</v>
      </c>
      <c r="Y509" s="10" t="e">
        <f>IF(VLOOKUP($I509,Zużycie!$A$2:$P$8,16,FALSE)=0," ",VLOOKUP($I509,Zużycie!$A$2:$P$8,16,FALSE))</f>
        <v>#N/A</v>
      </c>
      <c r="Z509" s="10"/>
      <c r="AA509" s="10"/>
      <c r="AB509" s="10"/>
      <c r="AC509" s="10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</row>
    <row r="510" spans="1:46" ht="47.25" customHeight="1">
      <c r="A510" s="14"/>
      <c r="B510" s="5"/>
      <c r="C510" s="6"/>
      <c r="D510" s="6"/>
      <c r="E510" s="7"/>
      <c r="F510" s="5"/>
      <c r="G510" s="5"/>
      <c r="H510" s="5"/>
      <c r="I510" s="5" t="str">
        <f t="shared" si="59"/>
        <v/>
      </c>
      <c r="J510" s="5"/>
      <c r="K510" s="5"/>
      <c r="L510" s="5"/>
      <c r="M510" s="5"/>
      <c r="N510" s="10" t="e">
        <f>IF(VLOOKUP($I510,Zużycie!$A$2:$P$8,5,FALSE)=0," ",VLOOKUP($I510,Zużycie!$A$2:$P$8,5,FALSE))</f>
        <v>#N/A</v>
      </c>
      <c r="O510" s="10" t="e">
        <f>IF(VLOOKUP($I510,Zużycie!$A$2:$P$8,6,FALSE)=0," ",VLOOKUP($I510,Zużycie!$A$2:$P$8,6,FALSE))</f>
        <v>#N/A</v>
      </c>
      <c r="P510" s="10" t="e">
        <f>IF(VLOOKUP($I510,Zużycie!$A$2:$P$8,7,FALSE)=0," ",VLOOKUP($I510,Zużycie!$A$2:$P$8,7,FALSE))</f>
        <v>#N/A</v>
      </c>
      <c r="Q510" s="10" t="e">
        <f>IF(VLOOKUP($I510,Zużycie!$A$2:$P$8,8,FALSE)=0," ",VLOOKUP($I510,Zużycie!$A$2:$P$8,8,FALSE))</f>
        <v>#N/A</v>
      </c>
      <c r="R510" s="10" t="e">
        <f>IF(VLOOKUP($I510,Zużycie!$A$2:$P$8,9,FALSE)=0," ",VLOOKUP($I510,Zużycie!$A$2:$P$8,9,FALSE))</f>
        <v>#N/A</v>
      </c>
      <c r="S510" s="10" t="e">
        <f>IF(VLOOKUP($I510,Zużycie!$A$2:$P$8,10,FALSE)=0," ",VLOOKUP($I510,Zużycie!$A$2:$P$8,10,FALSE))</f>
        <v>#N/A</v>
      </c>
      <c r="T510" s="10" t="e">
        <f>IF(VLOOKUP($I510,Zużycie!$A$2:$P$8,11,FALSE)=0," ",VLOOKUP($I510,Zużycie!$A$2:$P$8,11,FALSE))</f>
        <v>#N/A</v>
      </c>
      <c r="U510" s="10" t="e">
        <f>IF(VLOOKUP($I510,Zużycie!$A$2:$P$8,12,FALSE)=0," ",VLOOKUP($I510,Zużycie!$A$2:$P$8,12,FALSE))</f>
        <v>#N/A</v>
      </c>
      <c r="V510" s="10" t="e">
        <f>IF(VLOOKUP($I510,Zużycie!$A$2:$P$8,13,FALSE)=0," ",VLOOKUP($I510,Zużycie!$A$2:$P$2,100,FALSE))</f>
        <v>#N/A</v>
      </c>
      <c r="W510" s="10" t="e">
        <f>IF(VLOOKUP($I510,Zużycie!$A$2:$P$8,14,FALSE)=0," ",VLOOKUP($I510,Zużycie!$A$2:$P$8,14,FALSE))</f>
        <v>#N/A</v>
      </c>
      <c r="X510" s="10" t="e">
        <f>IF(VLOOKUP($I510,Zużycie!$A$2:$P$8,15,FALSE)=0," ",VLOOKUP($I510,Zużycie!$A$2:$P$8,15,FALSE))</f>
        <v>#N/A</v>
      </c>
      <c r="Y510" s="10" t="e">
        <f>IF(VLOOKUP($I510,Zużycie!$A$2:$P$8,16,FALSE)=0," ",VLOOKUP($I510,Zużycie!$A$2:$P$8,16,FALSE))</f>
        <v>#N/A</v>
      </c>
      <c r="Z510" s="10"/>
      <c r="AA510" s="10"/>
      <c r="AB510" s="10"/>
      <c r="AC510" s="10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</row>
    <row r="511" spans="1:46" ht="47.25" customHeight="1">
      <c r="A511" s="14"/>
      <c r="B511" s="5"/>
      <c r="C511" s="6"/>
      <c r="D511" s="6"/>
      <c r="E511" s="7"/>
      <c r="F511" s="5"/>
      <c r="G511" s="5"/>
      <c r="H511" s="5"/>
      <c r="I511" s="5" t="str">
        <f t="shared" si="59"/>
        <v/>
      </c>
      <c r="J511" s="5"/>
      <c r="K511" s="5"/>
      <c r="L511" s="5"/>
      <c r="M511" s="5"/>
      <c r="N511" s="10" t="e">
        <f>IF(VLOOKUP($I511,Zużycie!$A$2:$P$8,5,FALSE)=0," ",VLOOKUP($I511,Zużycie!$A$2:$P$8,5,FALSE))</f>
        <v>#N/A</v>
      </c>
      <c r="O511" s="10" t="e">
        <f>IF(VLOOKUP($I511,Zużycie!$A$2:$P$8,6,FALSE)=0," ",VLOOKUP($I511,Zużycie!$A$2:$P$8,6,FALSE))</f>
        <v>#N/A</v>
      </c>
      <c r="P511" s="10" t="e">
        <f>IF(VLOOKUP($I511,Zużycie!$A$2:$P$8,7,FALSE)=0," ",VLOOKUP($I511,Zużycie!$A$2:$P$8,7,FALSE))</f>
        <v>#N/A</v>
      </c>
      <c r="Q511" s="10" t="e">
        <f>IF(VLOOKUP($I511,Zużycie!$A$2:$P$8,8,FALSE)=0," ",VLOOKUP($I511,Zużycie!$A$2:$P$8,8,FALSE))</f>
        <v>#N/A</v>
      </c>
      <c r="R511" s="10" t="e">
        <f>IF(VLOOKUP($I511,Zużycie!$A$2:$P$8,9,FALSE)=0," ",VLOOKUP($I511,Zużycie!$A$2:$P$8,9,FALSE))</f>
        <v>#N/A</v>
      </c>
      <c r="S511" s="10" t="e">
        <f>IF(VLOOKUP($I511,Zużycie!$A$2:$P$8,10,FALSE)=0," ",VLOOKUP($I511,Zużycie!$A$2:$P$8,10,FALSE))</f>
        <v>#N/A</v>
      </c>
      <c r="T511" s="10" t="e">
        <f>IF(VLOOKUP($I511,Zużycie!$A$2:$P$8,11,FALSE)=0," ",VLOOKUP($I511,Zużycie!$A$2:$P$8,11,FALSE))</f>
        <v>#N/A</v>
      </c>
      <c r="U511" s="10" t="e">
        <f>IF(VLOOKUP($I511,Zużycie!$A$2:$P$8,12,FALSE)=0," ",VLOOKUP($I511,Zużycie!$A$2:$P$8,12,FALSE))</f>
        <v>#N/A</v>
      </c>
      <c r="V511" s="10" t="e">
        <f>IF(VLOOKUP($I511,Zużycie!$A$2:$P$8,13,FALSE)=0," ",VLOOKUP($I511,Zużycie!$A$2:$P$2,100,FALSE))</f>
        <v>#N/A</v>
      </c>
      <c r="W511" s="10" t="e">
        <f>IF(VLOOKUP($I511,Zużycie!$A$2:$P$8,14,FALSE)=0," ",VLOOKUP($I511,Zużycie!$A$2:$P$8,14,FALSE))</f>
        <v>#N/A</v>
      </c>
      <c r="X511" s="10" t="e">
        <f>IF(VLOOKUP($I511,Zużycie!$A$2:$P$8,15,FALSE)=0," ",VLOOKUP($I511,Zużycie!$A$2:$P$8,15,FALSE))</f>
        <v>#N/A</v>
      </c>
      <c r="Y511" s="10" t="e">
        <f>IF(VLOOKUP($I511,Zużycie!$A$2:$P$8,16,FALSE)=0," ",VLOOKUP($I511,Zużycie!$A$2:$P$8,16,FALSE))</f>
        <v>#N/A</v>
      </c>
      <c r="Z511" s="10"/>
      <c r="AA511" s="10"/>
      <c r="AB511" s="10"/>
      <c r="AC511" s="10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</row>
    <row r="512" spans="1:46" ht="47.25" customHeight="1">
      <c r="A512" s="14"/>
      <c r="B512" s="5"/>
      <c r="C512" s="6"/>
      <c r="D512" s="6"/>
      <c r="E512" s="7"/>
      <c r="F512" s="5"/>
      <c r="G512" s="5"/>
      <c r="H512" s="5"/>
      <c r="I512" s="5" t="str">
        <f t="shared" si="59"/>
        <v/>
      </c>
      <c r="J512" s="5"/>
      <c r="K512" s="5"/>
      <c r="L512" s="5"/>
      <c r="M512" s="5"/>
      <c r="N512" s="10" t="e">
        <f>IF(VLOOKUP($I512,Zużycie!$A$2:$P$8,5,FALSE)=0," ",VLOOKUP($I512,Zużycie!$A$2:$P$8,5,FALSE))</f>
        <v>#N/A</v>
      </c>
      <c r="O512" s="10" t="e">
        <f>IF(VLOOKUP($I512,Zużycie!$A$2:$P$8,6,FALSE)=0," ",VLOOKUP($I512,Zużycie!$A$2:$P$8,6,FALSE))</f>
        <v>#N/A</v>
      </c>
      <c r="P512" s="10" t="e">
        <f>IF(VLOOKUP($I512,Zużycie!$A$2:$P$8,7,FALSE)=0," ",VLOOKUP($I512,Zużycie!$A$2:$P$8,7,FALSE))</f>
        <v>#N/A</v>
      </c>
      <c r="Q512" s="10" t="e">
        <f>IF(VLOOKUP($I512,Zużycie!$A$2:$P$8,8,FALSE)=0," ",VLOOKUP($I512,Zużycie!$A$2:$P$8,8,FALSE))</f>
        <v>#N/A</v>
      </c>
      <c r="R512" s="10" t="e">
        <f>IF(VLOOKUP($I512,Zużycie!$A$2:$P$8,9,FALSE)=0," ",VLOOKUP($I512,Zużycie!$A$2:$P$8,9,FALSE))</f>
        <v>#N/A</v>
      </c>
      <c r="S512" s="10" t="e">
        <f>IF(VLOOKUP($I512,Zużycie!$A$2:$P$8,10,FALSE)=0," ",VLOOKUP($I512,Zużycie!$A$2:$P$8,10,FALSE))</f>
        <v>#N/A</v>
      </c>
      <c r="T512" s="10" t="e">
        <f>IF(VLOOKUP($I512,Zużycie!$A$2:$P$8,11,FALSE)=0," ",VLOOKUP($I512,Zużycie!$A$2:$P$8,11,FALSE))</f>
        <v>#N/A</v>
      </c>
      <c r="U512" s="10" t="e">
        <f>IF(VLOOKUP($I512,Zużycie!$A$2:$P$8,12,FALSE)=0," ",VLOOKUP($I512,Zużycie!$A$2:$P$8,12,FALSE))</f>
        <v>#N/A</v>
      </c>
      <c r="V512" s="10" t="e">
        <f>IF(VLOOKUP($I512,Zużycie!$A$2:$P$8,13,FALSE)=0," ",VLOOKUP($I512,Zużycie!$A$2:$P$2,100,FALSE))</f>
        <v>#N/A</v>
      </c>
      <c r="W512" s="10" t="e">
        <f>IF(VLOOKUP($I512,Zużycie!$A$2:$P$8,14,FALSE)=0," ",VLOOKUP($I512,Zużycie!$A$2:$P$8,14,FALSE))</f>
        <v>#N/A</v>
      </c>
      <c r="X512" s="10" t="e">
        <f>IF(VLOOKUP($I512,Zużycie!$A$2:$P$8,15,FALSE)=0," ",VLOOKUP($I512,Zużycie!$A$2:$P$8,15,FALSE))</f>
        <v>#N/A</v>
      </c>
      <c r="Y512" s="10" t="e">
        <f>IF(VLOOKUP($I512,Zużycie!$A$2:$P$8,16,FALSE)=0," ",VLOOKUP($I512,Zużycie!$A$2:$P$8,16,FALSE))</f>
        <v>#N/A</v>
      </c>
      <c r="Z512" s="10"/>
      <c r="AA512" s="10"/>
      <c r="AB512" s="10"/>
      <c r="AC512" s="10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</row>
    <row r="513" spans="1:46" ht="47.25" customHeight="1">
      <c r="A513" s="14"/>
      <c r="B513" s="5"/>
      <c r="C513" s="6"/>
      <c r="D513" s="6"/>
      <c r="E513" s="7"/>
      <c r="F513" s="5"/>
      <c r="G513" s="5"/>
      <c r="H513" s="5"/>
      <c r="I513" s="5" t="str">
        <f t="shared" si="59"/>
        <v/>
      </c>
      <c r="J513" s="5"/>
      <c r="K513" s="5"/>
      <c r="L513" s="5"/>
      <c r="M513" s="5"/>
      <c r="N513" s="10" t="e">
        <f>IF(VLOOKUP($I513,Zużycie!$A$2:$P$8,5,FALSE)=0," ",VLOOKUP($I513,Zużycie!$A$2:$P$8,5,FALSE))</f>
        <v>#N/A</v>
      </c>
      <c r="O513" s="10" t="e">
        <f>IF(VLOOKUP($I513,Zużycie!$A$2:$P$8,6,FALSE)=0," ",VLOOKUP($I513,Zużycie!$A$2:$P$8,6,FALSE))</f>
        <v>#N/A</v>
      </c>
      <c r="P513" s="10" t="e">
        <f>IF(VLOOKUP($I513,Zużycie!$A$2:$P$8,7,FALSE)=0," ",VLOOKUP($I513,Zużycie!$A$2:$P$8,7,FALSE))</f>
        <v>#N/A</v>
      </c>
      <c r="Q513" s="10" t="e">
        <f>IF(VLOOKUP($I513,Zużycie!$A$2:$P$8,8,FALSE)=0," ",VLOOKUP($I513,Zużycie!$A$2:$P$8,8,FALSE))</f>
        <v>#N/A</v>
      </c>
      <c r="R513" s="10" t="e">
        <f>IF(VLOOKUP($I513,Zużycie!$A$2:$P$8,9,FALSE)=0," ",VLOOKUP($I513,Zużycie!$A$2:$P$8,9,FALSE))</f>
        <v>#N/A</v>
      </c>
      <c r="S513" s="10" t="e">
        <f>IF(VLOOKUP($I513,Zużycie!$A$2:$P$8,10,FALSE)=0," ",VLOOKUP($I513,Zużycie!$A$2:$P$8,10,FALSE))</f>
        <v>#N/A</v>
      </c>
      <c r="T513" s="10" t="e">
        <f>IF(VLOOKUP($I513,Zużycie!$A$2:$P$8,11,FALSE)=0," ",VLOOKUP($I513,Zużycie!$A$2:$P$8,11,FALSE))</f>
        <v>#N/A</v>
      </c>
      <c r="U513" s="10" t="e">
        <f>IF(VLOOKUP($I513,Zużycie!$A$2:$P$8,12,FALSE)=0," ",VLOOKUP($I513,Zużycie!$A$2:$P$8,12,FALSE))</f>
        <v>#N/A</v>
      </c>
      <c r="V513" s="10" t="e">
        <f>IF(VLOOKUP($I513,Zużycie!$A$2:$P$8,13,FALSE)=0," ",VLOOKUP($I513,Zużycie!$A$2:$P$2,100,FALSE))</f>
        <v>#N/A</v>
      </c>
      <c r="W513" s="10" t="e">
        <f>IF(VLOOKUP($I513,Zużycie!$A$2:$P$8,14,FALSE)=0," ",VLOOKUP($I513,Zużycie!$A$2:$P$8,14,FALSE))</f>
        <v>#N/A</v>
      </c>
      <c r="X513" s="10" t="e">
        <f>IF(VLOOKUP($I513,Zużycie!$A$2:$P$8,15,FALSE)=0," ",VLOOKUP($I513,Zużycie!$A$2:$P$8,15,FALSE))</f>
        <v>#N/A</v>
      </c>
      <c r="Y513" s="10" t="e">
        <f>IF(VLOOKUP($I513,Zużycie!$A$2:$P$8,16,FALSE)=0," ",VLOOKUP($I513,Zużycie!$A$2:$P$8,16,FALSE))</f>
        <v>#N/A</v>
      </c>
      <c r="Z513" s="10"/>
      <c r="AA513" s="10"/>
      <c r="AB513" s="10"/>
      <c r="AC513" s="10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</row>
    <row r="514" spans="1:46" ht="47.25" customHeight="1">
      <c r="A514" s="14"/>
      <c r="B514" s="5"/>
      <c r="C514" s="6"/>
      <c r="D514" s="6"/>
      <c r="E514" s="7"/>
      <c r="F514" s="5"/>
      <c r="G514" s="5"/>
      <c r="H514" s="5"/>
      <c r="I514" s="5" t="str">
        <f t="shared" si="59"/>
        <v/>
      </c>
      <c r="J514" s="5"/>
      <c r="K514" s="5"/>
      <c r="L514" s="5"/>
      <c r="M514" s="5"/>
      <c r="N514" s="10" t="e">
        <f>IF(VLOOKUP($I514,Zużycie!$A$2:$P$8,5,FALSE)=0," ",VLOOKUP($I514,Zużycie!$A$2:$P$8,5,FALSE))</f>
        <v>#N/A</v>
      </c>
      <c r="O514" s="10" t="e">
        <f>IF(VLOOKUP($I514,Zużycie!$A$2:$P$8,6,FALSE)=0," ",VLOOKUP($I514,Zużycie!$A$2:$P$8,6,FALSE))</f>
        <v>#N/A</v>
      </c>
      <c r="P514" s="10" t="e">
        <f>IF(VLOOKUP($I514,Zużycie!$A$2:$P$8,7,FALSE)=0," ",VLOOKUP($I514,Zużycie!$A$2:$P$8,7,FALSE))</f>
        <v>#N/A</v>
      </c>
      <c r="Q514" s="10" t="e">
        <f>IF(VLOOKUP($I514,Zużycie!$A$2:$P$8,8,FALSE)=0," ",VLOOKUP($I514,Zużycie!$A$2:$P$8,8,FALSE))</f>
        <v>#N/A</v>
      </c>
      <c r="R514" s="10" t="e">
        <f>IF(VLOOKUP($I514,Zużycie!$A$2:$P$8,9,FALSE)=0," ",VLOOKUP($I514,Zużycie!$A$2:$P$8,9,FALSE))</f>
        <v>#N/A</v>
      </c>
      <c r="S514" s="10" t="e">
        <f>IF(VLOOKUP($I514,Zużycie!$A$2:$P$8,10,FALSE)=0," ",VLOOKUP($I514,Zużycie!$A$2:$P$8,10,FALSE))</f>
        <v>#N/A</v>
      </c>
      <c r="T514" s="10" t="e">
        <f>IF(VLOOKUP($I514,Zużycie!$A$2:$P$8,11,FALSE)=0," ",VLOOKUP($I514,Zużycie!$A$2:$P$8,11,FALSE))</f>
        <v>#N/A</v>
      </c>
      <c r="U514" s="10" t="e">
        <f>IF(VLOOKUP($I514,Zużycie!$A$2:$P$8,12,FALSE)=0," ",VLOOKUP($I514,Zużycie!$A$2:$P$8,12,FALSE))</f>
        <v>#N/A</v>
      </c>
      <c r="V514" s="10" t="e">
        <f>IF(VLOOKUP($I514,Zużycie!$A$2:$P$8,13,FALSE)=0," ",VLOOKUP($I514,Zużycie!$A$2:$P$2,100,FALSE))</f>
        <v>#N/A</v>
      </c>
      <c r="W514" s="10" t="e">
        <f>IF(VLOOKUP($I514,Zużycie!$A$2:$P$8,14,FALSE)=0," ",VLOOKUP($I514,Zużycie!$A$2:$P$8,14,FALSE))</f>
        <v>#N/A</v>
      </c>
      <c r="X514" s="10" t="e">
        <f>IF(VLOOKUP($I514,Zużycie!$A$2:$P$8,15,FALSE)=0," ",VLOOKUP($I514,Zużycie!$A$2:$P$8,15,FALSE))</f>
        <v>#N/A</v>
      </c>
      <c r="Y514" s="10" t="e">
        <f>IF(VLOOKUP($I514,Zużycie!$A$2:$P$8,16,FALSE)=0," ",VLOOKUP($I514,Zużycie!$A$2:$P$8,16,FALSE))</f>
        <v>#N/A</v>
      </c>
      <c r="Z514" s="10"/>
      <c r="AA514" s="10"/>
      <c r="AB514" s="10"/>
      <c r="AC514" s="10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</row>
    <row r="515" spans="1:46" ht="47.25" customHeight="1">
      <c r="A515" s="14"/>
      <c r="B515" s="5"/>
      <c r="C515" s="6"/>
      <c r="D515" s="6"/>
      <c r="E515" s="7"/>
      <c r="F515" s="5"/>
      <c r="G515" s="5"/>
      <c r="H515" s="5"/>
      <c r="I515" s="5" t="str">
        <f t="shared" ref="I515:I578" si="60">CONCATENATE(F515,G515,H515)</f>
        <v/>
      </c>
      <c r="J515" s="5"/>
      <c r="K515" s="5"/>
      <c r="L515" s="5"/>
      <c r="M515" s="5"/>
      <c r="N515" s="10" t="e">
        <f>IF(VLOOKUP($I515,Zużycie!$A$2:$P$8,5,FALSE)=0," ",VLOOKUP($I515,Zużycie!$A$2:$P$8,5,FALSE))</f>
        <v>#N/A</v>
      </c>
      <c r="O515" s="10" t="e">
        <f>IF(VLOOKUP($I515,Zużycie!$A$2:$P$8,6,FALSE)=0," ",VLOOKUP($I515,Zużycie!$A$2:$P$8,6,FALSE))</f>
        <v>#N/A</v>
      </c>
      <c r="P515" s="10" t="e">
        <f>IF(VLOOKUP($I515,Zużycie!$A$2:$P$8,7,FALSE)=0," ",VLOOKUP($I515,Zużycie!$A$2:$P$8,7,FALSE))</f>
        <v>#N/A</v>
      </c>
      <c r="Q515" s="10" t="e">
        <f>IF(VLOOKUP($I515,Zużycie!$A$2:$P$8,8,FALSE)=0," ",VLOOKUP($I515,Zużycie!$A$2:$P$8,8,FALSE))</f>
        <v>#N/A</v>
      </c>
      <c r="R515" s="10" t="e">
        <f>IF(VLOOKUP($I515,Zużycie!$A$2:$P$8,9,FALSE)=0," ",VLOOKUP($I515,Zużycie!$A$2:$P$8,9,FALSE))</f>
        <v>#N/A</v>
      </c>
      <c r="S515" s="10" t="e">
        <f>IF(VLOOKUP($I515,Zużycie!$A$2:$P$8,10,FALSE)=0," ",VLOOKUP($I515,Zużycie!$A$2:$P$8,10,FALSE))</f>
        <v>#N/A</v>
      </c>
      <c r="T515" s="10" t="e">
        <f>IF(VLOOKUP($I515,Zużycie!$A$2:$P$8,11,FALSE)=0," ",VLOOKUP($I515,Zużycie!$A$2:$P$8,11,FALSE))</f>
        <v>#N/A</v>
      </c>
      <c r="U515" s="10" t="e">
        <f>IF(VLOOKUP($I515,Zużycie!$A$2:$P$8,12,FALSE)=0," ",VLOOKUP($I515,Zużycie!$A$2:$P$8,12,FALSE))</f>
        <v>#N/A</v>
      </c>
      <c r="V515" s="10" t="e">
        <f>IF(VLOOKUP($I515,Zużycie!$A$2:$P$8,13,FALSE)=0," ",VLOOKUP($I515,Zużycie!$A$2:$P$2,100,FALSE))</f>
        <v>#N/A</v>
      </c>
      <c r="W515" s="10" t="e">
        <f>IF(VLOOKUP($I515,Zużycie!$A$2:$P$8,14,FALSE)=0," ",VLOOKUP($I515,Zużycie!$A$2:$P$8,14,FALSE))</f>
        <v>#N/A</v>
      </c>
      <c r="X515" s="10" t="e">
        <f>IF(VLOOKUP($I515,Zużycie!$A$2:$P$8,15,FALSE)=0," ",VLOOKUP($I515,Zużycie!$A$2:$P$8,15,FALSE))</f>
        <v>#N/A</v>
      </c>
      <c r="Y515" s="10" t="e">
        <f>IF(VLOOKUP($I515,Zużycie!$A$2:$P$8,16,FALSE)=0," ",VLOOKUP($I515,Zużycie!$A$2:$P$8,16,FALSE))</f>
        <v>#N/A</v>
      </c>
      <c r="Z515" s="10"/>
      <c r="AA515" s="10"/>
      <c r="AB515" s="10"/>
      <c r="AC515" s="10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</row>
    <row r="516" spans="1:46" ht="47.25" customHeight="1">
      <c r="A516" s="14"/>
      <c r="B516" s="5"/>
      <c r="C516" s="6"/>
      <c r="D516" s="6"/>
      <c r="E516" s="7"/>
      <c r="F516" s="5"/>
      <c r="G516" s="5"/>
      <c r="H516" s="5"/>
      <c r="I516" s="5" t="str">
        <f t="shared" si="60"/>
        <v/>
      </c>
      <c r="J516" s="5"/>
      <c r="K516" s="5"/>
      <c r="L516" s="5"/>
      <c r="M516" s="5"/>
      <c r="N516" s="10" t="e">
        <f>IF(VLOOKUP($I516,Zużycie!$A$2:$P$8,5,FALSE)=0," ",VLOOKUP($I516,Zużycie!$A$2:$P$8,5,FALSE))</f>
        <v>#N/A</v>
      </c>
      <c r="O516" s="10" t="e">
        <f>IF(VLOOKUP($I516,Zużycie!$A$2:$P$8,6,FALSE)=0," ",VLOOKUP($I516,Zużycie!$A$2:$P$8,6,FALSE))</f>
        <v>#N/A</v>
      </c>
      <c r="P516" s="10" t="e">
        <f>IF(VLOOKUP($I516,Zużycie!$A$2:$P$8,7,FALSE)=0," ",VLOOKUP($I516,Zużycie!$A$2:$P$8,7,FALSE))</f>
        <v>#N/A</v>
      </c>
      <c r="Q516" s="10" t="e">
        <f>IF(VLOOKUP($I516,Zużycie!$A$2:$P$8,8,FALSE)=0," ",VLOOKUP($I516,Zużycie!$A$2:$P$8,8,FALSE))</f>
        <v>#N/A</v>
      </c>
      <c r="R516" s="10" t="e">
        <f>IF(VLOOKUP($I516,Zużycie!$A$2:$P$8,9,FALSE)=0," ",VLOOKUP($I516,Zużycie!$A$2:$P$8,9,FALSE))</f>
        <v>#N/A</v>
      </c>
      <c r="S516" s="10" t="e">
        <f>IF(VLOOKUP($I516,Zużycie!$A$2:$P$8,10,FALSE)=0," ",VLOOKUP($I516,Zużycie!$A$2:$P$8,10,FALSE))</f>
        <v>#N/A</v>
      </c>
      <c r="T516" s="10" t="e">
        <f>IF(VLOOKUP($I516,Zużycie!$A$2:$P$8,11,FALSE)=0," ",VLOOKUP($I516,Zużycie!$A$2:$P$8,11,FALSE))</f>
        <v>#N/A</v>
      </c>
      <c r="U516" s="10" t="e">
        <f>IF(VLOOKUP($I516,Zużycie!$A$2:$P$8,12,FALSE)=0," ",VLOOKUP($I516,Zużycie!$A$2:$P$8,12,FALSE))</f>
        <v>#N/A</v>
      </c>
      <c r="V516" s="10" t="e">
        <f>IF(VLOOKUP($I516,Zużycie!$A$2:$P$8,13,FALSE)=0," ",VLOOKUP($I516,Zużycie!$A$2:$P$2,100,FALSE))</f>
        <v>#N/A</v>
      </c>
      <c r="W516" s="10" t="e">
        <f>IF(VLOOKUP($I516,Zużycie!$A$2:$P$8,14,FALSE)=0," ",VLOOKUP($I516,Zużycie!$A$2:$P$8,14,FALSE))</f>
        <v>#N/A</v>
      </c>
      <c r="X516" s="10" t="e">
        <f>IF(VLOOKUP($I516,Zużycie!$A$2:$P$8,15,FALSE)=0," ",VLOOKUP($I516,Zużycie!$A$2:$P$8,15,FALSE))</f>
        <v>#N/A</v>
      </c>
      <c r="Y516" s="10" t="e">
        <f>IF(VLOOKUP($I516,Zużycie!$A$2:$P$8,16,FALSE)=0," ",VLOOKUP($I516,Zużycie!$A$2:$P$8,16,FALSE))</f>
        <v>#N/A</v>
      </c>
      <c r="Z516" s="10"/>
      <c r="AA516" s="10"/>
      <c r="AB516" s="10"/>
      <c r="AC516" s="10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</row>
    <row r="517" spans="1:46" ht="47.25" customHeight="1">
      <c r="A517" s="14"/>
      <c r="B517" s="5"/>
      <c r="C517" s="6"/>
      <c r="D517" s="6"/>
      <c r="E517" s="7"/>
      <c r="F517" s="5"/>
      <c r="G517" s="5"/>
      <c r="H517" s="5"/>
      <c r="I517" s="5" t="str">
        <f t="shared" si="60"/>
        <v/>
      </c>
      <c r="J517" s="5"/>
      <c r="K517" s="5"/>
      <c r="L517" s="5"/>
      <c r="M517" s="5"/>
      <c r="N517" s="10" t="e">
        <f>IF(VLOOKUP($I517,Zużycie!$A$2:$P$8,5,FALSE)=0," ",VLOOKUP($I517,Zużycie!$A$2:$P$8,5,FALSE))</f>
        <v>#N/A</v>
      </c>
      <c r="O517" s="10" t="e">
        <f>IF(VLOOKUP($I517,Zużycie!$A$2:$P$8,6,FALSE)=0," ",VLOOKUP($I517,Zużycie!$A$2:$P$8,6,FALSE))</f>
        <v>#N/A</v>
      </c>
      <c r="P517" s="10" t="e">
        <f>IF(VLOOKUP($I517,Zużycie!$A$2:$P$8,7,FALSE)=0," ",VLOOKUP($I517,Zużycie!$A$2:$P$8,7,FALSE))</f>
        <v>#N/A</v>
      </c>
      <c r="Q517" s="10" t="e">
        <f>IF(VLOOKUP($I517,Zużycie!$A$2:$P$8,8,FALSE)=0," ",VLOOKUP($I517,Zużycie!$A$2:$P$8,8,FALSE))</f>
        <v>#N/A</v>
      </c>
      <c r="R517" s="10" t="e">
        <f>IF(VLOOKUP($I517,Zużycie!$A$2:$P$8,9,FALSE)=0," ",VLOOKUP($I517,Zużycie!$A$2:$P$8,9,FALSE))</f>
        <v>#N/A</v>
      </c>
      <c r="S517" s="10" t="e">
        <f>IF(VLOOKUP($I517,Zużycie!$A$2:$P$8,10,FALSE)=0," ",VLOOKUP($I517,Zużycie!$A$2:$P$8,10,FALSE))</f>
        <v>#N/A</v>
      </c>
      <c r="T517" s="10" t="e">
        <f>IF(VLOOKUP($I517,Zużycie!$A$2:$P$8,11,FALSE)=0," ",VLOOKUP($I517,Zużycie!$A$2:$P$8,11,FALSE))</f>
        <v>#N/A</v>
      </c>
      <c r="U517" s="10" t="e">
        <f>IF(VLOOKUP($I517,Zużycie!$A$2:$P$8,12,FALSE)=0," ",VLOOKUP($I517,Zużycie!$A$2:$P$8,12,FALSE))</f>
        <v>#N/A</v>
      </c>
      <c r="V517" s="10" t="e">
        <f>IF(VLOOKUP($I517,Zużycie!$A$2:$P$8,13,FALSE)=0," ",VLOOKUP($I517,Zużycie!$A$2:$P$2,100,FALSE))</f>
        <v>#N/A</v>
      </c>
      <c r="W517" s="10" t="e">
        <f>IF(VLOOKUP($I517,Zużycie!$A$2:$P$8,14,FALSE)=0," ",VLOOKUP($I517,Zużycie!$A$2:$P$8,14,FALSE))</f>
        <v>#N/A</v>
      </c>
      <c r="X517" s="10" t="e">
        <f>IF(VLOOKUP($I517,Zużycie!$A$2:$P$8,15,FALSE)=0," ",VLOOKUP($I517,Zużycie!$A$2:$P$8,15,FALSE))</f>
        <v>#N/A</v>
      </c>
      <c r="Y517" s="10" t="e">
        <f>IF(VLOOKUP($I517,Zużycie!$A$2:$P$8,16,FALSE)=0," ",VLOOKUP($I517,Zużycie!$A$2:$P$8,16,FALSE))</f>
        <v>#N/A</v>
      </c>
      <c r="Z517" s="10"/>
      <c r="AA517" s="10"/>
      <c r="AB517" s="10"/>
      <c r="AC517" s="10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</row>
    <row r="518" spans="1:46" ht="47.25" customHeight="1">
      <c r="A518" s="14"/>
      <c r="B518" s="5"/>
      <c r="C518" s="6"/>
      <c r="D518" s="6"/>
      <c r="E518" s="7"/>
      <c r="F518" s="5"/>
      <c r="G518" s="5"/>
      <c r="H518" s="5"/>
      <c r="I518" s="5" t="str">
        <f t="shared" si="60"/>
        <v/>
      </c>
      <c r="J518" s="5"/>
      <c r="K518" s="5"/>
      <c r="L518" s="5"/>
      <c r="M518" s="5"/>
      <c r="N518" s="10" t="e">
        <f>IF(VLOOKUP($I518,Zużycie!$A$2:$P$8,5,FALSE)=0," ",VLOOKUP($I518,Zużycie!$A$2:$P$8,5,FALSE))</f>
        <v>#N/A</v>
      </c>
      <c r="O518" s="10" t="e">
        <f>IF(VLOOKUP($I518,Zużycie!$A$2:$P$8,6,FALSE)=0," ",VLOOKUP($I518,Zużycie!$A$2:$P$8,6,FALSE))</f>
        <v>#N/A</v>
      </c>
      <c r="P518" s="10" t="e">
        <f>IF(VLOOKUP($I518,Zużycie!$A$2:$P$8,7,FALSE)=0," ",VLOOKUP($I518,Zużycie!$A$2:$P$8,7,FALSE))</f>
        <v>#N/A</v>
      </c>
      <c r="Q518" s="10" t="e">
        <f>IF(VLOOKUP($I518,Zużycie!$A$2:$P$8,8,FALSE)=0," ",VLOOKUP($I518,Zużycie!$A$2:$P$8,8,FALSE))</f>
        <v>#N/A</v>
      </c>
      <c r="R518" s="10" t="e">
        <f>IF(VLOOKUP($I518,Zużycie!$A$2:$P$8,9,FALSE)=0," ",VLOOKUP($I518,Zużycie!$A$2:$P$8,9,FALSE))</f>
        <v>#N/A</v>
      </c>
      <c r="S518" s="10" t="e">
        <f>IF(VLOOKUP($I518,Zużycie!$A$2:$P$8,10,FALSE)=0," ",VLOOKUP($I518,Zużycie!$A$2:$P$8,10,FALSE))</f>
        <v>#N/A</v>
      </c>
      <c r="T518" s="10" t="e">
        <f>IF(VLOOKUP($I518,Zużycie!$A$2:$P$8,11,FALSE)=0," ",VLOOKUP($I518,Zużycie!$A$2:$P$8,11,FALSE))</f>
        <v>#N/A</v>
      </c>
      <c r="U518" s="10" t="e">
        <f>IF(VLOOKUP($I518,Zużycie!$A$2:$P$8,12,FALSE)=0," ",VLOOKUP($I518,Zużycie!$A$2:$P$8,12,FALSE))</f>
        <v>#N/A</v>
      </c>
      <c r="V518" s="10" t="e">
        <f>IF(VLOOKUP($I518,Zużycie!$A$2:$P$8,13,FALSE)=0," ",VLOOKUP($I518,Zużycie!$A$2:$P$2,100,FALSE))</f>
        <v>#N/A</v>
      </c>
      <c r="W518" s="10" t="e">
        <f>IF(VLOOKUP($I518,Zużycie!$A$2:$P$8,14,FALSE)=0," ",VLOOKUP($I518,Zużycie!$A$2:$P$8,14,FALSE))</f>
        <v>#N/A</v>
      </c>
      <c r="X518" s="10" t="e">
        <f>IF(VLOOKUP($I518,Zużycie!$A$2:$P$8,15,FALSE)=0," ",VLOOKUP($I518,Zużycie!$A$2:$P$8,15,FALSE))</f>
        <v>#N/A</v>
      </c>
      <c r="Y518" s="10" t="e">
        <f>IF(VLOOKUP($I518,Zużycie!$A$2:$P$8,16,FALSE)=0," ",VLOOKUP($I518,Zużycie!$A$2:$P$8,16,FALSE))</f>
        <v>#N/A</v>
      </c>
      <c r="Z518" s="10"/>
      <c r="AA518" s="10"/>
      <c r="AB518" s="10"/>
      <c r="AC518" s="10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</row>
    <row r="519" spans="1:46" ht="47.25" customHeight="1">
      <c r="A519" s="14"/>
      <c r="B519" s="5"/>
      <c r="C519" s="6"/>
      <c r="D519" s="6"/>
      <c r="E519" s="7"/>
      <c r="F519" s="5"/>
      <c r="G519" s="5"/>
      <c r="H519" s="5"/>
      <c r="I519" s="5" t="str">
        <f t="shared" si="60"/>
        <v/>
      </c>
      <c r="J519" s="5"/>
      <c r="K519" s="5"/>
      <c r="L519" s="5"/>
      <c r="M519" s="5"/>
      <c r="N519" s="10" t="e">
        <f>IF(VLOOKUP($I519,Zużycie!$A$2:$P$8,5,FALSE)=0," ",VLOOKUP($I519,Zużycie!$A$2:$P$8,5,FALSE))</f>
        <v>#N/A</v>
      </c>
      <c r="O519" s="10" t="e">
        <f>IF(VLOOKUP($I519,Zużycie!$A$2:$P$8,6,FALSE)=0," ",VLOOKUP($I519,Zużycie!$A$2:$P$8,6,FALSE))</f>
        <v>#N/A</v>
      </c>
      <c r="P519" s="10" t="e">
        <f>IF(VLOOKUP($I519,Zużycie!$A$2:$P$8,7,FALSE)=0," ",VLOOKUP($I519,Zużycie!$A$2:$P$8,7,FALSE))</f>
        <v>#N/A</v>
      </c>
      <c r="Q519" s="10" t="e">
        <f>IF(VLOOKUP($I519,Zużycie!$A$2:$P$8,8,FALSE)=0," ",VLOOKUP($I519,Zużycie!$A$2:$P$8,8,FALSE))</f>
        <v>#N/A</v>
      </c>
      <c r="R519" s="10" t="e">
        <f>IF(VLOOKUP($I519,Zużycie!$A$2:$P$8,9,FALSE)=0," ",VLOOKUP($I519,Zużycie!$A$2:$P$8,9,FALSE))</f>
        <v>#N/A</v>
      </c>
      <c r="S519" s="10" t="e">
        <f>IF(VLOOKUP($I519,Zużycie!$A$2:$P$8,10,FALSE)=0," ",VLOOKUP($I519,Zużycie!$A$2:$P$8,10,FALSE))</f>
        <v>#N/A</v>
      </c>
      <c r="T519" s="10" t="e">
        <f>IF(VLOOKUP($I519,Zużycie!$A$2:$P$8,11,FALSE)=0," ",VLOOKUP($I519,Zużycie!$A$2:$P$8,11,FALSE))</f>
        <v>#N/A</v>
      </c>
      <c r="U519" s="10" t="e">
        <f>IF(VLOOKUP($I519,Zużycie!$A$2:$P$8,12,FALSE)=0," ",VLOOKUP($I519,Zużycie!$A$2:$P$8,12,FALSE))</f>
        <v>#N/A</v>
      </c>
      <c r="V519" s="10" t="e">
        <f>IF(VLOOKUP($I519,Zużycie!$A$2:$P$8,13,FALSE)=0," ",VLOOKUP($I519,Zużycie!$A$2:$P$2,100,FALSE))</f>
        <v>#N/A</v>
      </c>
      <c r="W519" s="10" t="e">
        <f>IF(VLOOKUP($I519,Zużycie!$A$2:$P$8,14,FALSE)=0," ",VLOOKUP($I519,Zużycie!$A$2:$P$8,14,FALSE))</f>
        <v>#N/A</v>
      </c>
      <c r="X519" s="10" t="e">
        <f>IF(VLOOKUP($I519,Zużycie!$A$2:$P$8,15,FALSE)=0," ",VLOOKUP($I519,Zużycie!$A$2:$P$8,15,FALSE))</f>
        <v>#N/A</v>
      </c>
      <c r="Y519" s="10" t="e">
        <f>IF(VLOOKUP($I519,Zużycie!$A$2:$P$8,16,FALSE)=0," ",VLOOKUP($I519,Zużycie!$A$2:$P$8,16,FALSE))</f>
        <v>#N/A</v>
      </c>
      <c r="Z519" s="10"/>
      <c r="AA519" s="10"/>
      <c r="AB519" s="10"/>
      <c r="AC519" s="10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</row>
    <row r="520" spans="1:46" ht="47.25" customHeight="1">
      <c r="A520" s="14"/>
      <c r="B520" s="5"/>
      <c r="C520" s="6"/>
      <c r="D520" s="6"/>
      <c r="E520" s="7"/>
      <c r="F520" s="5"/>
      <c r="G520" s="5"/>
      <c r="H520" s="5"/>
      <c r="I520" s="5" t="str">
        <f t="shared" si="60"/>
        <v/>
      </c>
      <c r="J520" s="5"/>
      <c r="K520" s="5"/>
      <c r="L520" s="5"/>
      <c r="M520" s="5"/>
      <c r="N520" s="10" t="e">
        <f>IF(VLOOKUP($I520,Zużycie!$A$2:$P$8,5,FALSE)=0," ",VLOOKUP($I520,Zużycie!$A$2:$P$8,5,FALSE))</f>
        <v>#N/A</v>
      </c>
      <c r="O520" s="10" t="e">
        <f>IF(VLOOKUP($I520,Zużycie!$A$2:$P$8,6,FALSE)=0," ",VLOOKUP($I520,Zużycie!$A$2:$P$8,6,FALSE))</f>
        <v>#N/A</v>
      </c>
      <c r="P520" s="10" t="e">
        <f>IF(VLOOKUP($I520,Zużycie!$A$2:$P$8,7,FALSE)=0," ",VLOOKUP($I520,Zużycie!$A$2:$P$8,7,FALSE))</f>
        <v>#N/A</v>
      </c>
      <c r="Q520" s="10" t="e">
        <f>IF(VLOOKUP($I520,Zużycie!$A$2:$P$8,8,FALSE)=0," ",VLOOKUP($I520,Zużycie!$A$2:$P$8,8,FALSE))</f>
        <v>#N/A</v>
      </c>
      <c r="R520" s="10" t="e">
        <f>IF(VLOOKUP($I520,Zużycie!$A$2:$P$8,9,FALSE)=0," ",VLOOKUP($I520,Zużycie!$A$2:$P$8,9,FALSE))</f>
        <v>#N/A</v>
      </c>
      <c r="S520" s="10" t="e">
        <f>IF(VLOOKUP($I520,Zużycie!$A$2:$P$8,10,FALSE)=0," ",VLOOKUP($I520,Zużycie!$A$2:$P$8,10,FALSE))</f>
        <v>#N/A</v>
      </c>
      <c r="T520" s="10" t="e">
        <f>IF(VLOOKUP($I520,Zużycie!$A$2:$P$8,11,FALSE)=0," ",VLOOKUP($I520,Zużycie!$A$2:$P$8,11,FALSE))</f>
        <v>#N/A</v>
      </c>
      <c r="U520" s="10" t="e">
        <f>IF(VLOOKUP($I520,Zużycie!$A$2:$P$8,12,FALSE)=0," ",VLOOKUP($I520,Zużycie!$A$2:$P$8,12,FALSE))</f>
        <v>#N/A</v>
      </c>
      <c r="V520" s="10" t="e">
        <f>IF(VLOOKUP($I520,Zużycie!$A$2:$P$8,13,FALSE)=0," ",VLOOKUP($I520,Zużycie!$A$2:$P$2,100,FALSE))</f>
        <v>#N/A</v>
      </c>
      <c r="W520" s="10" t="e">
        <f>IF(VLOOKUP($I520,Zużycie!$A$2:$P$8,14,FALSE)=0," ",VLOOKUP($I520,Zużycie!$A$2:$P$8,14,FALSE))</f>
        <v>#N/A</v>
      </c>
      <c r="X520" s="10" t="e">
        <f>IF(VLOOKUP($I520,Zużycie!$A$2:$P$8,15,FALSE)=0," ",VLOOKUP($I520,Zużycie!$A$2:$P$8,15,FALSE))</f>
        <v>#N/A</v>
      </c>
      <c r="Y520" s="10" t="e">
        <f>IF(VLOOKUP($I520,Zużycie!$A$2:$P$8,16,FALSE)=0," ",VLOOKUP($I520,Zużycie!$A$2:$P$8,16,FALSE))</f>
        <v>#N/A</v>
      </c>
      <c r="Z520" s="10"/>
      <c r="AA520" s="10"/>
      <c r="AB520" s="10"/>
      <c r="AC520" s="10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</row>
    <row r="521" spans="1:46" ht="47.25" customHeight="1">
      <c r="A521" s="14"/>
      <c r="B521" s="5"/>
      <c r="C521" s="6"/>
      <c r="D521" s="6"/>
      <c r="E521" s="7"/>
      <c r="F521" s="5"/>
      <c r="G521" s="5"/>
      <c r="H521" s="5"/>
      <c r="I521" s="5" t="str">
        <f t="shared" si="60"/>
        <v/>
      </c>
      <c r="J521" s="5"/>
      <c r="K521" s="5"/>
      <c r="L521" s="5"/>
      <c r="M521" s="5"/>
      <c r="N521" s="10" t="e">
        <f>IF(VLOOKUP($I521,Zużycie!$A$2:$P$8,5,FALSE)=0," ",VLOOKUP($I521,Zużycie!$A$2:$P$8,5,FALSE))</f>
        <v>#N/A</v>
      </c>
      <c r="O521" s="10" t="e">
        <f>IF(VLOOKUP($I521,Zużycie!$A$2:$P$8,6,FALSE)=0," ",VLOOKUP($I521,Zużycie!$A$2:$P$8,6,FALSE))</f>
        <v>#N/A</v>
      </c>
      <c r="P521" s="10" t="e">
        <f>IF(VLOOKUP($I521,Zużycie!$A$2:$P$8,7,FALSE)=0," ",VLOOKUP($I521,Zużycie!$A$2:$P$8,7,FALSE))</f>
        <v>#N/A</v>
      </c>
      <c r="Q521" s="10" t="e">
        <f>IF(VLOOKUP($I521,Zużycie!$A$2:$P$8,8,FALSE)=0," ",VLOOKUP($I521,Zużycie!$A$2:$P$8,8,FALSE))</f>
        <v>#N/A</v>
      </c>
      <c r="R521" s="10" t="e">
        <f>IF(VLOOKUP($I521,Zużycie!$A$2:$P$8,9,FALSE)=0," ",VLOOKUP($I521,Zużycie!$A$2:$P$8,9,FALSE))</f>
        <v>#N/A</v>
      </c>
      <c r="S521" s="10" t="e">
        <f>IF(VLOOKUP($I521,Zużycie!$A$2:$P$8,10,FALSE)=0," ",VLOOKUP($I521,Zużycie!$A$2:$P$8,10,FALSE))</f>
        <v>#N/A</v>
      </c>
      <c r="T521" s="10" t="e">
        <f>IF(VLOOKUP($I521,Zużycie!$A$2:$P$8,11,FALSE)=0," ",VLOOKUP($I521,Zużycie!$A$2:$P$8,11,FALSE))</f>
        <v>#N/A</v>
      </c>
      <c r="U521" s="10" t="e">
        <f>IF(VLOOKUP($I521,Zużycie!$A$2:$P$8,12,FALSE)=0," ",VLOOKUP($I521,Zużycie!$A$2:$P$8,12,FALSE))</f>
        <v>#N/A</v>
      </c>
      <c r="V521" s="10" t="e">
        <f>IF(VLOOKUP($I521,Zużycie!$A$2:$P$8,13,FALSE)=0," ",VLOOKUP($I521,Zużycie!$A$2:$P$2,100,FALSE))</f>
        <v>#N/A</v>
      </c>
      <c r="W521" s="10" t="e">
        <f>IF(VLOOKUP($I521,Zużycie!$A$2:$P$8,14,FALSE)=0," ",VLOOKUP($I521,Zużycie!$A$2:$P$8,14,FALSE))</f>
        <v>#N/A</v>
      </c>
      <c r="X521" s="10" t="e">
        <f>IF(VLOOKUP($I521,Zużycie!$A$2:$P$8,15,FALSE)=0," ",VLOOKUP($I521,Zużycie!$A$2:$P$8,15,FALSE))</f>
        <v>#N/A</v>
      </c>
      <c r="Y521" s="10" t="e">
        <f>IF(VLOOKUP($I521,Zużycie!$A$2:$P$8,16,FALSE)=0," ",VLOOKUP($I521,Zużycie!$A$2:$P$8,16,FALSE))</f>
        <v>#N/A</v>
      </c>
      <c r="Z521" s="10"/>
      <c r="AA521" s="10"/>
      <c r="AB521" s="10"/>
      <c r="AC521" s="10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</row>
    <row r="522" spans="1:46" ht="47.25" customHeight="1">
      <c r="A522" s="14"/>
      <c r="B522" s="5"/>
      <c r="C522" s="6"/>
      <c r="D522" s="6"/>
      <c r="E522" s="7"/>
      <c r="F522" s="5"/>
      <c r="G522" s="5"/>
      <c r="H522" s="5"/>
      <c r="I522" s="5" t="str">
        <f t="shared" si="60"/>
        <v/>
      </c>
      <c r="J522" s="5"/>
      <c r="K522" s="5"/>
      <c r="L522" s="5"/>
      <c r="M522" s="5"/>
      <c r="N522" s="10" t="e">
        <f>IF(VLOOKUP($I522,Zużycie!$A$2:$P$8,5,FALSE)=0," ",VLOOKUP($I522,Zużycie!$A$2:$P$8,5,FALSE))</f>
        <v>#N/A</v>
      </c>
      <c r="O522" s="10" t="e">
        <f>IF(VLOOKUP($I522,Zużycie!$A$2:$P$8,6,FALSE)=0," ",VLOOKUP($I522,Zużycie!$A$2:$P$8,6,FALSE))</f>
        <v>#N/A</v>
      </c>
      <c r="P522" s="10" t="e">
        <f>IF(VLOOKUP($I522,Zużycie!$A$2:$P$8,7,FALSE)=0," ",VLOOKUP($I522,Zużycie!$A$2:$P$8,7,FALSE))</f>
        <v>#N/A</v>
      </c>
      <c r="Q522" s="10" t="e">
        <f>IF(VLOOKUP($I522,Zużycie!$A$2:$P$8,8,FALSE)=0," ",VLOOKUP($I522,Zużycie!$A$2:$P$8,8,FALSE))</f>
        <v>#N/A</v>
      </c>
      <c r="R522" s="10" t="e">
        <f>IF(VLOOKUP($I522,Zużycie!$A$2:$P$8,9,FALSE)=0," ",VLOOKUP($I522,Zużycie!$A$2:$P$8,9,FALSE))</f>
        <v>#N/A</v>
      </c>
      <c r="S522" s="10" t="e">
        <f>IF(VLOOKUP($I522,Zużycie!$A$2:$P$8,10,FALSE)=0," ",VLOOKUP($I522,Zużycie!$A$2:$P$8,10,FALSE))</f>
        <v>#N/A</v>
      </c>
      <c r="T522" s="10" t="e">
        <f>IF(VLOOKUP($I522,Zużycie!$A$2:$P$8,11,FALSE)=0," ",VLOOKUP($I522,Zużycie!$A$2:$P$8,11,FALSE))</f>
        <v>#N/A</v>
      </c>
      <c r="U522" s="10" t="e">
        <f>IF(VLOOKUP($I522,Zużycie!$A$2:$P$8,12,FALSE)=0," ",VLOOKUP($I522,Zużycie!$A$2:$P$8,12,FALSE))</f>
        <v>#N/A</v>
      </c>
      <c r="V522" s="10" t="e">
        <f>IF(VLOOKUP($I522,Zużycie!$A$2:$P$8,13,FALSE)=0," ",VLOOKUP($I522,Zużycie!$A$2:$P$2,100,FALSE))</f>
        <v>#N/A</v>
      </c>
      <c r="W522" s="10" t="e">
        <f>IF(VLOOKUP($I522,Zużycie!$A$2:$P$8,14,FALSE)=0," ",VLOOKUP($I522,Zużycie!$A$2:$P$8,14,FALSE))</f>
        <v>#N/A</v>
      </c>
      <c r="X522" s="10" t="e">
        <f>IF(VLOOKUP($I522,Zużycie!$A$2:$P$8,15,FALSE)=0," ",VLOOKUP($I522,Zużycie!$A$2:$P$8,15,FALSE))</f>
        <v>#N/A</v>
      </c>
      <c r="Y522" s="10" t="e">
        <f>IF(VLOOKUP($I522,Zużycie!$A$2:$P$8,16,FALSE)=0," ",VLOOKUP($I522,Zużycie!$A$2:$P$8,16,FALSE))</f>
        <v>#N/A</v>
      </c>
      <c r="Z522" s="10"/>
      <c r="AA522" s="10"/>
      <c r="AB522" s="10"/>
      <c r="AC522" s="10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</row>
    <row r="523" spans="1:46" ht="47.25" customHeight="1">
      <c r="A523" s="14"/>
      <c r="B523" s="5"/>
      <c r="C523" s="6"/>
      <c r="D523" s="6"/>
      <c r="E523" s="7"/>
      <c r="F523" s="5"/>
      <c r="G523" s="5"/>
      <c r="H523" s="5"/>
      <c r="I523" s="5" t="str">
        <f t="shared" si="60"/>
        <v/>
      </c>
      <c r="J523" s="5"/>
      <c r="K523" s="5"/>
      <c r="L523" s="5"/>
      <c r="M523" s="5"/>
      <c r="N523" s="10" t="e">
        <f>IF(VLOOKUP($I523,Zużycie!$A$2:$P$8,5,FALSE)=0," ",VLOOKUP($I523,Zużycie!$A$2:$P$8,5,FALSE))</f>
        <v>#N/A</v>
      </c>
      <c r="O523" s="10" t="e">
        <f>IF(VLOOKUP($I523,Zużycie!$A$2:$P$8,6,FALSE)=0," ",VLOOKUP($I523,Zużycie!$A$2:$P$8,6,FALSE))</f>
        <v>#N/A</v>
      </c>
      <c r="P523" s="10" t="e">
        <f>IF(VLOOKUP($I523,Zużycie!$A$2:$P$8,7,FALSE)=0," ",VLOOKUP($I523,Zużycie!$A$2:$P$8,7,FALSE))</f>
        <v>#N/A</v>
      </c>
      <c r="Q523" s="10" t="e">
        <f>IF(VLOOKUP($I523,Zużycie!$A$2:$P$8,8,FALSE)=0," ",VLOOKUP($I523,Zużycie!$A$2:$P$8,8,FALSE))</f>
        <v>#N/A</v>
      </c>
      <c r="R523" s="10" t="e">
        <f>IF(VLOOKUP($I523,Zużycie!$A$2:$P$8,9,FALSE)=0," ",VLOOKUP($I523,Zużycie!$A$2:$P$8,9,FALSE))</f>
        <v>#N/A</v>
      </c>
      <c r="S523" s="10" t="e">
        <f>IF(VLOOKUP($I523,Zużycie!$A$2:$P$8,10,FALSE)=0," ",VLOOKUP($I523,Zużycie!$A$2:$P$8,10,FALSE))</f>
        <v>#N/A</v>
      </c>
      <c r="T523" s="10" t="e">
        <f>IF(VLOOKUP($I523,Zużycie!$A$2:$P$8,11,FALSE)=0," ",VLOOKUP($I523,Zużycie!$A$2:$P$8,11,FALSE))</f>
        <v>#N/A</v>
      </c>
      <c r="U523" s="10" t="e">
        <f>IF(VLOOKUP($I523,Zużycie!$A$2:$P$8,12,FALSE)=0," ",VLOOKUP($I523,Zużycie!$A$2:$P$8,12,FALSE))</f>
        <v>#N/A</v>
      </c>
      <c r="V523" s="10" t="e">
        <f>IF(VLOOKUP($I523,Zużycie!$A$2:$P$8,13,FALSE)=0," ",VLOOKUP($I523,Zużycie!$A$2:$P$2,100,FALSE))</f>
        <v>#N/A</v>
      </c>
      <c r="W523" s="10" t="e">
        <f>IF(VLOOKUP($I523,Zużycie!$A$2:$P$8,14,FALSE)=0," ",VLOOKUP($I523,Zużycie!$A$2:$P$8,14,FALSE))</f>
        <v>#N/A</v>
      </c>
      <c r="X523" s="10" t="e">
        <f>IF(VLOOKUP($I523,Zużycie!$A$2:$P$8,15,FALSE)=0," ",VLOOKUP($I523,Zużycie!$A$2:$P$8,15,FALSE))</f>
        <v>#N/A</v>
      </c>
      <c r="Y523" s="10" t="e">
        <f>IF(VLOOKUP($I523,Zużycie!$A$2:$P$8,16,FALSE)=0," ",VLOOKUP($I523,Zużycie!$A$2:$P$8,16,FALSE))</f>
        <v>#N/A</v>
      </c>
      <c r="Z523" s="10"/>
      <c r="AA523" s="10"/>
      <c r="AB523" s="10"/>
      <c r="AC523" s="10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</row>
    <row r="524" spans="1:46" ht="47.25" customHeight="1">
      <c r="A524" s="14"/>
      <c r="B524" s="5"/>
      <c r="C524" s="6"/>
      <c r="D524" s="6"/>
      <c r="E524" s="7"/>
      <c r="F524" s="5"/>
      <c r="G524" s="5"/>
      <c r="H524" s="5"/>
      <c r="I524" s="5" t="str">
        <f t="shared" si="60"/>
        <v/>
      </c>
      <c r="J524" s="5"/>
      <c r="K524" s="5"/>
      <c r="L524" s="5"/>
      <c r="M524" s="5"/>
      <c r="N524" s="10" t="e">
        <f>IF(VLOOKUP($I524,Zużycie!$A$2:$P$8,5,FALSE)=0," ",VLOOKUP($I524,Zużycie!$A$2:$P$8,5,FALSE))</f>
        <v>#N/A</v>
      </c>
      <c r="O524" s="10" t="e">
        <f>IF(VLOOKUP($I524,Zużycie!$A$2:$P$8,6,FALSE)=0," ",VLOOKUP($I524,Zużycie!$A$2:$P$8,6,FALSE))</f>
        <v>#N/A</v>
      </c>
      <c r="P524" s="10" t="e">
        <f>IF(VLOOKUP($I524,Zużycie!$A$2:$P$8,7,FALSE)=0," ",VLOOKUP($I524,Zużycie!$A$2:$P$8,7,FALSE))</f>
        <v>#N/A</v>
      </c>
      <c r="Q524" s="10" t="e">
        <f>IF(VLOOKUP($I524,Zużycie!$A$2:$P$8,8,FALSE)=0," ",VLOOKUP($I524,Zużycie!$A$2:$P$8,8,FALSE))</f>
        <v>#N/A</v>
      </c>
      <c r="R524" s="10" t="e">
        <f>IF(VLOOKUP($I524,Zużycie!$A$2:$P$8,9,FALSE)=0," ",VLOOKUP($I524,Zużycie!$A$2:$P$8,9,FALSE))</f>
        <v>#N/A</v>
      </c>
      <c r="S524" s="10" t="e">
        <f>IF(VLOOKUP($I524,Zużycie!$A$2:$P$8,10,FALSE)=0," ",VLOOKUP($I524,Zużycie!$A$2:$P$8,10,FALSE))</f>
        <v>#N/A</v>
      </c>
      <c r="T524" s="10" t="e">
        <f>IF(VLOOKUP($I524,Zużycie!$A$2:$P$8,11,FALSE)=0," ",VLOOKUP($I524,Zużycie!$A$2:$P$8,11,FALSE))</f>
        <v>#N/A</v>
      </c>
      <c r="U524" s="10" t="e">
        <f>IF(VLOOKUP($I524,Zużycie!$A$2:$P$8,12,FALSE)=0," ",VLOOKUP($I524,Zużycie!$A$2:$P$8,12,FALSE))</f>
        <v>#N/A</v>
      </c>
      <c r="V524" s="10" t="e">
        <f>IF(VLOOKUP($I524,Zużycie!$A$2:$P$8,13,FALSE)=0," ",VLOOKUP($I524,Zużycie!$A$2:$P$2,100,FALSE))</f>
        <v>#N/A</v>
      </c>
      <c r="W524" s="10" t="e">
        <f>IF(VLOOKUP($I524,Zużycie!$A$2:$P$8,14,FALSE)=0," ",VLOOKUP($I524,Zużycie!$A$2:$P$8,14,FALSE))</f>
        <v>#N/A</v>
      </c>
      <c r="X524" s="10" t="e">
        <f>IF(VLOOKUP($I524,Zużycie!$A$2:$P$8,15,FALSE)=0," ",VLOOKUP($I524,Zużycie!$A$2:$P$8,15,FALSE))</f>
        <v>#N/A</v>
      </c>
      <c r="Y524" s="10" t="e">
        <f>IF(VLOOKUP($I524,Zużycie!$A$2:$P$8,16,FALSE)=0," ",VLOOKUP($I524,Zużycie!$A$2:$P$8,16,FALSE))</f>
        <v>#N/A</v>
      </c>
      <c r="Z524" s="10"/>
      <c r="AA524" s="10"/>
      <c r="AB524" s="10"/>
      <c r="AC524" s="10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</row>
    <row r="525" spans="1:46" ht="47.25" customHeight="1">
      <c r="A525" s="14"/>
      <c r="B525" s="5"/>
      <c r="C525" s="6"/>
      <c r="D525" s="6"/>
      <c r="E525" s="7"/>
      <c r="F525" s="5"/>
      <c r="G525" s="5"/>
      <c r="H525" s="5"/>
      <c r="I525" s="5" t="str">
        <f t="shared" si="60"/>
        <v/>
      </c>
      <c r="J525" s="5"/>
      <c r="K525" s="5"/>
      <c r="L525" s="5"/>
      <c r="M525" s="5"/>
      <c r="N525" s="10" t="e">
        <f>IF(VLOOKUP($I525,Zużycie!$A$2:$P$8,5,FALSE)=0," ",VLOOKUP($I525,Zużycie!$A$2:$P$8,5,FALSE))</f>
        <v>#N/A</v>
      </c>
      <c r="O525" s="10" t="e">
        <f>IF(VLOOKUP($I525,Zużycie!$A$2:$P$8,6,FALSE)=0," ",VLOOKUP($I525,Zużycie!$A$2:$P$8,6,FALSE))</f>
        <v>#N/A</v>
      </c>
      <c r="P525" s="10" t="e">
        <f>IF(VLOOKUP($I525,Zużycie!$A$2:$P$8,7,FALSE)=0," ",VLOOKUP($I525,Zużycie!$A$2:$P$8,7,FALSE))</f>
        <v>#N/A</v>
      </c>
      <c r="Q525" s="10" t="e">
        <f>IF(VLOOKUP($I525,Zużycie!$A$2:$P$8,8,FALSE)=0," ",VLOOKUP($I525,Zużycie!$A$2:$P$8,8,FALSE))</f>
        <v>#N/A</v>
      </c>
      <c r="R525" s="10" t="e">
        <f>IF(VLOOKUP($I525,Zużycie!$A$2:$P$8,9,FALSE)=0," ",VLOOKUP($I525,Zużycie!$A$2:$P$8,9,FALSE))</f>
        <v>#N/A</v>
      </c>
      <c r="S525" s="10" t="e">
        <f>IF(VLOOKUP($I525,Zużycie!$A$2:$P$8,10,FALSE)=0," ",VLOOKUP($I525,Zużycie!$A$2:$P$8,10,FALSE))</f>
        <v>#N/A</v>
      </c>
      <c r="T525" s="10" t="e">
        <f>IF(VLOOKUP($I525,Zużycie!$A$2:$P$8,11,FALSE)=0," ",VLOOKUP($I525,Zużycie!$A$2:$P$8,11,FALSE))</f>
        <v>#N/A</v>
      </c>
      <c r="U525" s="10" t="e">
        <f>IF(VLOOKUP($I525,Zużycie!$A$2:$P$8,12,FALSE)=0," ",VLOOKUP($I525,Zużycie!$A$2:$P$8,12,FALSE))</f>
        <v>#N/A</v>
      </c>
      <c r="V525" s="10" t="e">
        <f>IF(VLOOKUP($I525,Zużycie!$A$2:$P$8,13,FALSE)=0," ",VLOOKUP($I525,Zużycie!$A$2:$P$2,100,FALSE))</f>
        <v>#N/A</v>
      </c>
      <c r="W525" s="10" t="e">
        <f>IF(VLOOKUP($I525,Zużycie!$A$2:$P$8,14,FALSE)=0," ",VLOOKUP($I525,Zużycie!$A$2:$P$8,14,FALSE))</f>
        <v>#N/A</v>
      </c>
      <c r="X525" s="10" t="e">
        <f>IF(VLOOKUP($I525,Zużycie!$A$2:$P$8,15,FALSE)=0," ",VLOOKUP($I525,Zużycie!$A$2:$P$8,15,FALSE))</f>
        <v>#N/A</v>
      </c>
      <c r="Y525" s="10" t="e">
        <f>IF(VLOOKUP($I525,Zużycie!$A$2:$P$8,16,FALSE)=0," ",VLOOKUP($I525,Zużycie!$A$2:$P$8,16,FALSE))</f>
        <v>#N/A</v>
      </c>
      <c r="Z525" s="10"/>
      <c r="AA525" s="10"/>
      <c r="AB525" s="10"/>
      <c r="AC525" s="10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</row>
    <row r="526" spans="1:46" ht="47.25" customHeight="1">
      <c r="A526" s="14"/>
      <c r="B526" s="5"/>
      <c r="C526" s="6"/>
      <c r="D526" s="6"/>
      <c r="E526" s="7"/>
      <c r="F526" s="5"/>
      <c r="G526" s="5"/>
      <c r="H526" s="5"/>
      <c r="I526" s="5" t="str">
        <f t="shared" si="60"/>
        <v/>
      </c>
      <c r="J526" s="5"/>
      <c r="K526" s="5"/>
      <c r="L526" s="5"/>
      <c r="M526" s="5"/>
      <c r="N526" s="10" t="e">
        <f>IF(VLOOKUP($I526,Zużycie!$A$2:$P$8,5,FALSE)=0," ",VLOOKUP($I526,Zużycie!$A$2:$P$8,5,FALSE))</f>
        <v>#N/A</v>
      </c>
      <c r="O526" s="10" t="e">
        <f>IF(VLOOKUP($I526,Zużycie!$A$2:$P$8,6,FALSE)=0," ",VLOOKUP($I526,Zużycie!$A$2:$P$8,6,FALSE))</f>
        <v>#N/A</v>
      </c>
      <c r="P526" s="10" t="e">
        <f>IF(VLOOKUP($I526,Zużycie!$A$2:$P$8,7,FALSE)=0," ",VLOOKUP($I526,Zużycie!$A$2:$P$8,7,FALSE))</f>
        <v>#N/A</v>
      </c>
      <c r="Q526" s="10" t="e">
        <f>IF(VLOOKUP($I526,Zużycie!$A$2:$P$8,8,FALSE)=0," ",VLOOKUP($I526,Zużycie!$A$2:$P$8,8,FALSE))</f>
        <v>#N/A</v>
      </c>
      <c r="R526" s="10" t="e">
        <f>IF(VLOOKUP($I526,Zużycie!$A$2:$P$8,9,FALSE)=0," ",VLOOKUP($I526,Zużycie!$A$2:$P$8,9,FALSE))</f>
        <v>#N/A</v>
      </c>
      <c r="S526" s="10" t="e">
        <f>IF(VLOOKUP($I526,Zużycie!$A$2:$P$8,10,FALSE)=0," ",VLOOKUP($I526,Zużycie!$A$2:$P$8,10,FALSE))</f>
        <v>#N/A</v>
      </c>
      <c r="T526" s="10" t="e">
        <f>IF(VLOOKUP($I526,Zużycie!$A$2:$P$8,11,FALSE)=0," ",VLOOKUP($I526,Zużycie!$A$2:$P$8,11,FALSE))</f>
        <v>#N/A</v>
      </c>
      <c r="U526" s="10" t="e">
        <f>IF(VLOOKUP($I526,Zużycie!$A$2:$P$8,12,FALSE)=0," ",VLOOKUP($I526,Zużycie!$A$2:$P$8,12,FALSE))</f>
        <v>#N/A</v>
      </c>
      <c r="V526" s="10" t="e">
        <f>IF(VLOOKUP($I526,Zużycie!$A$2:$P$8,13,FALSE)=0," ",VLOOKUP($I526,Zużycie!$A$2:$P$2,100,FALSE))</f>
        <v>#N/A</v>
      </c>
      <c r="W526" s="10" t="e">
        <f>IF(VLOOKUP($I526,Zużycie!$A$2:$P$8,14,FALSE)=0," ",VLOOKUP($I526,Zużycie!$A$2:$P$8,14,FALSE))</f>
        <v>#N/A</v>
      </c>
      <c r="X526" s="10" t="e">
        <f>IF(VLOOKUP($I526,Zużycie!$A$2:$P$8,15,FALSE)=0," ",VLOOKUP($I526,Zużycie!$A$2:$P$8,15,FALSE))</f>
        <v>#N/A</v>
      </c>
      <c r="Y526" s="10" t="e">
        <f>IF(VLOOKUP($I526,Zużycie!$A$2:$P$8,16,FALSE)=0," ",VLOOKUP($I526,Zużycie!$A$2:$P$8,16,FALSE))</f>
        <v>#N/A</v>
      </c>
      <c r="Z526" s="10"/>
      <c r="AA526" s="10"/>
      <c r="AB526" s="10"/>
      <c r="AC526" s="10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</row>
    <row r="527" spans="1:46" ht="47.25" customHeight="1">
      <c r="A527" s="14"/>
      <c r="B527" s="5"/>
      <c r="C527" s="6"/>
      <c r="D527" s="6"/>
      <c r="E527" s="7"/>
      <c r="F527" s="5"/>
      <c r="G527" s="5"/>
      <c r="H527" s="5"/>
      <c r="I527" s="5" t="str">
        <f t="shared" si="60"/>
        <v/>
      </c>
      <c r="J527" s="5"/>
      <c r="K527" s="5"/>
      <c r="L527" s="5"/>
      <c r="M527" s="5"/>
      <c r="N527" s="10" t="e">
        <f>IF(VLOOKUP($I527,Zużycie!$A$2:$P$8,5,FALSE)=0," ",VLOOKUP($I527,Zużycie!$A$2:$P$8,5,FALSE))</f>
        <v>#N/A</v>
      </c>
      <c r="O527" s="10" t="e">
        <f>IF(VLOOKUP($I527,Zużycie!$A$2:$P$8,6,FALSE)=0," ",VLOOKUP($I527,Zużycie!$A$2:$P$8,6,FALSE))</f>
        <v>#N/A</v>
      </c>
      <c r="P527" s="10" t="e">
        <f>IF(VLOOKUP($I527,Zużycie!$A$2:$P$8,7,FALSE)=0," ",VLOOKUP($I527,Zużycie!$A$2:$P$8,7,FALSE))</f>
        <v>#N/A</v>
      </c>
      <c r="Q527" s="10" t="e">
        <f>IF(VLOOKUP($I527,Zużycie!$A$2:$P$8,8,FALSE)=0," ",VLOOKUP($I527,Zużycie!$A$2:$P$8,8,FALSE))</f>
        <v>#N/A</v>
      </c>
      <c r="R527" s="10" t="e">
        <f>IF(VLOOKUP($I527,Zużycie!$A$2:$P$8,9,FALSE)=0," ",VLOOKUP($I527,Zużycie!$A$2:$P$8,9,FALSE))</f>
        <v>#N/A</v>
      </c>
      <c r="S527" s="10" t="e">
        <f>IF(VLOOKUP($I527,Zużycie!$A$2:$P$8,10,FALSE)=0," ",VLOOKUP($I527,Zużycie!$A$2:$P$8,10,FALSE))</f>
        <v>#N/A</v>
      </c>
      <c r="T527" s="10" t="e">
        <f>IF(VLOOKUP($I527,Zużycie!$A$2:$P$8,11,FALSE)=0," ",VLOOKUP($I527,Zużycie!$A$2:$P$8,11,FALSE))</f>
        <v>#N/A</v>
      </c>
      <c r="U527" s="10" t="e">
        <f>IF(VLOOKUP($I527,Zużycie!$A$2:$P$8,12,FALSE)=0," ",VLOOKUP($I527,Zużycie!$A$2:$P$8,12,FALSE))</f>
        <v>#N/A</v>
      </c>
      <c r="V527" s="10" t="e">
        <f>IF(VLOOKUP($I527,Zużycie!$A$2:$P$8,13,FALSE)=0," ",VLOOKUP($I527,Zużycie!$A$2:$P$2,100,FALSE))</f>
        <v>#N/A</v>
      </c>
      <c r="W527" s="10" t="e">
        <f>IF(VLOOKUP($I527,Zużycie!$A$2:$P$8,14,FALSE)=0," ",VLOOKUP($I527,Zużycie!$A$2:$P$8,14,FALSE))</f>
        <v>#N/A</v>
      </c>
      <c r="X527" s="10" t="e">
        <f>IF(VLOOKUP($I527,Zużycie!$A$2:$P$8,15,FALSE)=0," ",VLOOKUP($I527,Zużycie!$A$2:$P$8,15,FALSE))</f>
        <v>#N/A</v>
      </c>
      <c r="Y527" s="10" t="e">
        <f>IF(VLOOKUP($I527,Zużycie!$A$2:$P$8,16,FALSE)=0," ",VLOOKUP($I527,Zużycie!$A$2:$P$8,16,FALSE))</f>
        <v>#N/A</v>
      </c>
      <c r="Z527" s="10"/>
      <c r="AA527" s="10"/>
      <c r="AB527" s="10"/>
      <c r="AC527" s="10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</row>
    <row r="528" spans="1:46" ht="47.25" customHeight="1">
      <c r="A528" s="14"/>
      <c r="B528" s="5"/>
      <c r="C528" s="6"/>
      <c r="D528" s="6"/>
      <c r="E528" s="7"/>
      <c r="F528" s="5"/>
      <c r="G528" s="5"/>
      <c r="H528" s="5"/>
      <c r="I528" s="5" t="str">
        <f t="shared" si="60"/>
        <v/>
      </c>
      <c r="J528" s="5"/>
      <c r="K528" s="5"/>
      <c r="L528" s="5"/>
      <c r="M528" s="5"/>
      <c r="N528" s="10" t="e">
        <f>IF(VLOOKUP($I528,Zużycie!$A$2:$P$8,5,FALSE)=0," ",VLOOKUP($I528,Zużycie!$A$2:$P$8,5,FALSE))</f>
        <v>#N/A</v>
      </c>
      <c r="O528" s="10" t="e">
        <f>IF(VLOOKUP($I528,Zużycie!$A$2:$P$8,6,FALSE)=0," ",VLOOKUP($I528,Zużycie!$A$2:$P$8,6,FALSE))</f>
        <v>#N/A</v>
      </c>
      <c r="P528" s="10" t="e">
        <f>IF(VLOOKUP($I528,Zużycie!$A$2:$P$8,7,FALSE)=0," ",VLOOKUP($I528,Zużycie!$A$2:$P$8,7,FALSE))</f>
        <v>#N/A</v>
      </c>
      <c r="Q528" s="10" t="e">
        <f>IF(VLOOKUP($I528,Zużycie!$A$2:$P$8,8,FALSE)=0," ",VLOOKUP($I528,Zużycie!$A$2:$P$8,8,FALSE))</f>
        <v>#N/A</v>
      </c>
      <c r="R528" s="10" t="e">
        <f>IF(VLOOKUP($I528,Zużycie!$A$2:$P$8,9,FALSE)=0," ",VLOOKUP($I528,Zużycie!$A$2:$P$8,9,FALSE))</f>
        <v>#N/A</v>
      </c>
      <c r="S528" s="10" t="e">
        <f>IF(VLOOKUP($I528,Zużycie!$A$2:$P$8,10,FALSE)=0," ",VLOOKUP($I528,Zużycie!$A$2:$P$8,10,FALSE))</f>
        <v>#N/A</v>
      </c>
      <c r="T528" s="10" t="e">
        <f>IF(VLOOKUP($I528,Zużycie!$A$2:$P$8,11,FALSE)=0," ",VLOOKUP($I528,Zużycie!$A$2:$P$8,11,FALSE))</f>
        <v>#N/A</v>
      </c>
      <c r="U528" s="10" t="e">
        <f>IF(VLOOKUP($I528,Zużycie!$A$2:$P$8,12,FALSE)=0," ",VLOOKUP($I528,Zużycie!$A$2:$P$8,12,FALSE))</f>
        <v>#N/A</v>
      </c>
      <c r="V528" s="10" t="e">
        <f>IF(VLOOKUP($I528,Zużycie!$A$2:$P$8,13,FALSE)=0," ",VLOOKUP($I528,Zużycie!$A$2:$P$2,100,FALSE))</f>
        <v>#N/A</v>
      </c>
      <c r="W528" s="10" t="e">
        <f>IF(VLOOKUP($I528,Zużycie!$A$2:$P$8,14,FALSE)=0," ",VLOOKUP($I528,Zużycie!$A$2:$P$8,14,FALSE))</f>
        <v>#N/A</v>
      </c>
      <c r="X528" s="10" t="e">
        <f>IF(VLOOKUP($I528,Zużycie!$A$2:$P$8,15,FALSE)=0," ",VLOOKUP($I528,Zużycie!$A$2:$P$8,15,FALSE))</f>
        <v>#N/A</v>
      </c>
      <c r="Y528" s="10" t="e">
        <f>IF(VLOOKUP($I528,Zużycie!$A$2:$P$8,16,FALSE)=0," ",VLOOKUP($I528,Zużycie!$A$2:$P$8,16,FALSE))</f>
        <v>#N/A</v>
      </c>
      <c r="Z528" s="10"/>
      <c r="AA528" s="10"/>
      <c r="AB528" s="10"/>
      <c r="AC528" s="10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</row>
    <row r="529" spans="1:46" ht="47.25" customHeight="1">
      <c r="A529" s="14"/>
      <c r="B529" s="5"/>
      <c r="C529" s="6"/>
      <c r="D529" s="6"/>
      <c r="E529" s="7"/>
      <c r="F529" s="5"/>
      <c r="G529" s="5"/>
      <c r="H529" s="5"/>
      <c r="I529" s="5" t="str">
        <f t="shared" si="60"/>
        <v/>
      </c>
      <c r="J529" s="5"/>
      <c r="K529" s="5"/>
      <c r="L529" s="5"/>
      <c r="M529" s="5"/>
      <c r="N529" s="10" t="e">
        <f>IF(VLOOKUP($I529,Zużycie!$A$2:$P$8,5,FALSE)=0," ",VLOOKUP($I529,Zużycie!$A$2:$P$8,5,FALSE))</f>
        <v>#N/A</v>
      </c>
      <c r="O529" s="10" t="e">
        <f>IF(VLOOKUP($I529,Zużycie!$A$2:$P$8,6,FALSE)=0," ",VLOOKUP($I529,Zużycie!$A$2:$P$8,6,FALSE))</f>
        <v>#N/A</v>
      </c>
      <c r="P529" s="10" t="e">
        <f>IF(VLOOKUP($I529,Zużycie!$A$2:$P$8,7,FALSE)=0," ",VLOOKUP($I529,Zużycie!$A$2:$P$8,7,FALSE))</f>
        <v>#N/A</v>
      </c>
      <c r="Q529" s="10" t="e">
        <f>IF(VLOOKUP($I529,Zużycie!$A$2:$P$8,8,FALSE)=0," ",VLOOKUP($I529,Zużycie!$A$2:$P$8,8,FALSE))</f>
        <v>#N/A</v>
      </c>
      <c r="R529" s="10" t="e">
        <f>IF(VLOOKUP($I529,Zużycie!$A$2:$P$8,9,FALSE)=0," ",VLOOKUP($I529,Zużycie!$A$2:$P$8,9,FALSE))</f>
        <v>#N/A</v>
      </c>
      <c r="S529" s="10" t="e">
        <f>IF(VLOOKUP($I529,Zużycie!$A$2:$P$8,10,FALSE)=0," ",VLOOKUP($I529,Zużycie!$A$2:$P$8,10,FALSE))</f>
        <v>#N/A</v>
      </c>
      <c r="T529" s="10" t="e">
        <f>IF(VLOOKUP($I529,Zużycie!$A$2:$P$8,11,FALSE)=0," ",VLOOKUP($I529,Zużycie!$A$2:$P$8,11,FALSE))</f>
        <v>#N/A</v>
      </c>
      <c r="U529" s="10" t="e">
        <f>IF(VLOOKUP($I529,Zużycie!$A$2:$P$8,12,FALSE)=0," ",VLOOKUP($I529,Zużycie!$A$2:$P$8,12,FALSE))</f>
        <v>#N/A</v>
      </c>
      <c r="V529" s="10" t="e">
        <f>IF(VLOOKUP($I529,Zużycie!$A$2:$P$8,13,FALSE)=0," ",VLOOKUP($I529,Zużycie!$A$2:$P$2,100,FALSE))</f>
        <v>#N/A</v>
      </c>
      <c r="W529" s="10" t="e">
        <f>IF(VLOOKUP($I529,Zużycie!$A$2:$P$8,14,FALSE)=0," ",VLOOKUP($I529,Zużycie!$A$2:$P$8,14,FALSE))</f>
        <v>#N/A</v>
      </c>
      <c r="X529" s="10" t="e">
        <f>IF(VLOOKUP($I529,Zużycie!$A$2:$P$8,15,FALSE)=0," ",VLOOKUP($I529,Zużycie!$A$2:$P$8,15,FALSE))</f>
        <v>#N/A</v>
      </c>
      <c r="Y529" s="10" t="e">
        <f>IF(VLOOKUP($I529,Zużycie!$A$2:$P$8,16,FALSE)=0," ",VLOOKUP($I529,Zużycie!$A$2:$P$8,16,FALSE))</f>
        <v>#N/A</v>
      </c>
      <c r="Z529" s="10"/>
      <c r="AA529" s="10"/>
      <c r="AB529" s="10"/>
      <c r="AC529" s="10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</row>
    <row r="530" spans="1:46" ht="47.25" customHeight="1">
      <c r="A530" s="14"/>
      <c r="B530" s="5"/>
      <c r="C530" s="6"/>
      <c r="D530" s="6"/>
      <c r="E530" s="7"/>
      <c r="F530" s="5"/>
      <c r="G530" s="5"/>
      <c r="H530" s="5"/>
      <c r="I530" s="5" t="str">
        <f t="shared" si="60"/>
        <v/>
      </c>
      <c r="J530" s="5"/>
      <c r="K530" s="5"/>
      <c r="L530" s="5"/>
      <c r="M530" s="5"/>
      <c r="N530" s="10" t="e">
        <f>IF(VLOOKUP($I530,Zużycie!$A$2:$P$8,5,FALSE)=0," ",VLOOKUP($I530,Zużycie!$A$2:$P$8,5,FALSE))</f>
        <v>#N/A</v>
      </c>
      <c r="O530" s="10" t="e">
        <f>IF(VLOOKUP($I530,Zużycie!$A$2:$P$8,6,FALSE)=0," ",VLOOKUP($I530,Zużycie!$A$2:$P$8,6,FALSE))</f>
        <v>#N/A</v>
      </c>
      <c r="P530" s="10" t="e">
        <f>IF(VLOOKUP($I530,Zużycie!$A$2:$P$8,7,FALSE)=0," ",VLOOKUP($I530,Zużycie!$A$2:$P$8,7,FALSE))</f>
        <v>#N/A</v>
      </c>
      <c r="Q530" s="10" t="e">
        <f>IF(VLOOKUP($I530,Zużycie!$A$2:$P$8,8,FALSE)=0," ",VLOOKUP($I530,Zużycie!$A$2:$P$8,8,FALSE))</f>
        <v>#N/A</v>
      </c>
      <c r="R530" s="10" t="e">
        <f>IF(VLOOKUP($I530,Zużycie!$A$2:$P$8,9,FALSE)=0," ",VLOOKUP($I530,Zużycie!$A$2:$P$8,9,FALSE))</f>
        <v>#N/A</v>
      </c>
      <c r="S530" s="10" t="e">
        <f>IF(VLOOKUP($I530,Zużycie!$A$2:$P$8,10,FALSE)=0," ",VLOOKUP($I530,Zużycie!$A$2:$P$8,10,FALSE))</f>
        <v>#N/A</v>
      </c>
      <c r="T530" s="10" t="e">
        <f>IF(VLOOKUP($I530,Zużycie!$A$2:$P$8,11,FALSE)=0," ",VLOOKUP($I530,Zużycie!$A$2:$P$8,11,FALSE))</f>
        <v>#N/A</v>
      </c>
      <c r="U530" s="10" t="e">
        <f>IF(VLOOKUP($I530,Zużycie!$A$2:$P$8,12,FALSE)=0," ",VLOOKUP($I530,Zużycie!$A$2:$P$8,12,FALSE))</f>
        <v>#N/A</v>
      </c>
      <c r="V530" s="10" t="e">
        <f>IF(VLOOKUP($I530,Zużycie!$A$2:$P$8,13,FALSE)=0," ",VLOOKUP($I530,Zużycie!$A$2:$P$2,100,FALSE))</f>
        <v>#N/A</v>
      </c>
      <c r="W530" s="10" t="e">
        <f>IF(VLOOKUP($I530,Zużycie!$A$2:$P$8,14,FALSE)=0," ",VLOOKUP($I530,Zużycie!$A$2:$P$8,14,FALSE))</f>
        <v>#N/A</v>
      </c>
      <c r="X530" s="10" t="e">
        <f>IF(VLOOKUP($I530,Zużycie!$A$2:$P$8,15,FALSE)=0," ",VLOOKUP($I530,Zużycie!$A$2:$P$8,15,FALSE))</f>
        <v>#N/A</v>
      </c>
      <c r="Y530" s="10" t="e">
        <f>IF(VLOOKUP($I530,Zużycie!$A$2:$P$8,16,FALSE)=0," ",VLOOKUP($I530,Zużycie!$A$2:$P$8,16,FALSE))</f>
        <v>#N/A</v>
      </c>
      <c r="Z530" s="10"/>
      <c r="AA530" s="10"/>
      <c r="AB530" s="10"/>
      <c r="AC530" s="10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</row>
    <row r="531" spans="1:46" ht="47.25" customHeight="1">
      <c r="A531" s="14"/>
      <c r="B531" s="5"/>
      <c r="C531" s="6"/>
      <c r="D531" s="6"/>
      <c r="E531" s="7"/>
      <c r="F531" s="5"/>
      <c r="G531" s="5"/>
      <c r="H531" s="5"/>
      <c r="I531" s="5" t="str">
        <f t="shared" si="60"/>
        <v/>
      </c>
      <c r="J531" s="5"/>
      <c r="K531" s="5"/>
      <c r="L531" s="5"/>
      <c r="M531" s="5"/>
      <c r="N531" s="10" t="e">
        <f>IF(VLOOKUP($I531,Zużycie!$A$2:$P$8,5,FALSE)=0," ",VLOOKUP($I531,Zużycie!$A$2:$P$8,5,FALSE))</f>
        <v>#N/A</v>
      </c>
      <c r="O531" s="10" t="e">
        <f>IF(VLOOKUP($I531,Zużycie!$A$2:$P$8,6,FALSE)=0," ",VLOOKUP($I531,Zużycie!$A$2:$P$8,6,FALSE))</f>
        <v>#N/A</v>
      </c>
      <c r="P531" s="10" t="e">
        <f>IF(VLOOKUP($I531,Zużycie!$A$2:$P$8,7,FALSE)=0," ",VLOOKUP($I531,Zużycie!$A$2:$P$8,7,FALSE))</f>
        <v>#N/A</v>
      </c>
      <c r="Q531" s="10" t="e">
        <f>IF(VLOOKUP($I531,Zużycie!$A$2:$P$8,8,FALSE)=0," ",VLOOKUP($I531,Zużycie!$A$2:$P$8,8,FALSE))</f>
        <v>#N/A</v>
      </c>
      <c r="R531" s="10" t="e">
        <f>IF(VLOOKUP($I531,Zużycie!$A$2:$P$8,9,FALSE)=0," ",VLOOKUP($I531,Zużycie!$A$2:$P$8,9,FALSE))</f>
        <v>#N/A</v>
      </c>
      <c r="S531" s="10" t="e">
        <f>IF(VLOOKUP($I531,Zużycie!$A$2:$P$8,10,FALSE)=0," ",VLOOKUP($I531,Zużycie!$A$2:$P$8,10,FALSE))</f>
        <v>#N/A</v>
      </c>
      <c r="T531" s="10" t="e">
        <f>IF(VLOOKUP($I531,Zużycie!$A$2:$P$8,11,FALSE)=0," ",VLOOKUP($I531,Zużycie!$A$2:$P$8,11,FALSE))</f>
        <v>#N/A</v>
      </c>
      <c r="U531" s="10" t="e">
        <f>IF(VLOOKUP($I531,Zużycie!$A$2:$P$8,12,FALSE)=0," ",VLOOKUP($I531,Zużycie!$A$2:$P$8,12,FALSE))</f>
        <v>#N/A</v>
      </c>
      <c r="V531" s="10" t="e">
        <f>IF(VLOOKUP($I531,Zużycie!$A$2:$P$8,13,FALSE)=0," ",VLOOKUP($I531,Zużycie!$A$2:$P$2,100,FALSE))</f>
        <v>#N/A</v>
      </c>
      <c r="W531" s="10" t="e">
        <f>IF(VLOOKUP($I531,Zużycie!$A$2:$P$8,14,FALSE)=0," ",VLOOKUP($I531,Zużycie!$A$2:$P$8,14,FALSE))</f>
        <v>#N/A</v>
      </c>
      <c r="X531" s="10" t="e">
        <f>IF(VLOOKUP($I531,Zużycie!$A$2:$P$8,15,FALSE)=0," ",VLOOKUP($I531,Zużycie!$A$2:$P$8,15,FALSE))</f>
        <v>#N/A</v>
      </c>
      <c r="Y531" s="10" t="e">
        <f>IF(VLOOKUP($I531,Zużycie!$A$2:$P$8,16,FALSE)=0," ",VLOOKUP($I531,Zużycie!$A$2:$P$8,16,FALSE))</f>
        <v>#N/A</v>
      </c>
      <c r="Z531" s="10"/>
      <c r="AA531" s="10"/>
      <c r="AB531" s="10"/>
      <c r="AC531" s="10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</row>
    <row r="532" spans="1:46" ht="47.25" customHeight="1">
      <c r="A532" s="14"/>
      <c r="B532" s="5"/>
      <c r="C532" s="6"/>
      <c r="D532" s="6"/>
      <c r="E532" s="7"/>
      <c r="F532" s="5"/>
      <c r="G532" s="5"/>
      <c r="H532" s="5"/>
      <c r="I532" s="5" t="str">
        <f t="shared" si="60"/>
        <v/>
      </c>
      <c r="J532" s="5"/>
      <c r="K532" s="5"/>
      <c r="L532" s="5"/>
      <c r="M532" s="5"/>
      <c r="N532" s="10" t="e">
        <f>IF(VLOOKUP($I532,Zużycie!$A$2:$P$8,5,FALSE)=0," ",VLOOKUP($I532,Zużycie!$A$2:$P$8,5,FALSE))</f>
        <v>#N/A</v>
      </c>
      <c r="O532" s="10" t="e">
        <f>IF(VLOOKUP($I532,Zużycie!$A$2:$P$8,6,FALSE)=0," ",VLOOKUP($I532,Zużycie!$A$2:$P$8,6,FALSE))</f>
        <v>#N/A</v>
      </c>
      <c r="P532" s="10" t="e">
        <f>IF(VLOOKUP($I532,Zużycie!$A$2:$P$8,7,FALSE)=0," ",VLOOKUP($I532,Zużycie!$A$2:$P$8,7,FALSE))</f>
        <v>#N/A</v>
      </c>
      <c r="Q532" s="10" t="e">
        <f>IF(VLOOKUP($I532,Zużycie!$A$2:$P$8,8,FALSE)=0," ",VLOOKUP($I532,Zużycie!$A$2:$P$8,8,FALSE))</f>
        <v>#N/A</v>
      </c>
      <c r="R532" s="10" t="e">
        <f>IF(VLOOKUP($I532,Zużycie!$A$2:$P$8,9,FALSE)=0," ",VLOOKUP($I532,Zużycie!$A$2:$P$8,9,FALSE))</f>
        <v>#N/A</v>
      </c>
      <c r="S532" s="10" t="e">
        <f>IF(VLOOKUP($I532,Zużycie!$A$2:$P$8,10,FALSE)=0," ",VLOOKUP($I532,Zużycie!$A$2:$P$8,10,FALSE))</f>
        <v>#N/A</v>
      </c>
      <c r="T532" s="10" t="e">
        <f>IF(VLOOKUP($I532,Zużycie!$A$2:$P$8,11,FALSE)=0," ",VLOOKUP($I532,Zużycie!$A$2:$P$8,11,FALSE))</f>
        <v>#N/A</v>
      </c>
      <c r="U532" s="10" t="e">
        <f>IF(VLOOKUP($I532,Zużycie!$A$2:$P$8,12,FALSE)=0," ",VLOOKUP($I532,Zużycie!$A$2:$P$8,12,FALSE))</f>
        <v>#N/A</v>
      </c>
      <c r="V532" s="10" t="e">
        <f>IF(VLOOKUP($I532,Zużycie!$A$2:$P$8,13,FALSE)=0," ",VLOOKUP($I532,Zużycie!$A$2:$P$2,100,FALSE))</f>
        <v>#N/A</v>
      </c>
      <c r="W532" s="10" t="e">
        <f>IF(VLOOKUP($I532,Zużycie!$A$2:$P$8,14,FALSE)=0," ",VLOOKUP($I532,Zużycie!$A$2:$P$8,14,FALSE))</f>
        <v>#N/A</v>
      </c>
      <c r="X532" s="10" t="e">
        <f>IF(VLOOKUP($I532,Zużycie!$A$2:$P$8,15,FALSE)=0," ",VLOOKUP($I532,Zużycie!$A$2:$P$8,15,FALSE))</f>
        <v>#N/A</v>
      </c>
      <c r="Y532" s="10" t="e">
        <f>IF(VLOOKUP($I532,Zużycie!$A$2:$P$8,16,FALSE)=0," ",VLOOKUP($I532,Zużycie!$A$2:$P$8,16,FALSE))</f>
        <v>#N/A</v>
      </c>
      <c r="Z532" s="10"/>
      <c r="AA532" s="10"/>
      <c r="AB532" s="10"/>
      <c r="AC532" s="10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</row>
    <row r="533" spans="1:46" ht="47.25" customHeight="1">
      <c r="A533" s="14"/>
      <c r="B533" s="5"/>
      <c r="C533" s="6"/>
      <c r="D533" s="6"/>
      <c r="E533" s="7"/>
      <c r="F533" s="5"/>
      <c r="G533" s="5"/>
      <c r="H533" s="5"/>
      <c r="I533" s="5" t="str">
        <f t="shared" si="60"/>
        <v/>
      </c>
      <c r="J533" s="5"/>
      <c r="K533" s="5"/>
      <c r="L533" s="5"/>
      <c r="M533" s="5"/>
      <c r="N533" s="10" t="e">
        <f>IF(VLOOKUP($I533,Zużycie!$A$2:$P$8,5,FALSE)=0," ",VLOOKUP($I533,Zużycie!$A$2:$P$8,5,FALSE))</f>
        <v>#N/A</v>
      </c>
      <c r="O533" s="10" t="e">
        <f>IF(VLOOKUP($I533,Zużycie!$A$2:$P$8,6,FALSE)=0," ",VLOOKUP($I533,Zużycie!$A$2:$P$8,6,FALSE))</f>
        <v>#N/A</v>
      </c>
      <c r="P533" s="10" t="e">
        <f>IF(VLOOKUP($I533,Zużycie!$A$2:$P$8,7,FALSE)=0," ",VLOOKUP($I533,Zużycie!$A$2:$P$8,7,FALSE))</f>
        <v>#N/A</v>
      </c>
      <c r="Q533" s="10" t="e">
        <f>IF(VLOOKUP($I533,Zużycie!$A$2:$P$8,8,FALSE)=0," ",VLOOKUP($I533,Zużycie!$A$2:$P$8,8,FALSE))</f>
        <v>#N/A</v>
      </c>
      <c r="R533" s="10" t="e">
        <f>IF(VLOOKUP($I533,Zużycie!$A$2:$P$8,9,FALSE)=0," ",VLOOKUP($I533,Zużycie!$A$2:$P$8,9,FALSE))</f>
        <v>#N/A</v>
      </c>
      <c r="S533" s="10" t="e">
        <f>IF(VLOOKUP($I533,Zużycie!$A$2:$P$8,10,FALSE)=0," ",VLOOKUP($I533,Zużycie!$A$2:$P$8,10,FALSE))</f>
        <v>#N/A</v>
      </c>
      <c r="T533" s="10" t="e">
        <f>IF(VLOOKUP($I533,Zużycie!$A$2:$P$8,11,FALSE)=0," ",VLOOKUP($I533,Zużycie!$A$2:$P$8,11,FALSE))</f>
        <v>#N/A</v>
      </c>
      <c r="U533" s="10" t="e">
        <f>IF(VLOOKUP($I533,Zużycie!$A$2:$P$8,12,FALSE)=0," ",VLOOKUP($I533,Zużycie!$A$2:$P$8,12,FALSE))</f>
        <v>#N/A</v>
      </c>
      <c r="V533" s="10" t="e">
        <f>IF(VLOOKUP($I533,Zużycie!$A$2:$P$8,13,FALSE)=0," ",VLOOKUP($I533,Zużycie!$A$2:$P$2,100,FALSE))</f>
        <v>#N/A</v>
      </c>
      <c r="W533" s="10" t="e">
        <f>IF(VLOOKUP($I533,Zużycie!$A$2:$P$8,14,FALSE)=0," ",VLOOKUP($I533,Zużycie!$A$2:$P$8,14,FALSE))</f>
        <v>#N/A</v>
      </c>
      <c r="X533" s="10" t="e">
        <f>IF(VLOOKUP($I533,Zużycie!$A$2:$P$8,15,FALSE)=0," ",VLOOKUP($I533,Zużycie!$A$2:$P$8,15,FALSE))</f>
        <v>#N/A</v>
      </c>
      <c r="Y533" s="10" t="e">
        <f>IF(VLOOKUP($I533,Zużycie!$A$2:$P$8,16,FALSE)=0," ",VLOOKUP($I533,Zużycie!$A$2:$P$8,16,FALSE))</f>
        <v>#N/A</v>
      </c>
      <c r="Z533" s="10"/>
      <c r="AA533" s="10"/>
      <c r="AB533" s="10"/>
      <c r="AC533" s="10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</row>
    <row r="534" spans="1:46" ht="47.25" customHeight="1">
      <c r="A534" s="14"/>
      <c r="B534" s="5"/>
      <c r="C534" s="6"/>
      <c r="D534" s="6"/>
      <c r="E534" s="7"/>
      <c r="F534" s="5"/>
      <c r="G534" s="5"/>
      <c r="H534" s="5"/>
      <c r="I534" s="5" t="str">
        <f t="shared" si="60"/>
        <v/>
      </c>
      <c r="J534" s="5"/>
      <c r="K534" s="5"/>
      <c r="L534" s="5"/>
      <c r="M534" s="5"/>
      <c r="N534" s="10" t="e">
        <f>IF(VLOOKUP($I534,Zużycie!$A$2:$P$8,5,FALSE)=0," ",VLOOKUP($I534,Zużycie!$A$2:$P$8,5,FALSE))</f>
        <v>#N/A</v>
      </c>
      <c r="O534" s="10" t="e">
        <f>IF(VLOOKUP($I534,Zużycie!$A$2:$P$8,6,FALSE)=0," ",VLOOKUP($I534,Zużycie!$A$2:$P$8,6,FALSE))</f>
        <v>#N/A</v>
      </c>
      <c r="P534" s="10" t="e">
        <f>IF(VLOOKUP($I534,Zużycie!$A$2:$P$8,7,FALSE)=0," ",VLOOKUP($I534,Zużycie!$A$2:$P$8,7,FALSE))</f>
        <v>#N/A</v>
      </c>
      <c r="Q534" s="10" t="e">
        <f>IF(VLOOKUP($I534,Zużycie!$A$2:$P$8,8,FALSE)=0," ",VLOOKUP($I534,Zużycie!$A$2:$P$8,8,FALSE))</f>
        <v>#N/A</v>
      </c>
      <c r="R534" s="10" t="e">
        <f>IF(VLOOKUP($I534,Zużycie!$A$2:$P$8,9,FALSE)=0," ",VLOOKUP($I534,Zużycie!$A$2:$P$8,9,FALSE))</f>
        <v>#N/A</v>
      </c>
      <c r="S534" s="10" t="e">
        <f>IF(VLOOKUP($I534,Zużycie!$A$2:$P$8,10,FALSE)=0," ",VLOOKUP($I534,Zużycie!$A$2:$P$8,10,FALSE))</f>
        <v>#N/A</v>
      </c>
      <c r="T534" s="10" t="e">
        <f>IF(VLOOKUP($I534,Zużycie!$A$2:$P$8,11,FALSE)=0," ",VLOOKUP($I534,Zużycie!$A$2:$P$8,11,FALSE))</f>
        <v>#N/A</v>
      </c>
      <c r="U534" s="10" t="e">
        <f>IF(VLOOKUP($I534,Zużycie!$A$2:$P$8,12,FALSE)=0," ",VLOOKUP($I534,Zużycie!$A$2:$P$8,12,FALSE))</f>
        <v>#N/A</v>
      </c>
      <c r="V534" s="10" t="e">
        <f>IF(VLOOKUP($I534,Zużycie!$A$2:$P$8,13,FALSE)=0," ",VLOOKUP($I534,Zużycie!$A$2:$P$2,100,FALSE))</f>
        <v>#N/A</v>
      </c>
      <c r="W534" s="10" t="e">
        <f>IF(VLOOKUP($I534,Zużycie!$A$2:$P$8,14,FALSE)=0," ",VLOOKUP($I534,Zużycie!$A$2:$P$8,14,FALSE))</f>
        <v>#N/A</v>
      </c>
      <c r="X534" s="10" t="e">
        <f>IF(VLOOKUP($I534,Zużycie!$A$2:$P$8,15,FALSE)=0," ",VLOOKUP($I534,Zużycie!$A$2:$P$8,15,FALSE))</f>
        <v>#N/A</v>
      </c>
      <c r="Y534" s="10" t="e">
        <f>IF(VLOOKUP($I534,Zużycie!$A$2:$P$8,16,FALSE)=0," ",VLOOKUP($I534,Zużycie!$A$2:$P$8,16,FALSE))</f>
        <v>#N/A</v>
      </c>
      <c r="Z534" s="10"/>
      <c r="AA534" s="10"/>
      <c r="AB534" s="10"/>
      <c r="AC534" s="10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</row>
    <row r="535" spans="1:46" ht="47.25" customHeight="1">
      <c r="A535" s="14"/>
      <c r="B535" s="5"/>
      <c r="C535" s="6"/>
      <c r="D535" s="6"/>
      <c r="E535" s="7"/>
      <c r="F535" s="5"/>
      <c r="G535" s="5"/>
      <c r="H535" s="5"/>
      <c r="I535" s="5" t="str">
        <f t="shared" si="60"/>
        <v/>
      </c>
      <c r="J535" s="5"/>
      <c r="K535" s="5"/>
      <c r="L535" s="5"/>
      <c r="M535" s="5"/>
      <c r="N535" s="10" t="e">
        <f>IF(VLOOKUP($I535,Zużycie!$A$2:$P$8,5,FALSE)=0," ",VLOOKUP($I535,Zużycie!$A$2:$P$8,5,FALSE))</f>
        <v>#N/A</v>
      </c>
      <c r="O535" s="10" t="e">
        <f>IF(VLOOKUP($I535,Zużycie!$A$2:$P$8,6,FALSE)=0," ",VLOOKUP($I535,Zużycie!$A$2:$P$8,6,FALSE))</f>
        <v>#N/A</v>
      </c>
      <c r="P535" s="10" t="e">
        <f>IF(VLOOKUP($I535,Zużycie!$A$2:$P$8,7,FALSE)=0," ",VLOOKUP($I535,Zużycie!$A$2:$P$8,7,FALSE))</f>
        <v>#N/A</v>
      </c>
      <c r="Q535" s="10" t="e">
        <f>IF(VLOOKUP($I535,Zużycie!$A$2:$P$8,8,FALSE)=0," ",VLOOKUP($I535,Zużycie!$A$2:$P$8,8,FALSE))</f>
        <v>#N/A</v>
      </c>
      <c r="R535" s="10" t="e">
        <f>IF(VLOOKUP($I535,Zużycie!$A$2:$P$8,9,FALSE)=0," ",VLOOKUP($I535,Zużycie!$A$2:$P$8,9,FALSE))</f>
        <v>#N/A</v>
      </c>
      <c r="S535" s="10" t="e">
        <f>IF(VLOOKUP($I535,Zużycie!$A$2:$P$8,10,FALSE)=0," ",VLOOKUP($I535,Zużycie!$A$2:$P$8,10,FALSE))</f>
        <v>#N/A</v>
      </c>
      <c r="T535" s="10" t="e">
        <f>IF(VLOOKUP($I535,Zużycie!$A$2:$P$8,11,FALSE)=0," ",VLOOKUP($I535,Zużycie!$A$2:$P$8,11,FALSE))</f>
        <v>#N/A</v>
      </c>
      <c r="U535" s="10" t="e">
        <f>IF(VLOOKUP($I535,Zużycie!$A$2:$P$8,12,FALSE)=0," ",VLOOKUP($I535,Zużycie!$A$2:$P$8,12,FALSE))</f>
        <v>#N/A</v>
      </c>
      <c r="V535" s="10" t="e">
        <f>IF(VLOOKUP($I535,Zużycie!$A$2:$P$8,13,FALSE)=0," ",VLOOKUP($I535,Zużycie!$A$2:$P$2,100,FALSE))</f>
        <v>#N/A</v>
      </c>
      <c r="W535" s="10" t="e">
        <f>IF(VLOOKUP($I535,Zużycie!$A$2:$P$8,14,FALSE)=0," ",VLOOKUP($I535,Zużycie!$A$2:$P$8,14,FALSE))</f>
        <v>#N/A</v>
      </c>
      <c r="X535" s="10" t="e">
        <f>IF(VLOOKUP($I535,Zużycie!$A$2:$P$8,15,FALSE)=0," ",VLOOKUP($I535,Zużycie!$A$2:$P$8,15,FALSE))</f>
        <v>#N/A</v>
      </c>
      <c r="Y535" s="10" t="e">
        <f>IF(VLOOKUP($I535,Zużycie!$A$2:$P$8,16,FALSE)=0," ",VLOOKUP($I535,Zużycie!$A$2:$P$8,16,FALSE))</f>
        <v>#N/A</v>
      </c>
      <c r="Z535" s="10"/>
      <c r="AA535" s="10"/>
      <c r="AB535" s="10"/>
      <c r="AC535" s="10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</row>
    <row r="536" spans="1:46" ht="47.25" customHeight="1">
      <c r="A536" s="14"/>
      <c r="B536" s="5"/>
      <c r="C536" s="6"/>
      <c r="D536" s="6"/>
      <c r="E536" s="7"/>
      <c r="F536" s="5"/>
      <c r="G536" s="5"/>
      <c r="H536" s="5"/>
      <c r="I536" s="5" t="str">
        <f t="shared" si="60"/>
        <v/>
      </c>
      <c r="J536" s="5"/>
      <c r="K536" s="5"/>
      <c r="L536" s="5"/>
      <c r="M536" s="5"/>
      <c r="N536" s="10" t="e">
        <f>IF(VLOOKUP($I536,Zużycie!$A$2:$P$8,5,FALSE)=0," ",VLOOKUP($I536,Zużycie!$A$2:$P$8,5,FALSE))</f>
        <v>#N/A</v>
      </c>
      <c r="O536" s="10" t="e">
        <f>IF(VLOOKUP($I536,Zużycie!$A$2:$P$8,6,FALSE)=0," ",VLOOKUP($I536,Zużycie!$A$2:$P$8,6,FALSE))</f>
        <v>#N/A</v>
      </c>
      <c r="P536" s="10" t="e">
        <f>IF(VLOOKUP($I536,Zużycie!$A$2:$P$8,7,FALSE)=0," ",VLOOKUP($I536,Zużycie!$A$2:$P$8,7,FALSE))</f>
        <v>#N/A</v>
      </c>
      <c r="Q536" s="10" t="e">
        <f>IF(VLOOKUP($I536,Zużycie!$A$2:$P$8,8,FALSE)=0," ",VLOOKUP($I536,Zużycie!$A$2:$P$8,8,FALSE))</f>
        <v>#N/A</v>
      </c>
      <c r="R536" s="10" t="e">
        <f>IF(VLOOKUP($I536,Zużycie!$A$2:$P$8,9,FALSE)=0," ",VLOOKUP($I536,Zużycie!$A$2:$P$8,9,FALSE))</f>
        <v>#N/A</v>
      </c>
      <c r="S536" s="10" t="e">
        <f>IF(VLOOKUP($I536,Zużycie!$A$2:$P$8,10,FALSE)=0," ",VLOOKUP($I536,Zużycie!$A$2:$P$8,10,FALSE))</f>
        <v>#N/A</v>
      </c>
      <c r="T536" s="10" t="e">
        <f>IF(VLOOKUP($I536,Zużycie!$A$2:$P$8,11,FALSE)=0," ",VLOOKUP($I536,Zużycie!$A$2:$P$8,11,FALSE))</f>
        <v>#N/A</v>
      </c>
      <c r="U536" s="10" t="e">
        <f>IF(VLOOKUP($I536,Zużycie!$A$2:$P$8,12,FALSE)=0," ",VLOOKUP($I536,Zużycie!$A$2:$P$8,12,FALSE))</f>
        <v>#N/A</v>
      </c>
      <c r="V536" s="10" t="e">
        <f>IF(VLOOKUP($I536,Zużycie!$A$2:$P$8,13,FALSE)=0," ",VLOOKUP($I536,Zużycie!$A$2:$P$2,100,FALSE))</f>
        <v>#N/A</v>
      </c>
      <c r="W536" s="10" t="e">
        <f>IF(VLOOKUP($I536,Zużycie!$A$2:$P$8,14,FALSE)=0," ",VLOOKUP($I536,Zużycie!$A$2:$P$8,14,FALSE))</f>
        <v>#N/A</v>
      </c>
      <c r="X536" s="10" t="e">
        <f>IF(VLOOKUP($I536,Zużycie!$A$2:$P$8,15,FALSE)=0," ",VLOOKUP($I536,Zużycie!$A$2:$P$8,15,FALSE))</f>
        <v>#N/A</v>
      </c>
      <c r="Y536" s="10" t="e">
        <f>IF(VLOOKUP($I536,Zużycie!$A$2:$P$8,16,FALSE)=0," ",VLOOKUP($I536,Zużycie!$A$2:$P$8,16,FALSE))</f>
        <v>#N/A</v>
      </c>
      <c r="Z536" s="10"/>
      <c r="AA536" s="10"/>
      <c r="AB536" s="10"/>
      <c r="AC536" s="10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</row>
    <row r="537" spans="1:46" ht="47.25" customHeight="1">
      <c r="A537" s="14"/>
      <c r="B537" s="5"/>
      <c r="C537" s="6"/>
      <c r="D537" s="6"/>
      <c r="E537" s="7"/>
      <c r="F537" s="5"/>
      <c r="G537" s="5"/>
      <c r="H537" s="5"/>
      <c r="I537" s="5" t="str">
        <f t="shared" si="60"/>
        <v/>
      </c>
      <c r="J537" s="5"/>
      <c r="K537" s="5"/>
      <c r="L537" s="5"/>
      <c r="M537" s="5"/>
      <c r="N537" s="10" t="e">
        <f>IF(VLOOKUP($I537,Zużycie!$A$2:$P$8,5,FALSE)=0," ",VLOOKUP($I537,Zużycie!$A$2:$P$8,5,FALSE))</f>
        <v>#N/A</v>
      </c>
      <c r="O537" s="10" t="e">
        <f>IF(VLOOKUP($I537,Zużycie!$A$2:$P$8,6,FALSE)=0," ",VLOOKUP($I537,Zużycie!$A$2:$P$8,6,FALSE))</f>
        <v>#N/A</v>
      </c>
      <c r="P537" s="10" t="e">
        <f>IF(VLOOKUP($I537,Zużycie!$A$2:$P$8,7,FALSE)=0," ",VLOOKUP($I537,Zużycie!$A$2:$P$8,7,FALSE))</f>
        <v>#N/A</v>
      </c>
      <c r="Q537" s="10" t="e">
        <f>IF(VLOOKUP($I537,Zużycie!$A$2:$P$8,8,FALSE)=0," ",VLOOKUP($I537,Zużycie!$A$2:$P$8,8,FALSE))</f>
        <v>#N/A</v>
      </c>
      <c r="R537" s="10" t="e">
        <f>IF(VLOOKUP($I537,Zużycie!$A$2:$P$8,9,FALSE)=0," ",VLOOKUP($I537,Zużycie!$A$2:$P$8,9,FALSE))</f>
        <v>#N/A</v>
      </c>
      <c r="S537" s="10" t="e">
        <f>IF(VLOOKUP($I537,Zużycie!$A$2:$P$8,10,FALSE)=0," ",VLOOKUP($I537,Zużycie!$A$2:$P$8,10,FALSE))</f>
        <v>#N/A</v>
      </c>
      <c r="T537" s="10" t="e">
        <f>IF(VLOOKUP($I537,Zużycie!$A$2:$P$8,11,FALSE)=0," ",VLOOKUP($I537,Zużycie!$A$2:$P$8,11,FALSE))</f>
        <v>#N/A</v>
      </c>
      <c r="U537" s="10" t="e">
        <f>IF(VLOOKUP($I537,Zużycie!$A$2:$P$8,12,FALSE)=0," ",VLOOKUP($I537,Zużycie!$A$2:$P$8,12,FALSE))</f>
        <v>#N/A</v>
      </c>
      <c r="V537" s="10" t="e">
        <f>IF(VLOOKUP($I537,Zużycie!$A$2:$P$8,13,FALSE)=0," ",VLOOKUP($I537,Zużycie!$A$2:$P$2,100,FALSE))</f>
        <v>#N/A</v>
      </c>
      <c r="W537" s="10" t="e">
        <f>IF(VLOOKUP($I537,Zużycie!$A$2:$P$8,14,FALSE)=0," ",VLOOKUP($I537,Zużycie!$A$2:$P$8,14,FALSE))</f>
        <v>#N/A</v>
      </c>
      <c r="X537" s="10" t="e">
        <f>IF(VLOOKUP($I537,Zużycie!$A$2:$P$8,15,FALSE)=0," ",VLOOKUP($I537,Zużycie!$A$2:$P$8,15,FALSE))</f>
        <v>#N/A</v>
      </c>
      <c r="Y537" s="10" t="e">
        <f>IF(VLOOKUP($I537,Zużycie!$A$2:$P$8,16,FALSE)=0," ",VLOOKUP($I537,Zużycie!$A$2:$P$8,16,FALSE))</f>
        <v>#N/A</v>
      </c>
      <c r="Z537" s="10"/>
      <c r="AA537" s="10"/>
      <c r="AB537" s="10"/>
      <c r="AC537" s="10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</row>
    <row r="538" spans="1:46" ht="47.25" customHeight="1">
      <c r="A538" s="14"/>
      <c r="B538" s="5"/>
      <c r="C538" s="6"/>
      <c r="D538" s="6"/>
      <c r="E538" s="7"/>
      <c r="F538" s="5"/>
      <c r="G538" s="5"/>
      <c r="H538" s="5"/>
      <c r="I538" s="5" t="str">
        <f t="shared" si="60"/>
        <v/>
      </c>
      <c r="J538" s="5"/>
      <c r="K538" s="5"/>
      <c r="L538" s="5"/>
      <c r="M538" s="5"/>
      <c r="N538" s="10" t="e">
        <f>IF(VLOOKUP($I538,Zużycie!$A$2:$P$8,5,FALSE)=0," ",VLOOKUP($I538,Zużycie!$A$2:$P$8,5,FALSE))</f>
        <v>#N/A</v>
      </c>
      <c r="O538" s="10" t="e">
        <f>IF(VLOOKUP($I538,Zużycie!$A$2:$P$8,6,FALSE)=0," ",VLOOKUP($I538,Zużycie!$A$2:$P$8,6,FALSE))</f>
        <v>#N/A</v>
      </c>
      <c r="P538" s="10" t="e">
        <f>IF(VLOOKUP($I538,Zużycie!$A$2:$P$8,7,FALSE)=0," ",VLOOKUP($I538,Zużycie!$A$2:$P$8,7,FALSE))</f>
        <v>#N/A</v>
      </c>
      <c r="Q538" s="10" t="e">
        <f>IF(VLOOKUP($I538,Zużycie!$A$2:$P$8,8,FALSE)=0," ",VLOOKUP($I538,Zużycie!$A$2:$P$8,8,FALSE))</f>
        <v>#N/A</v>
      </c>
      <c r="R538" s="10" t="e">
        <f>IF(VLOOKUP($I538,Zużycie!$A$2:$P$8,9,FALSE)=0," ",VLOOKUP($I538,Zużycie!$A$2:$P$8,9,FALSE))</f>
        <v>#N/A</v>
      </c>
      <c r="S538" s="10" t="e">
        <f>IF(VLOOKUP($I538,Zużycie!$A$2:$P$8,10,FALSE)=0," ",VLOOKUP($I538,Zużycie!$A$2:$P$8,10,FALSE))</f>
        <v>#N/A</v>
      </c>
      <c r="T538" s="10" t="e">
        <f>IF(VLOOKUP($I538,Zużycie!$A$2:$P$8,11,FALSE)=0," ",VLOOKUP($I538,Zużycie!$A$2:$P$8,11,FALSE))</f>
        <v>#N/A</v>
      </c>
      <c r="U538" s="10" t="e">
        <f>IF(VLOOKUP($I538,Zużycie!$A$2:$P$8,12,FALSE)=0," ",VLOOKUP($I538,Zużycie!$A$2:$P$8,12,FALSE))</f>
        <v>#N/A</v>
      </c>
      <c r="V538" s="10" t="e">
        <f>IF(VLOOKUP($I538,Zużycie!$A$2:$P$8,13,FALSE)=0," ",VLOOKUP($I538,Zużycie!$A$2:$P$2,100,FALSE))</f>
        <v>#N/A</v>
      </c>
      <c r="W538" s="10" t="e">
        <f>IF(VLOOKUP($I538,Zużycie!$A$2:$P$8,14,FALSE)=0," ",VLOOKUP($I538,Zużycie!$A$2:$P$8,14,FALSE))</f>
        <v>#N/A</v>
      </c>
      <c r="X538" s="10" t="e">
        <f>IF(VLOOKUP($I538,Zużycie!$A$2:$P$8,15,FALSE)=0," ",VLOOKUP($I538,Zużycie!$A$2:$P$8,15,FALSE))</f>
        <v>#N/A</v>
      </c>
      <c r="Y538" s="10" t="e">
        <f>IF(VLOOKUP($I538,Zużycie!$A$2:$P$8,16,FALSE)=0," ",VLOOKUP($I538,Zużycie!$A$2:$P$8,16,FALSE))</f>
        <v>#N/A</v>
      </c>
      <c r="Z538" s="10"/>
      <c r="AA538" s="10"/>
      <c r="AB538" s="10"/>
      <c r="AC538" s="10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</row>
    <row r="539" spans="1:46" ht="47.25" customHeight="1">
      <c r="A539" s="14"/>
      <c r="B539" s="5"/>
      <c r="C539" s="6"/>
      <c r="D539" s="6"/>
      <c r="E539" s="7"/>
      <c r="F539" s="5"/>
      <c r="G539" s="5"/>
      <c r="H539" s="5"/>
      <c r="I539" s="5" t="str">
        <f t="shared" si="60"/>
        <v/>
      </c>
      <c r="J539" s="5"/>
      <c r="K539" s="5"/>
      <c r="L539" s="5"/>
      <c r="M539" s="5"/>
      <c r="N539" s="10" t="e">
        <f>IF(VLOOKUP($I539,Zużycie!$A$2:$P$8,5,FALSE)=0," ",VLOOKUP($I539,Zużycie!$A$2:$P$8,5,FALSE))</f>
        <v>#N/A</v>
      </c>
      <c r="O539" s="10" t="e">
        <f>IF(VLOOKUP($I539,Zużycie!$A$2:$P$8,6,FALSE)=0," ",VLOOKUP($I539,Zużycie!$A$2:$P$8,6,FALSE))</f>
        <v>#N/A</v>
      </c>
      <c r="P539" s="10" t="e">
        <f>IF(VLOOKUP($I539,Zużycie!$A$2:$P$8,7,FALSE)=0," ",VLOOKUP($I539,Zużycie!$A$2:$P$8,7,FALSE))</f>
        <v>#N/A</v>
      </c>
      <c r="Q539" s="10" t="e">
        <f>IF(VLOOKUP($I539,Zużycie!$A$2:$P$8,8,FALSE)=0," ",VLOOKUP($I539,Zużycie!$A$2:$P$8,8,FALSE))</f>
        <v>#N/A</v>
      </c>
      <c r="R539" s="10" t="e">
        <f>IF(VLOOKUP($I539,Zużycie!$A$2:$P$8,9,FALSE)=0," ",VLOOKUP($I539,Zużycie!$A$2:$P$8,9,FALSE))</f>
        <v>#N/A</v>
      </c>
      <c r="S539" s="10" t="e">
        <f>IF(VLOOKUP($I539,Zużycie!$A$2:$P$8,10,FALSE)=0," ",VLOOKUP($I539,Zużycie!$A$2:$P$8,10,FALSE))</f>
        <v>#N/A</v>
      </c>
      <c r="T539" s="10" t="e">
        <f>IF(VLOOKUP($I539,Zużycie!$A$2:$P$8,11,FALSE)=0," ",VLOOKUP($I539,Zużycie!$A$2:$P$8,11,FALSE))</f>
        <v>#N/A</v>
      </c>
      <c r="U539" s="10" t="e">
        <f>IF(VLOOKUP($I539,Zużycie!$A$2:$P$8,12,FALSE)=0," ",VLOOKUP($I539,Zużycie!$A$2:$P$8,12,FALSE))</f>
        <v>#N/A</v>
      </c>
      <c r="V539" s="10" t="e">
        <f>IF(VLOOKUP($I539,Zużycie!$A$2:$P$8,13,FALSE)=0," ",VLOOKUP($I539,Zużycie!$A$2:$P$2,100,FALSE))</f>
        <v>#N/A</v>
      </c>
      <c r="W539" s="10" t="e">
        <f>IF(VLOOKUP($I539,Zużycie!$A$2:$P$8,14,FALSE)=0," ",VLOOKUP($I539,Zużycie!$A$2:$P$8,14,FALSE))</f>
        <v>#N/A</v>
      </c>
      <c r="X539" s="10" t="e">
        <f>IF(VLOOKUP($I539,Zużycie!$A$2:$P$8,15,FALSE)=0," ",VLOOKUP($I539,Zużycie!$A$2:$P$8,15,FALSE))</f>
        <v>#N/A</v>
      </c>
      <c r="Y539" s="10" t="e">
        <f>IF(VLOOKUP($I539,Zużycie!$A$2:$P$8,16,FALSE)=0," ",VLOOKUP($I539,Zużycie!$A$2:$P$8,16,FALSE))</f>
        <v>#N/A</v>
      </c>
      <c r="Z539" s="10"/>
      <c r="AA539" s="10"/>
      <c r="AB539" s="10"/>
      <c r="AC539" s="10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</row>
    <row r="540" spans="1:46" ht="47.25" customHeight="1">
      <c r="A540" s="14"/>
      <c r="B540" s="5"/>
      <c r="C540" s="6"/>
      <c r="D540" s="6"/>
      <c r="E540" s="7"/>
      <c r="F540" s="5"/>
      <c r="G540" s="5"/>
      <c r="H540" s="5"/>
      <c r="I540" s="5" t="str">
        <f t="shared" si="60"/>
        <v/>
      </c>
      <c r="J540" s="5"/>
      <c r="K540" s="5"/>
      <c r="L540" s="5"/>
      <c r="M540" s="5"/>
      <c r="N540" s="10" t="e">
        <f>IF(VLOOKUP($I540,Zużycie!$A$2:$P$8,5,FALSE)=0," ",VLOOKUP($I540,Zużycie!$A$2:$P$8,5,FALSE))</f>
        <v>#N/A</v>
      </c>
      <c r="O540" s="10" t="e">
        <f>IF(VLOOKUP($I540,Zużycie!$A$2:$P$8,6,FALSE)=0," ",VLOOKUP($I540,Zużycie!$A$2:$P$8,6,FALSE))</f>
        <v>#N/A</v>
      </c>
      <c r="P540" s="10" t="e">
        <f>IF(VLOOKUP($I540,Zużycie!$A$2:$P$8,7,FALSE)=0," ",VLOOKUP($I540,Zużycie!$A$2:$P$8,7,FALSE))</f>
        <v>#N/A</v>
      </c>
      <c r="Q540" s="10" t="e">
        <f>IF(VLOOKUP($I540,Zużycie!$A$2:$P$8,8,FALSE)=0," ",VLOOKUP($I540,Zużycie!$A$2:$P$8,8,FALSE))</f>
        <v>#N/A</v>
      </c>
      <c r="R540" s="10" t="e">
        <f>IF(VLOOKUP($I540,Zużycie!$A$2:$P$8,9,FALSE)=0," ",VLOOKUP($I540,Zużycie!$A$2:$P$8,9,FALSE))</f>
        <v>#N/A</v>
      </c>
      <c r="S540" s="10" t="e">
        <f>IF(VLOOKUP($I540,Zużycie!$A$2:$P$8,10,FALSE)=0," ",VLOOKUP($I540,Zużycie!$A$2:$P$8,10,FALSE))</f>
        <v>#N/A</v>
      </c>
      <c r="T540" s="10" t="e">
        <f>IF(VLOOKUP($I540,Zużycie!$A$2:$P$8,11,FALSE)=0," ",VLOOKUP($I540,Zużycie!$A$2:$P$8,11,FALSE))</f>
        <v>#N/A</v>
      </c>
      <c r="U540" s="10" t="e">
        <f>IF(VLOOKUP($I540,Zużycie!$A$2:$P$8,12,FALSE)=0," ",VLOOKUP($I540,Zużycie!$A$2:$P$8,12,FALSE))</f>
        <v>#N/A</v>
      </c>
      <c r="V540" s="10" t="e">
        <f>IF(VLOOKUP($I540,Zużycie!$A$2:$P$8,13,FALSE)=0," ",VLOOKUP($I540,Zużycie!$A$2:$P$2,100,FALSE))</f>
        <v>#N/A</v>
      </c>
      <c r="W540" s="10" t="e">
        <f>IF(VLOOKUP($I540,Zużycie!$A$2:$P$8,14,FALSE)=0," ",VLOOKUP($I540,Zużycie!$A$2:$P$8,14,FALSE))</f>
        <v>#N/A</v>
      </c>
      <c r="X540" s="10" t="e">
        <f>IF(VLOOKUP($I540,Zużycie!$A$2:$P$8,15,FALSE)=0," ",VLOOKUP($I540,Zużycie!$A$2:$P$8,15,FALSE))</f>
        <v>#N/A</v>
      </c>
      <c r="Y540" s="10" t="e">
        <f>IF(VLOOKUP($I540,Zużycie!$A$2:$P$8,16,FALSE)=0," ",VLOOKUP($I540,Zużycie!$A$2:$P$8,16,FALSE))</f>
        <v>#N/A</v>
      </c>
      <c r="Z540" s="10"/>
      <c r="AA540" s="10"/>
      <c r="AB540" s="10"/>
      <c r="AC540" s="10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</row>
    <row r="541" spans="1:46" ht="47.25" customHeight="1">
      <c r="A541" s="14"/>
      <c r="B541" s="5"/>
      <c r="C541" s="6"/>
      <c r="D541" s="6"/>
      <c r="E541" s="7"/>
      <c r="F541" s="5"/>
      <c r="G541" s="5"/>
      <c r="H541" s="5"/>
      <c r="I541" s="5" t="str">
        <f t="shared" si="60"/>
        <v/>
      </c>
      <c r="J541" s="5"/>
      <c r="K541" s="5"/>
      <c r="L541" s="5"/>
      <c r="M541" s="5"/>
      <c r="N541" s="10" t="e">
        <f>IF(VLOOKUP($I541,Zużycie!$A$2:$P$8,5,FALSE)=0," ",VLOOKUP($I541,Zużycie!$A$2:$P$8,5,FALSE))</f>
        <v>#N/A</v>
      </c>
      <c r="O541" s="10" t="e">
        <f>IF(VLOOKUP($I541,Zużycie!$A$2:$P$8,6,FALSE)=0," ",VLOOKUP($I541,Zużycie!$A$2:$P$8,6,FALSE))</f>
        <v>#N/A</v>
      </c>
      <c r="P541" s="10" t="e">
        <f>IF(VLOOKUP($I541,Zużycie!$A$2:$P$8,7,FALSE)=0," ",VLOOKUP($I541,Zużycie!$A$2:$P$8,7,FALSE))</f>
        <v>#N/A</v>
      </c>
      <c r="Q541" s="10" t="e">
        <f>IF(VLOOKUP($I541,Zużycie!$A$2:$P$8,8,FALSE)=0," ",VLOOKUP($I541,Zużycie!$A$2:$P$8,8,FALSE))</f>
        <v>#N/A</v>
      </c>
      <c r="R541" s="10" t="e">
        <f>IF(VLOOKUP($I541,Zużycie!$A$2:$P$8,9,FALSE)=0," ",VLOOKUP($I541,Zużycie!$A$2:$P$8,9,FALSE))</f>
        <v>#N/A</v>
      </c>
      <c r="S541" s="10" t="e">
        <f>IF(VLOOKUP($I541,Zużycie!$A$2:$P$8,10,FALSE)=0," ",VLOOKUP($I541,Zużycie!$A$2:$P$8,10,FALSE))</f>
        <v>#N/A</v>
      </c>
      <c r="T541" s="10" t="e">
        <f>IF(VLOOKUP($I541,Zużycie!$A$2:$P$8,11,FALSE)=0," ",VLOOKUP($I541,Zużycie!$A$2:$P$8,11,FALSE))</f>
        <v>#N/A</v>
      </c>
      <c r="U541" s="10" t="e">
        <f>IF(VLOOKUP($I541,Zużycie!$A$2:$P$8,12,FALSE)=0," ",VLOOKUP($I541,Zużycie!$A$2:$P$8,12,FALSE))</f>
        <v>#N/A</v>
      </c>
      <c r="V541" s="10" t="e">
        <f>IF(VLOOKUP($I541,Zużycie!$A$2:$P$8,13,FALSE)=0," ",VLOOKUP($I541,Zużycie!$A$2:$P$2,100,FALSE))</f>
        <v>#N/A</v>
      </c>
      <c r="W541" s="10" t="e">
        <f>IF(VLOOKUP($I541,Zużycie!$A$2:$P$8,14,FALSE)=0," ",VLOOKUP($I541,Zużycie!$A$2:$P$8,14,FALSE))</f>
        <v>#N/A</v>
      </c>
      <c r="X541" s="10" t="e">
        <f>IF(VLOOKUP($I541,Zużycie!$A$2:$P$8,15,FALSE)=0," ",VLOOKUP($I541,Zużycie!$A$2:$P$8,15,FALSE))</f>
        <v>#N/A</v>
      </c>
      <c r="Y541" s="10" t="e">
        <f>IF(VLOOKUP($I541,Zużycie!$A$2:$P$8,16,FALSE)=0," ",VLOOKUP($I541,Zużycie!$A$2:$P$8,16,FALSE))</f>
        <v>#N/A</v>
      </c>
      <c r="Z541" s="10"/>
      <c r="AA541" s="10"/>
      <c r="AB541" s="10"/>
      <c r="AC541" s="10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</row>
    <row r="542" spans="1:46" ht="47.25" customHeight="1">
      <c r="A542" s="14"/>
      <c r="B542" s="5"/>
      <c r="C542" s="6"/>
      <c r="D542" s="6"/>
      <c r="E542" s="7"/>
      <c r="F542" s="5"/>
      <c r="G542" s="5"/>
      <c r="H542" s="5"/>
      <c r="I542" s="5" t="str">
        <f t="shared" si="60"/>
        <v/>
      </c>
      <c r="J542" s="5"/>
      <c r="K542" s="5"/>
      <c r="L542" s="5"/>
      <c r="M542" s="5"/>
      <c r="N542" s="10" t="e">
        <f>IF(VLOOKUP($I542,Zużycie!$A$2:$P$8,5,FALSE)=0," ",VLOOKUP($I542,Zużycie!$A$2:$P$8,5,FALSE))</f>
        <v>#N/A</v>
      </c>
      <c r="O542" s="10" t="e">
        <f>IF(VLOOKUP($I542,Zużycie!$A$2:$P$8,6,FALSE)=0," ",VLOOKUP($I542,Zużycie!$A$2:$P$8,6,FALSE))</f>
        <v>#N/A</v>
      </c>
      <c r="P542" s="10" t="e">
        <f>IF(VLOOKUP($I542,Zużycie!$A$2:$P$8,7,FALSE)=0," ",VLOOKUP($I542,Zużycie!$A$2:$P$8,7,FALSE))</f>
        <v>#N/A</v>
      </c>
      <c r="Q542" s="10" t="e">
        <f>IF(VLOOKUP($I542,Zużycie!$A$2:$P$8,8,FALSE)=0," ",VLOOKUP($I542,Zużycie!$A$2:$P$8,8,FALSE))</f>
        <v>#N/A</v>
      </c>
      <c r="R542" s="10" t="e">
        <f>IF(VLOOKUP($I542,Zużycie!$A$2:$P$8,9,FALSE)=0," ",VLOOKUP($I542,Zużycie!$A$2:$P$8,9,FALSE))</f>
        <v>#N/A</v>
      </c>
      <c r="S542" s="10" t="e">
        <f>IF(VLOOKUP($I542,Zużycie!$A$2:$P$8,10,FALSE)=0," ",VLOOKUP($I542,Zużycie!$A$2:$P$8,10,FALSE))</f>
        <v>#N/A</v>
      </c>
      <c r="T542" s="10" t="e">
        <f>IF(VLOOKUP($I542,Zużycie!$A$2:$P$8,11,FALSE)=0," ",VLOOKUP($I542,Zużycie!$A$2:$P$8,11,FALSE))</f>
        <v>#N/A</v>
      </c>
      <c r="U542" s="10" t="e">
        <f>IF(VLOOKUP($I542,Zużycie!$A$2:$P$8,12,FALSE)=0," ",VLOOKUP($I542,Zużycie!$A$2:$P$8,12,FALSE))</f>
        <v>#N/A</v>
      </c>
      <c r="V542" s="10" t="e">
        <f>IF(VLOOKUP($I542,Zużycie!$A$2:$P$8,13,FALSE)=0," ",VLOOKUP($I542,Zużycie!$A$2:$P$2,100,FALSE))</f>
        <v>#N/A</v>
      </c>
      <c r="W542" s="10" t="e">
        <f>IF(VLOOKUP($I542,Zużycie!$A$2:$P$8,14,FALSE)=0," ",VLOOKUP($I542,Zużycie!$A$2:$P$8,14,FALSE))</f>
        <v>#N/A</v>
      </c>
      <c r="X542" s="10" t="e">
        <f>IF(VLOOKUP($I542,Zużycie!$A$2:$P$8,15,FALSE)=0," ",VLOOKUP($I542,Zużycie!$A$2:$P$8,15,FALSE))</f>
        <v>#N/A</v>
      </c>
      <c r="Y542" s="10" t="e">
        <f>IF(VLOOKUP($I542,Zużycie!$A$2:$P$8,16,FALSE)=0," ",VLOOKUP($I542,Zużycie!$A$2:$P$8,16,FALSE))</f>
        <v>#N/A</v>
      </c>
      <c r="Z542" s="10"/>
      <c r="AA542" s="10"/>
      <c r="AB542" s="10"/>
      <c r="AC542" s="10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</row>
    <row r="543" spans="1:46" ht="47.25" customHeight="1">
      <c r="A543" s="14"/>
      <c r="B543" s="5"/>
      <c r="C543" s="6"/>
      <c r="D543" s="6"/>
      <c r="E543" s="7"/>
      <c r="F543" s="5"/>
      <c r="G543" s="5"/>
      <c r="H543" s="5"/>
      <c r="I543" s="5" t="str">
        <f t="shared" si="60"/>
        <v/>
      </c>
      <c r="J543" s="5"/>
      <c r="K543" s="5"/>
      <c r="L543" s="5"/>
      <c r="M543" s="5"/>
      <c r="N543" s="10" t="e">
        <f>IF(VLOOKUP($I543,Zużycie!$A$2:$P$8,5,FALSE)=0," ",VLOOKUP($I543,Zużycie!$A$2:$P$8,5,FALSE))</f>
        <v>#N/A</v>
      </c>
      <c r="O543" s="10" t="e">
        <f>IF(VLOOKUP($I543,Zużycie!$A$2:$P$8,6,FALSE)=0," ",VLOOKUP($I543,Zużycie!$A$2:$P$8,6,FALSE))</f>
        <v>#N/A</v>
      </c>
      <c r="P543" s="10" t="e">
        <f>IF(VLOOKUP($I543,Zużycie!$A$2:$P$8,7,FALSE)=0," ",VLOOKUP($I543,Zużycie!$A$2:$P$8,7,FALSE))</f>
        <v>#N/A</v>
      </c>
      <c r="Q543" s="10" t="e">
        <f>IF(VLOOKUP($I543,Zużycie!$A$2:$P$8,8,FALSE)=0," ",VLOOKUP($I543,Zużycie!$A$2:$P$8,8,FALSE))</f>
        <v>#N/A</v>
      </c>
      <c r="R543" s="10" t="e">
        <f>IF(VLOOKUP($I543,Zużycie!$A$2:$P$8,9,FALSE)=0," ",VLOOKUP($I543,Zużycie!$A$2:$P$8,9,FALSE))</f>
        <v>#N/A</v>
      </c>
      <c r="S543" s="10" t="e">
        <f>IF(VLOOKUP($I543,Zużycie!$A$2:$P$8,10,FALSE)=0," ",VLOOKUP($I543,Zużycie!$A$2:$P$8,10,FALSE))</f>
        <v>#N/A</v>
      </c>
      <c r="T543" s="10" t="e">
        <f>IF(VLOOKUP($I543,Zużycie!$A$2:$P$8,11,FALSE)=0," ",VLOOKUP($I543,Zużycie!$A$2:$P$8,11,FALSE))</f>
        <v>#N/A</v>
      </c>
      <c r="U543" s="10" t="e">
        <f>IF(VLOOKUP($I543,Zużycie!$A$2:$P$8,12,FALSE)=0," ",VLOOKUP($I543,Zużycie!$A$2:$P$8,12,FALSE))</f>
        <v>#N/A</v>
      </c>
      <c r="V543" s="10" t="e">
        <f>IF(VLOOKUP($I543,Zużycie!$A$2:$P$8,13,FALSE)=0," ",VLOOKUP($I543,Zużycie!$A$2:$P$2,100,FALSE))</f>
        <v>#N/A</v>
      </c>
      <c r="W543" s="10" t="e">
        <f>IF(VLOOKUP($I543,Zużycie!$A$2:$P$8,14,FALSE)=0," ",VLOOKUP($I543,Zużycie!$A$2:$P$8,14,FALSE))</f>
        <v>#N/A</v>
      </c>
      <c r="X543" s="10" t="e">
        <f>IF(VLOOKUP($I543,Zużycie!$A$2:$P$8,15,FALSE)=0," ",VLOOKUP($I543,Zużycie!$A$2:$P$8,15,FALSE))</f>
        <v>#N/A</v>
      </c>
      <c r="Y543" s="10" t="e">
        <f>IF(VLOOKUP($I543,Zużycie!$A$2:$P$8,16,FALSE)=0," ",VLOOKUP($I543,Zużycie!$A$2:$P$8,16,FALSE))</f>
        <v>#N/A</v>
      </c>
      <c r="Z543" s="10"/>
      <c r="AA543" s="10"/>
      <c r="AB543" s="10"/>
      <c r="AC543" s="10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</row>
    <row r="544" spans="1:46" ht="47.25" customHeight="1">
      <c r="A544" s="14"/>
      <c r="B544" s="5"/>
      <c r="C544" s="6"/>
      <c r="D544" s="6"/>
      <c r="E544" s="7"/>
      <c r="F544" s="5"/>
      <c r="G544" s="5"/>
      <c r="H544" s="5"/>
      <c r="I544" s="5" t="str">
        <f t="shared" si="60"/>
        <v/>
      </c>
      <c r="J544" s="5"/>
      <c r="K544" s="5"/>
      <c r="L544" s="5"/>
      <c r="M544" s="5"/>
      <c r="N544" s="10" t="e">
        <f>IF(VLOOKUP($I544,Zużycie!$A$2:$P$8,5,FALSE)=0," ",VLOOKUP($I544,Zużycie!$A$2:$P$8,5,FALSE))</f>
        <v>#N/A</v>
      </c>
      <c r="O544" s="10" t="e">
        <f>IF(VLOOKUP($I544,Zużycie!$A$2:$P$8,6,FALSE)=0," ",VLOOKUP($I544,Zużycie!$A$2:$P$8,6,FALSE))</f>
        <v>#N/A</v>
      </c>
      <c r="P544" s="10" t="e">
        <f>IF(VLOOKUP($I544,Zużycie!$A$2:$P$8,7,FALSE)=0," ",VLOOKUP($I544,Zużycie!$A$2:$P$8,7,FALSE))</f>
        <v>#N/A</v>
      </c>
      <c r="Q544" s="10" t="e">
        <f>IF(VLOOKUP($I544,Zużycie!$A$2:$P$8,8,FALSE)=0," ",VLOOKUP($I544,Zużycie!$A$2:$P$8,8,FALSE))</f>
        <v>#N/A</v>
      </c>
      <c r="R544" s="10" t="e">
        <f>IF(VLOOKUP($I544,Zużycie!$A$2:$P$8,9,FALSE)=0," ",VLOOKUP($I544,Zużycie!$A$2:$P$8,9,FALSE))</f>
        <v>#N/A</v>
      </c>
      <c r="S544" s="10" t="e">
        <f>IF(VLOOKUP($I544,Zużycie!$A$2:$P$8,10,FALSE)=0," ",VLOOKUP($I544,Zużycie!$A$2:$P$8,10,FALSE))</f>
        <v>#N/A</v>
      </c>
      <c r="T544" s="10" t="e">
        <f>IF(VLOOKUP($I544,Zużycie!$A$2:$P$8,11,FALSE)=0," ",VLOOKUP($I544,Zużycie!$A$2:$P$8,11,FALSE))</f>
        <v>#N/A</v>
      </c>
      <c r="U544" s="10" t="e">
        <f>IF(VLOOKUP($I544,Zużycie!$A$2:$P$8,12,FALSE)=0," ",VLOOKUP($I544,Zużycie!$A$2:$P$8,12,FALSE))</f>
        <v>#N/A</v>
      </c>
      <c r="V544" s="10" t="e">
        <f>IF(VLOOKUP($I544,Zużycie!$A$2:$P$8,13,FALSE)=0," ",VLOOKUP($I544,Zużycie!$A$2:$P$2,100,FALSE))</f>
        <v>#N/A</v>
      </c>
      <c r="W544" s="10" t="e">
        <f>IF(VLOOKUP($I544,Zużycie!$A$2:$P$8,14,FALSE)=0," ",VLOOKUP($I544,Zużycie!$A$2:$P$8,14,FALSE))</f>
        <v>#N/A</v>
      </c>
      <c r="X544" s="10" t="e">
        <f>IF(VLOOKUP($I544,Zużycie!$A$2:$P$8,15,FALSE)=0," ",VLOOKUP($I544,Zużycie!$A$2:$P$8,15,FALSE))</f>
        <v>#N/A</v>
      </c>
      <c r="Y544" s="10" t="e">
        <f>IF(VLOOKUP($I544,Zużycie!$A$2:$P$8,16,FALSE)=0," ",VLOOKUP($I544,Zużycie!$A$2:$P$8,16,FALSE))</f>
        <v>#N/A</v>
      </c>
      <c r="Z544" s="10"/>
      <c r="AA544" s="10"/>
      <c r="AB544" s="10"/>
      <c r="AC544" s="10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</row>
    <row r="545" spans="1:46" ht="47.25" customHeight="1">
      <c r="A545" s="14"/>
      <c r="B545" s="5"/>
      <c r="C545" s="6"/>
      <c r="D545" s="6"/>
      <c r="E545" s="7"/>
      <c r="F545" s="5"/>
      <c r="G545" s="5"/>
      <c r="H545" s="5"/>
      <c r="I545" s="5" t="str">
        <f t="shared" si="60"/>
        <v/>
      </c>
      <c r="J545" s="5"/>
      <c r="K545" s="5"/>
      <c r="L545" s="5"/>
      <c r="M545" s="5"/>
      <c r="N545" s="10" t="e">
        <f>IF(VLOOKUP($I545,Zużycie!$A$2:$P$8,5,FALSE)=0," ",VLOOKUP($I545,Zużycie!$A$2:$P$8,5,FALSE))</f>
        <v>#N/A</v>
      </c>
      <c r="O545" s="10" t="e">
        <f>IF(VLOOKUP($I545,Zużycie!$A$2:$P$8,6,FALSE)=0," ",VLOOKUP($I545,Zużycie!$A$2:$P$8,6,FALSE))</f>
        <v>#N/A</v>
      </c>
      <c r="P545" s="10" t="e">
        <f>IF(VLOOKUP($I545,Zużycie!$A$2:$P$8,7,FALSE)=0," ",VLOOKUP($I545,Zużycie!$A$2:$P$8,7,FALSE))</f>
        <v>#N/A</v>
      </c>
      <c r="Q545" s="10" t="e">
        <f>IF(VLOOKUP($I545,Zużycie!$A$2:$P$8,8,FALSE)=0," ",VLOOKUP($I545,Zużycie!$A$2:$P$8,8,FALSE))</f>
        <v>#N/A</v>
      </c>
      <c r="R545" s="10" t="e">
        <f>IF(VLOOKUP($I545,Zużycie!$A$2:$P$8,9,FALSE)=0," ",VLOOKUP($I545,Zużycie!$A$2:$P$8,9,FALSE))</f>
        <v>#N/A</v>
      </c>
      <c r="S545" s="10" t="e">
        <f>IF(VLOOKUP($I545,Zużycie!$A$2:$P$8,10,FALSE)=0," ",VLOOKUP($I545,Zużycie!$A$2:$P$8,10,FALSE))</f>
        <v>#N/A</v>
      </c>
      <c r="T545" s="10" t="e">
        <f>IF(VLOOKUP($I545,Zużycie!$A$2:$P$8,11,FALSE)=0," ",VLOOKUP($I545,Zużycie!$A$2:$P$8,11,FALSE))</f>
        <v>#N/A</v>
      </c>
      <c r="U545" s="10" t="e">
        <f>IF(VLOOKUP($I545,Zużycie!$A$2:$P$8,12,FALSE)=0," ",VLOOKUP($I545,Zużycie!$A$2:$P$8,12,FALSE))</f>
        <v>#N/A</v>
      </c>
      <c r="V545" s="10" t="e">
        <f>IF(VLOOKUP($I545,Zużycie!$A$2:$P$8,13,FALSE)=0," ",VLOOKUP($I545,Zużycie!$A$2:$P$2,100,FALSE))</f>
        <v>#N/A</v>
      </c>
      <c r="W545" s="10" t="e">
        <f>IF(VLOOKUP($I545,Zużycie!$A$2:$P$8,14,FALSE)=0," ",VLOOKUP($I545,Zużycie!$A$2:$P$8,14,FALSE))</f>
        <v>#N/A</v>
      </c>
      <c r="X545" s="10" t="e">
        <f>IF(VLOOKUP($I545,Zużycie!$A$2:$P$8,15,FALSE)=0," ",VLOOKUP($I545,Zużycie!$A$2:$P$8,15,FALSE))</f>
        <v>#N/A</v>
      </c>
      <c r="Y545" s="10" t="e">
        <f>IF(VLOOKUP($I545,Zużycie!$A$2:$P$8,16,FALSE)=0," ",VLOOKUP($I545,Zużycie!$A$2:$P$8,16,FALSE))</f>
        <v>#N/A</v>
      </c>
      <c r="Z545" s="10"/>
      <c r="AA545" s="10"/>
      <c r="AB545" s="10"/>
      <c r="AC545" s="10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</row>
    <row r="546" spans="1:46" ht="47.25" customHeight="1">
      <c r="A546" s="14"/>
      <c r="B546" s="5"/>
      <c r="C546" s="6"/>
      <c r="D546" s="6"/>
      <c r="E546" s="7"/>
      <c r="F546" s="5"/>
      <c r="G546" s="5"/>
      <c r="H546" s="5"/>
      <c r="I546" s="5" t="str">
        <f t="shared" si="60"/>
        <v/>
      </c>
      <c r="J546" s="5"/>
      <c r="K546" s="5"/>
      <c r="L546" s="5"/>
      <c r="M546" s="5"/>
      <c r="N546" s="10" t="e">
        <f>IF(VLOOKUP($I546,Zużycie!$A$2:$P$8,5,FALSE)=0," ",VLOOKUP($I546,Zużycie!$A$2:$P$8,5,FALSE))</f>
        <v>#N/A</v>
      </c>
      <c r="O546" s="10" t="e">
        <f>IF(VLOOKUP($I546,Zużycie!$A$2:$P$8,6,FALSE)=0," ",VLOOKUP($I546,Zużycie!$A$2:$P$8,6,FALSE))</f>
        <v>#N/A</v>
      </c>
      <c r="P546" s="10" t="e">
        <f>IF(VLOOKUP($I546,Zużycie!$A$2:$P$8,7,FALSE)=0," ",VLOOKUP($I546,Zużycie!$A$2:$P$8,7,FALSE))</f>
        <v>#N/A</v>
      </c>
      <c r="Q546" s="10" t="e">
        <f>IF(VLOOKUP($I546,Zużycie!$A$2:$P$8,8,FALSE)=0," ",VLOOKUP($I546,Zużycie!$A$2:$P$8,8,FALSE))</f>
        <v>#N/A</v>
      </c>
      <c r="R546" s="10" t="e">
        <f>IF(VLOOKUP($I546,Zużycie!$A$2:$P$8,9,FALSE)=0," ",VLOOKUP($I546,Zużycie!$A$2:$P$8,9,FALSE))</f>
        <v>#N/A</v>
      </c>
      <c r="S546" s="10" t="e">
        <f>IF(VLOOKUP($I546,Zużycie!$A$2:$P$8,10,FALSE)=0," ",VLOOKUP($I546,Zużycie!$A$2:$P$8,10,FALSE))</f>
        <v>#N/A</v>
      </c>
      <c r="T546" s="10" t="e">
        <f>IF(VLOOKUP($I546,Zużycie!$A$2:$P$8,11,FALSE)=0," ",VLOOKUP($I546,Zużycie!$A$2:$P$8,11,FALSE))</f>
        <v>#N/A</v>
      </c>
      <c r="U546" s="10" t="e">
        <f>IF(VLOOKUP($I546,Zużycie!$A$2:$P$8,12,FALSE)=0," ",VLOOKUP($I546,Zużycie!$A$2:$P$8,12,FALSE))</f>
        <v>#N/A</v>
      </c>
      <c r="V546" s="10" t="e">
        <f>IF(VLOOKUP($I546,Zużycie!$A$2:$P$8,13,FALSE)=0," ",VLOOKUP($I546,Zużycie!$A$2:$P$2,100,FALSE))</f>
        <v>#N/A</v>
      </c>
      <c r="W546" s="10" t="e">
        <f>IF(VLOOKUP($I546,Zużycie!$A$2:$P$8,14,FALSE)=0," ",VLOOKUP($I546,Zużycie!$A$2:$P$8,14,FALSE))</f>
        <v>#N/A</v>
      </c>
      <c r="X546" s="10" t="e">
        <f>IF(VLOOKUP($I546,Zużycie!$A$2:$P$8,15,FALSE)=0," ",VLOOKUP($I546,Zużycie!$A$2:$P$8,15,FALSE))</f>
        <v>#N/A</v>
      </c>
      <c r="Y546" s="10" t="e">
        <f>IF(VLOOKUP($I546,Zużycie!$A$2:$P$8,16,FALSE)=0," ",VLOOKUP($I546,Zużycie!$A$2:$P$8,16,FALSE))</f>
        <v>#N/A</v>
      </c>
      <c r="Z546" s="10"/>
      <c r="AA546" s="10"/>
      <c r="AB546" s="10"/>
      <c r="AC546" s="10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</row>
    <row r="547" spans="1:46" ht="47.25" customHeight="1">
      <c r="A547" s="14"/>
      <c r="B547" s="5"/>
      <c r="C547" s="6"/>
      <c r="D547" s="6"/>
      <c r="E547" s="7"/>
      <c r="F547" s="5"/>
      <c r="G547" s="5"/>
      <c r="H547" s="5"/>
      <c r="I547" s="5" t="str">
        <f t="shared" si="60"/>
        <v/>
      </c>
      <c r="J547" s="5"/>
      <c r="K547" s="5"/>
      <c r="L547" s="5"/>
      <c r="M547" s="5"/>
      <c r="N547" s="10" t="e">
        <f>IF(VLOOKUP($I547,Zużycie!$A$2:$P$8,5,FALSE)=0," ",VLOOKUP($I547,Zużycie!$A$2:$P$8,5,FALSE))</f>
        <v>#N/A</v>
      </c>
      <c r="O547" s="10" t="e">
        <f>IF(VLOOKUP($I547,Zużycie!$A$2:$P$8,6,FALSE)=0," ",VLOOKUP($I547,Zużycie!$A$2:$P$8,6,FALSE))</f>
        <v>#N/A</v>
      </c>
      <c r="P547" s="10" t="e">
        <f>IF(VLOOKUP($I547,Zużycie!$A$2:$P$8,7,FALSE)=0," ",VLOOKUP($I547,Zużycie!$A$2:$P$8,7,FALSE))</f>
        <v>#N/A</v>
      </c>
      <c r="Q547" s="10" t="e">
        <f>IF(VLOOKUP($I547,Zużycie!$A$2:$P$8,8,FALSE)=0," ",VLOOKUP($I547,Zużycie!$A$2:$P$8,8,FALSE))</f>
        <v>#N/A</v>
      </c>
      <c r="R547" s="10" t="e">
        <f>IF(VLOOKUP($I547,Zużycie!$A$2:$P$8,9,FALSE)=0," ",VLOOKUP($I547,Zużycie!$A$2:$P$8,9,FALSE))</f>
        <v>#N/A</v>
      </c>
      <c r="S547" s="10" t="e">
        <f>IF(VLOOKUP($I547,Zużycie!$A$2:$P$8,10,FALSE)=0," ",VLOOKUP($I547,Zużycie!$A$2:$P$8,10,FALSE))</f>
        <v>#N/A</v>
      </c>
      <c r="T547" s="10" t="e">
        <f>IF(VLOOKUP($I547,Zużycie!$A$2:$P$8,11,FALSE)=0," ",VLOOKUP($I547,Zużycie!$A$2:$P$8,11,FALSE))</f>
        <v>#N/A</v>
      </c>
      <c r="U547" s="10" t="e">
        <f>IF(VLOOKUP($I547,Zużycie!$A$2:$P$8,12,FALSE)=0," ",VLOOKUP($I547,Zużycie!$A$2:$P$8,12,FALSE))</f>
        <v>#N/A</v>
      </c>
      <c r="V547" s="10" t="e">
        <f>IF(VLOOKUP($I547,Zużycie!$A$2:$P$8,13,FALSE)=0," ",VLOOKUP($I547,Zużycie!$A$2:$P$2,100,FALSE))</f>
        <v>#N/A</v>
      </c>
      <c r="W547" s="10" t="e">
        <f>IF(VLOOKUP($I547,Zużycie!$A$2:$P$8,14,FALSE)=0," ",VLOOKUP($I547,Zużycie!$A$2:$P$8,14,FALSE))</f>
        <v>#N/A</v>
      </c>
      <c r="X547" s="10" t="e">
        <f>IF(VLOOKUP($I547,Zużycie!$A$2:$P$8,15,FALSE)=0," ",VLOOKUP($I547,Zużycie!$A$2:$P$8,15,FALSE))</f>
        <v>#N/A</v>
      </c>
      <c r="Y547" s="10" t="e">
        <f>IF(VLOOKUP($I547,Zużycie!$A$2:$P$8,16,FALSE)=0," ",VLOOKUP($I547,Zużycie!$A$2:$P$8,16,FALSE))</f>
        <v>#N/A</v>
      </c>
      <c r="Z547" s="10"/>
      <c r="AA547" s="10"/>
      <c r="AB547" s="10"/>
      <c r="AC547" s="10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</row>
    <row r="548" spans="1:46" ht="47.25" customHeight="1">
      <c r="A548" s="14"/>
      <c r="B548" s="5"/>
      <c r="C548" s="6"/>
      <c r="D548" s="6"/>
      <c r="E548" s="7"/>
      <c r="F548" s="5"/>
      <c r="G548" s="5"/>
      <c r="H548" s="5"/>
      <c r="I548" s="5" t="str">
        <f t="shared" si="60"/>
        <v/>
      </c>
      <c r="J548" s="5"/>
      <c r="K548" s="5"/>
      <c r="L548" s="5"/>
      <c r="M548" s="5"/>
      <c r="N548" s="10" t="e">
        <f>IF(VLOOKUP($I548,Zużycie!$A$2:$P$8,5,FALSE)=0," ",VLOOKUP($I548,Zużycie!$A$2:$P$8,5,FALSE))</f>
        <v>#N/A</v>
      </c>
      <c r="O548" s="10" t="e">
        <f>IF(VLOOKUP($I548,Zużycie!$A$2:$P$8,6,FALSE)=0," ",VLOOKUP($I548,Zużycie!$A$2:$P$8,6,FALSE))</f>
        <v>#N/A</v>
      </c>
      <c r="P548" s="10" t="e">
        <f>IF(VLOOKUP($I548,Zużycie!$A$2:$P$8,7,FALSE)=0," ",VLOOKUP($I548,Zużycie!$A$2:$P$8,7,FALSE))</f>
        <v>#N/A</v>
      </c>
      <c r="Q548" s="10" t="e">
        <f>IF(VLOOKUP($I548,Zużycie!$A$2:$P$8,8,FALSE)=0," ",VLOOKUP($I548,Zużycie!$A$2:$P$8,8,FALSE))</f>
        <v>#N/A</v>
      </c>
      <c r="R548" s="10" t="e">
        <f>IF(VLOOKUP($I548,Zużycie!$A$2:$P$8,9,FALSE)=0," ",VLOOKUP($I548,Zużycie!$A$2:$P$8,9,FALSE))</f>
        <v>#N/A</v>
      </c>
      <c r="S548" s="10" t="e">
        <f>IF(VLOOKUP($I548,Zużycie!$A$2:$P$8,10,FALSE)=0," ",VLOOKUP($I548,Zużycie!$A$2:$P$8,10,FALSE))</f>
        <v>#N/A</v>
      </c>
      <c r="T548" s="10" t="e">
        <f>IF(VLOOKUP($I548,Zużycie!$A$2:$P$8,11,FALSE)=0," ",VLOOKUP($I548,Zużycie!$A$2:$P$8,11,FALSE))</f>
        <v>#N/A</v>
      </c>
      <c r="U548" s="10" t="e">
        <f>IF(VLOOKUP($I548,Zużycie!$A$2:$P$8,12,FALSE)=0," ",VLOOKUP($I548,Zużycie!$A$2:$P$8,12,FALSE))</f>
        <v>#N/A</v>
      </c>
      <c r="V548" s="10" t="e">
        <f>IF(VLOOKUP($I548,Zużycie!$A$2:$P$8,13,FALSE)=0," ",VLOOKUP($I548,Zużycie!$A$2:$P$2,100,FALSE))</f>
        <v>#N/A</v>
      </c>
      <c r="W548" s="10" t="e">
        <f>IF(VLOOKUP($I548,Zużycie!$A$2:$P$8,14,FALSE)=0," ",VLOOKUP($I548,Zużycie!$A$2:$P$8,14,FALSE))</f>
        <v>#N/A</v>
      </c>
      <c r="X548" s="10" t="e">
        <f>IF(VLOOKUP($I548,Zużycie!$A$2:$P$8,15,FALSE)=0," ",VLOOKUP($I548,Zużycie!$A$2:$P$8,15,FALSE))</f>
        <v>#N/A</v>
      </c>
      <c r="Y548" s="10" t="e">
        <f>IF(VLOOKUP($I548,Zużycie!$A$2:$P$8,16,FALSE)=0," ",VLOOKUP($I548,Zużycie!$A$2:$P$8,16,FALSE))</f>
        <v>#N/A</v>
      </c>
      <c r="Z548" s="10"/>
      <c r="AA548" s="10"/>
      <c r="AB548" s="10"/>
      <c r="AC548" s="10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</row>
    <row r="549" spans="1:46" ht="47.25" customHeight="1">
      <c r="A549" s="14"/>
      <c r="B549" s="5"/>
      <c r="C549" s="6"/>
      <c r="D549" s="6"/>
      <c r="E549" s="7"/>
      <c r="F549" s="5"/>
      <c r="G549" s="5"/>
      <c r="H549" s="5"/>
      <c r="I549" s="5" t="str">
        <f t="shared" si="60"/>
        <v/>
      </c>
      <c r="J549" s="5"/>
      <c r="K549" s="5"/>
      <c r="L549" s="5"/>
      <c r="M549" s="5"/>
      <c r="N549" s="10" t="e">
        <f>IF(VLOOKUP($I549,Zużycie!$A$2:$P$8,5,FALSE)=0," ",VLOOKUP($I549,Zużycie!$A$2:$P$8,5,FALSE))</f>
        <v>#N/A</v>
      </c>
      <c r="O549" s="10" t="e">
        <f>IF(VLOOKUP($I549,Zużycie!$A$2:$P$8,6,FALSE)=0," ",VLOOKUP($I549,Zużycie!$A$2:$P$8,6,FALSE))</f>
        <v>#N/A</v>
      </c>
      <c r="P549" s="10" t="e">
        <f>IF(VLOOKUP($I549,Zużycie!$A$2:$P$8,7,FALSE)=0," ",VLOOKUP($I549,Zużycie!$A$2:$P$8,7,FALSE))</f>
        <v>#N/A</v>
      </c>
      <c r="Q549" s="10" t="e">
        <f>IF(VLOOKUP($I549,Zużycie!$A$2:$P$8,8,FALSE)=0," ",VLOOKUP($I549,Zużycie!$A$2:$P$8,8,FALSE))</f>
        <v>#N/A</v>
      </c>
      <c r="R549" s="10" t="e">
        <f>IF(VLOOKUP($I549,Zużycie!$A$2:$P$8,9,FALSE)=0," ",VLOOKUP($I549,Zużycie!$A$2:$P$8,9,FALSE))</f>
        <v>#N/A</v>
      </c>
      <c r="S549" s="10" t="e">
        <f>IF(VLOOKUP($I549,Zużycie!$A$2:$P$8,10,FALSE)=0," ",VLOOKUP($I549,Zużycie!$A$2:$P$8,10,FALSE))</f>
        <v>#N/A</v>
      </c>
      <c r="T549" s="10" t="e">
        <f>IF(VLOOKUP($I549,Zużycie!$A$2:$P$8,11,FALSE)=0," ",VLOOKUP($I549,Zużycie!$A$2:$P$8,11,FALSE))</f>
        <v>#N/A</v>
      </c>
      <c r="U549" s="10" t="e">
        <f>IF(VLOOKUP($I549,Zużycie!$A$2:$P$8,12,FALSE)=0," ",VLOOKUP($I549,Zużycie!$A$2:$P$8,12,FALSE))</f>
        <v>#N/A</v>
      </c>
      <c r="V549" s="10" t="e">
        <f>IF(VLOOKUP($I549,Zużycie!$A$2:$P$8,13,FALSE)=0," ",VLOOKUP($I549,Zużycie!$A$2:$P$2,100,FALSE))</f>
        <v>#N/A</v>
      </c>
      <c r="W549" s="10" t="e">
        <f>IF(VLOOKUP($I549,Zużycie!$A$2:$P$8,14,FALSE)=0," ",VLOOKUP($I549,Zużycie!$A$2:$P$8,14,FALSE))</f>
        <v>#N/A</v>
      </c>
      <c r="X549" s="10" t="e">
        <f>IF(VLOOKUP($I549,Zużycie!$A$2:$P$8,15,FALSE)=0," ",VLOOKUP($I549,Zużycie!$A$2:$P$8,15,FALSE))</f>
        <v>#N/A</v>
      </c>
      <c r="Y549" s="10" t="e">
        <f>IF(VLOOKUP($I549,Zużycie!$A$2:$P$8,16,FALSE)=0," ",VLOOKUP($I549,Zużycie!$A$2:$P$8,16,FALSE))</f>
        <v>#N/A</v>
      </c>
      <c r="Z549" s="10"/>
      <c r="AA549" s="10"/>
      <c r="AB549" s="10"/>
      <c r="AC549" s="10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</row>
    <row r="550" spans="1:46" ht="47.25" customHeight="1">
      <c r="A550" s="14"/>
      <c r="B550" s="5"/>
      <c r="C550" s="6"/>
      <c r="D550" s="6"/>
      <c r="E550" s="7"/>
      <c r="F550" s="5"/>
      <c r="G550" s="5"/>
      <c r="H550" s="5"/>
      <c r="I550" s="5" t="str">
        <f t="shared" si="60"/>
        <v/>
      </c>
      <c r="J550" s="5"/>
      <c r="K550" s="5"/>
      <c r="L550" s="5"/>
      <c r="M550" s="5"/>
      <c r="N550" s="10" t="e">
        <f>IF(VLOOKUP($I550,Zużycie!$A$2:$P$8,5,FALSE)=0," ",VLOOKUP($I550,Zużycie!$A$2:$P$8,5,FALSE))</f>
        <v>#N/A</v>
      </c>
      <c r="O550" s="10" t="e">
        <f>IF(VLOOKUP($I550,Zużycie!$A$2:$P$8,6,FALSE)=0," ",VLOOKUP($I550,Zużycie!$A$2:$P$8,6,FALSE))</f>
        <v>#N/A</v>
      </c>
      <c r="P550" s="10" t="e">
        <f>IF(VLOOKUP($I550,Zużycie!$A$2:$P$8,7,FALSE)=0," ",VLOOKUP($I550,Zużycie!$A$2:$P$8,7,FALSE))</f>
        <v>#N/A</v>
      </c>
      <c r="Q550" s="10" t="e">
        <f>IF(VLOOKUP($I550,Zużycie!$A$2:$P$8,8,FALSE)=0," ",VLOOKUP($I550,Zużycie!$A$2:$P$8,8,FALSE))</f>
        <v>#N/A</v>
      </c>
      <c r="R550" s="10" t="e">
        <f>IF(VLOOKUP($I550,Zużycie!$A$2:$P$8,9,FALSE)=0," ",VLOOKUP($I550,Zużycie!$A$2:$P$8,9,FALSE))</f>
        <v>#N/A</v>
      </c>
      <c r="S550" s="10" t="e">
        <f>IF(VLOOKUP($I550,Zużycie!$A$2:$P$8,10,FALSE)=0," ",VLOOKUP($I550,Zużycie!$A$2:$P$8,10,FALSE))</f>
        <v>#N/A</v>
      </c>
      <c r="T550" s="10" t="e">
        <f>IF(VLOOKUP($I550,Zużycie!$A$2:$P$8,11,FALSE)=0," ",VLOOKUP($I550,Zużycie!$A$2:$P$8,11,FALSE))</f>
        <v>#N/A</v>
      </c>
      <c r="U550" s="10" t="e">
        <f>IF(VLOOKUP($I550,Zużycie!$A$2:$P$8,12,FALSE)=0," ",VLOOKUP($I550,Zużycie!$A$2:$P$8,12,FALSE))</f>
        <v>#N/A</v>
      </c>
      <c r="V550" s="10" t="e">
        <f>IF(VLOOKUP($I550,Zużycie!$A$2:$P$8,13,FALSE)=0," ",VLOOKUP($I550,Zużycie!$A$2:$P$2,100,FALSE))</f>
        <v>#N/A</v>
      </c>
      <c r="W550" s="10" t="e">
        <f>IF(VLOOKUP($I550,Zużycie!$A$2:$P$8,14,FALSE)=0," ",VLOOKUP($I550,Zużycie!$A$2:$P$8,14,FALSE))</f>
        <v>#N/A</v>
      </c>
      <c r="X550" s="10" t="e">
        <f>IF(VLOOKUP($I550,Zużycie!$A$2:$P$8,15,FALSE)=0," ",VLOOKUP($I550,Zużycie!$A$2:$P$8,15,FALSE))</f>
        <v>#N/A</v>
      </c>
      <c r="Y550" s="10" t="e">
        <f>IF(VLOOKUP($I550,Zużycie!$A$2:$P$8,16,FALSE)=0," ",VLOOKUP($I550,Zużycie!$A$2:$P$8,16,FALSE))</f>
        <v>#N/A</v>
      </c>
      <c r="Z550" s="10"/>
      <c r="AA550" s="10"/>
      <c r="AB550" s="10"/>
      <c r="AC550" s="10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</row>
    <row r="551" spans="1:46" ht="47.25" customHeight="1">
      <c r="A551" s="14"/>
      <c r="B551" s="5"/>
      <c r="C551" s="6"/>
      <c r="D551" s="6"/>
      <c r="E551" s="7"/>
      <c r="F551" s="5"/>
      <c r="G551" s="5"/>
      <c r="H551" s="5"/>
      <c r="I551" s="5" t="str">
        <f t="shared" si="60"/>
        <v/>
      </c>
      <c r="J551" s="5"/>
      <c r="K551" s="5"/>
      <c r="L551" s="5"/>
      <c r="M551" s="5"/>
      <c r="N551" s="10" t="e">
        <f>IF(VLOOKUP($I551,Zużycie!$A$2:$P$8,5,FALSE)=0," ",VLOOKUP($I551,Zużycie!$A$2:$P$8,5,FALSE))</f>
        <v>#N/A</v>
      </c>
      <c r="O551" s="10" t="e">
        <f>IF(VLOOKUP($I551,Zużycie!$A$2:$P$8,6,FALSE)=0," ",VLOOKUP($I551,Zużycie!$A$2:$P$8,6,FALSE))</f>
        <v>#N/A</v>
      </c>
      <c r="P551" s="10" t="e">
        <f>IF(VLOOKUP($I551,Zużycie!$A$2:$P$8,7,FALSE)=0," ",VLOOKUP($I551,Zużycie!$A$2:$P$8,7,FALSE))</f>
        <v>#N/A</v>
      </c>
      <c r="Q551" s="10" t="e">
        <f>IF(VLOOKUP($I551,Zużycie!$A$2:$P$8,8,FALSE)=0," ",VLOOKUP($I551,Zużycie!$A$2:$P$8,8,FALSE))</f>
        <v>#N/A</v>
      </c>
      <c r="R551" s="10" t="e">
        <f>IF(VLOOKUP($I551,Zużycie!$A$2:$P$8,9,FALSE)=0," ",VLOOKUP($I551,Zużycie!$A$2:$P$8,9,FALSE))</f>
        <v>#N/A</v>
      </c>
      <c r="S551" s="10" t="e">
        <f>IF(VLOOKUP($I551,Zużycie!$A$2:$P$8,10,FALSE)=0," ",VLOOKUP($I551,Zużycie!$A$2:$P$8,10,FALSE))</f>
        <v>#N/A</v>
      </c>
      <c r="T551" s="10" t="e">
        <f>IF(VLOOKUP($I551,Zużycie!$A$2:$P$8,11,FALSE)=0," ",VLOOKUP($I551,Zużycie!$A$2:$P$8,11,FALSE))</f>
        <v>#N/A</v>
      </c>
      <c r="U551" s="10" t="e">
        <f>IF(VLOOKUP($I551,Zużycie!$A$2:$P$8,12,FALSE)=0," ",VLOOKUP($I551,Zużycie!$A$2:$P$8,12,FALSE))</f>
        <v>#N/A</v>
      </c>
      <c r="V551" s="10" t="e">
        <f>IF(VLOOKUP($I551,Zużycie!$A$2:$P$8,13,FALSE)=0," ",VLOOKUP($I551,Zużycie!$A$2:$P$2,100,FALSE))</f>
        <v>#N/A</v>
      </c>
      <c r="W551" s="10" t="e">
        <f>IF(VLOOKUP($I551,Zużycie!$A$2:$P$8,14,FALSE)=0," ",VLOOKUP($I551,Zużycie!$A$2:$P$8,14,FALSE))</f>
        <v>#N/A</v>
      </c>
      <c r="X551" s="10" t="e">
        <f>IF(VLOOKUP($I551,Zużycie!$A$2:$P$8,15,FALSE)=0," ",VLOOKUP($I551,Zużycie!$A$2:$P$8,15,FALSE))</f>
        <v>#N/A</v>
      </c>
      <c r="Y551" s="10" t="e">
        <f>IF(VLOOKUP($I551,Zużycie!$A$2:$P$8,16,FALSE)=0," ",VLOOKUP($I551,Zużycie!$A$2:$P$8,16,FALSE))</f>
        <v>#N/A</v>
      </c>
      <c r="Z551" s="10"/>
      <c r="AA551" s="10"/>
      <c r="AB551" s="10"/>
      <c r="AC551" s="10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</row>
    <row r="552" spans="1:46" ht="47.25" customHeight="1">
      <c r="A552" s="14"/>
      <c r="B552" s="5"/>
      <c r="C552" s="6"/>
      <c r="D552" s="6"/>
      <c r="E552" s="7"/>
      <c r="F552" s="5"/>
      <c r="G552" s="5"/>
      <c r="H552" s="5"/>
      <c r="I552" s="5" t="str">
        <f t="shared" si="60"/>
        <v/>
      </c>
      <c r="J552" s="5"/>
      <c r="K552" s="5"/>
      <c r="L552" s="5"/>
      <c r="M552" s="5"/>
      <c r="N552" s="10" t="e">
        <f>IF(VLOOKUP($I552,Zużycie!$A$2:$P$8,5,FALSE)=0," ",VLOOKUP($I552,Zużycie!$A$2:$P$8,5,FALSE))</f>
        <v>#N/A</v>
      </c>
      <c r="O552" s="10" t="e">
        <f>IF(VLOOKUP($I552,Zużycie!$A$2:$P$8,6,FALSE)=0," ",VLOOKUP($I552,Zużycie!$A$2:$P$8,6,FALSE))</f>
        <v>#N/A</v>
      </c>
      <c r="P552" s="10" t="e">
        <f>IF(VLOOKUP($I552,Zużycie!$A$2:$P$8,7,FALSE)=0," ",VLOOKUP($I552,Zużycie!$A$2:$P$8,7,FALSE))</f>
        <v>#N/A</v>
      </c>
      <c r="Q552" s="10" t="e">
        <f>IF(VLOOKUP($I552,Zużycie!$A$2:$P$8,8,FALSE)=0," ",VLOOKUP($I552,Zużycie!$A$2:$P$8,8,FALSE))</f>
        <v>#N/A</v>
      </c>
      <c r="R552" s="10" t="e">
        <f>IF(VLOOKUP($I552,Zużycie!$A$2:$P$8,9,FALSE)=0," ",VLOOKUP($I552,Zużycie!$A$2:$P$8,9,FALSE))</f>
        <v>#N/A</v>
      </c>
      <c r="S552" s="10" t="e">
        <f>IF(VLOOKUP($I552,Zużycie!$A$2:$P$8,10,FALSE)=0," ",VLOOKUP($I552,Zużycie!$A$2:$P$8,10,FALSE))</f>
        <v>#N/A</v>
      </c>
      <c r="T552" s="10" t="e">
        <f>IF(VLOOKUP($I552,Zużycie!$A$2:$P$8,11,FALSE)=0," ",VLOOKUP($I552,Zużycie!$A$2:$P$8,11,FALSE))</f>
        <v>#N/A</v>
      </c>
      <c r="U552" s="10" t="e">
        <f>IF(VLOOKUP($I552,Zużycie!$A$2:$P$8,12,FALSE)=0," ",VLOOKUP($I552,Zużycie!$A$2:$P$8,12,FALSE))</f>
        <v>#N/A</v>
      </c>
      <c r="V552" s="10" t="e">
        <f>IF(VLOOKUP($I552,Zużycie!$A$2:$P$8,13,FALSE)=0," ",VLOOKUP($I552,Zużycie!$A$2:$P$2,100,FALSE))</f>
        <v>#N/A</v>
      </c>
      <c r="W552" s="10" t="e">
        <f>IF(VLOOKUP($I552,Zużycie!$A$2:$P$8,14,FALSE)=0," ",VLOOKUP($I552,Zużycie!$A$2:$P$8,14,FALSE))</f>
        <v>#N/A</v>
      </c>
      <c r="X552" s="10" t="e">
        <f>IF(VLOOKUP($I552,Zużycie!$A$2:$P$8,15,FALSE)=0," ",VLOOKUP($I552,Zużycie!$A$2:$P$8,15,FALSE))</f>
        <v>#N/A</v>
      </c>
      <c r="Y552" s="10" t="e">
        <f>IF(VLOOKUP($I552,Zużycie!$A$2:$P$8,16,FALSE)=0," ",VLOOKUP($I552,Zużycie!$A$2:$P$8,16,FALSE))</f>
        <v>#N/A</v>
      </c>
      <c r="Z552" s="10"/>
      <c r="AA552" s="10"/>
      <c r="AB552" s="10"/>
      <c r="AC552" s="10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</row>
    <row r="553" spans="1:46" ht="47.25" customHeight="1">
      <c r="A553" s="14"/>
      <c r="B553" s="5"/>
      <c r="C553" s="6"/>
      <c r="D553" s="6"/>
      <c r="E553" s="7"/>
      <c r="F553" s="5"/>
      <c r="G553" s="5"/>
      <c r="H553" s="5"/>
      <c r="I553" s="5" t="str">
        <f t="shared" si="60"/>
        <v/>
      </c>
      <c r="J553" s="5"/>
      <c r="K553" s="5"/>
      <c r="L553" s="5"/>
      <c r="M553" s="5"/>
      <c r="N553" s="10" t="e">
        <f>IF(VLOOKUP($I553,Zużycie!$A$2:$P$8,5,FALSE)=0," ",VLOOKUP($I553,Zużycie!$A$2:$P$8,5,FALSE))</f>
        <v>#N/A</v>
      </c>
      <c r="O553" s="10" t="e">
        <f>IF(VLOOKUP($I553,Zużycie!$A$2:$P$8,6,FALSE)=0," ",VLOOKUP($I553,Zużycie!$A$2:$P$8,6,FALSE))</f>
        <v>#N/A</v>
      </c>
      <c r="P553" s="10" t="e">
        <f>IF(VLOOKUP($I553,Zużycie!$A$2:$P$8,7,FALSE)=0," ",VLOOKUP($I553,Zużycie!$A$2:$P$8,7,FALSE))</f>
        <v>#N/A</v>
      </c>
      <c r="Q553" s="10" t="e">
        <f>IF(VLOOKUP($I553,Zużycie!$A$2:$P$8,8,FALSE)=0," ",VLOOKUP($I553,Zużycie!$A$2:$P$8,8,FALSE))</f>
        <v>#N/A</v>
      </c>
      <c r="R553" s="10" t="e">
        <f>IF(VLOOKUP($I553,Zużycie!$A$2:$P$8,9,FALSE)=0," ",VLOOKUP($I553,Zużycie!$A$2:$P$8,9,FALSE))</f>
        <v>#N/A</v>
      </c>
      <c r="S553" s="10" t="e">
        <f>IF(VLOOKUP($I553,Zużycie!$A$2:$P$8,10,FALSE)=0," ",VLOOKUP($I553,Zużycie!$A$2:$P$8,10,FALSE))</f>
        <v>#N/A</v>
      </c>
      <c r="T553" s="10" t="e">
        <f>IF(VLOOKUP($I553,Zużycie!$A$2:$P$8,11,FALSE)=0," ",VLOOKUP($I553,Zużycie!$A$2:$P$8,11,FALSE))</f>
        <v>#N/A</v>
      </c>
      <c r="U553" s="10" t="e">
        <f>IF(VLOOKUP($I553,Zużycie!$A$2:$P$8,12,FALSE)=0," ",VLOOKUP($I553,Zużycie!$A$2:$P$8,12,FALSE))</f>
        <v>#N/A</v>
      </c>
      <c r="V553" s="10" t="e">
        <f>IF(VLOOKUP($I553,Zużycie!$A$2:$P$8,13,FALSE)=0," ",VLOOKUP($I553,Zużycie!$A$2:$P$2,100,FALSE))</f>
        <v>#N/A</v>
      </c>
      <c r="W553" s="10" t="e">
        <f>IF(VLOOKUP($I553,Zużycie!$A$2:$P$8,14,FALSE)=0," ",VLOOKUP($I553,Zużycie!$A$2:$P$8,14,FALSE))</f>
        <v>#N/A</v>
      </c>
      <c r="X553" s="10" t="e">
        <f>IF(VLOOKUP($I553,Zużycie!$A$2:$P$8,15,FALSE)=0," ",VLOOKUP($I553,Zużycie!$A$2:$P$8,15,FALSE))</f>
        <v>#N/A</v>
      </c>
      <c r="Y553" s="10" t="e">
        <f>IF(VLOOKUP($I553,Zużycie!$A$2:$P$8,16,FALSE)=0," ",VLOOKUP($I553,Zużycie!$A$2:$P$8,16,FALSE))</f>
        <v>#N/A</v>
      </c>
      <c r="Z553" s="10"/>
      <c r="AA553" s="10"/>
      <c r="AB553" s="10"/>
      <c r="AC553" s="10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</row>
    <row r="554" spans="1:46" ht="47.25" customHeight="1">
      <c r="A554" s="14"/>
      <c r="B554" s="5"/>
      <c r="C554" s="6"/>
      <c r="D554" s="6"/>
      <c r="E554" s="7"/>
      <c r="F554" s="5"/>
      <c r="G554" s="5"/>
      <c r="H554" s="5"/>
      <c r="I554" s="5" t="str">
        <f t="shared" si="60"/>
        <v/>
      </c>
      <c r="J554" s="5"/>
      <c r="K554" s="5"/>
      <c r="L554" s="5"/>
      <c r="M554" s="5"/>
      <c r="N554" s="10" t="e">
        <f>IF(VLOOKUP($I554,Zużycie!$A$2:$P$8,5,FALSE)=0," ",VLOOKUP($I554,Zużycie!$A$2:$P$8,5,FALSE))</f>
        <v>#N/A</v>
      </c>
      <c r="O554" s="10" t="e">
        <f>IF(VLOOKUP($I554,Zużycie!$A$2:$P$8,6,FALSE)=0," ",VLOOKUP($I554,Zużycie!$A$2:$P$8,6,FALSE))</f>
        <v>#N/A</v>
      </c>
      <c r="P554" s="10" t="e">
        <f>IF(VLOOKUP($I554,Zużycie!$A$2:$P$8,7,FALSE)=0," ",VLOOKUP($I554,Zużycie!$A$2:$P$8,7,FALSE))</f>
        <v>#N/A</v>
      </c>
      <c r="Q554" s="10" t="e">
        <f>IF(VLOOKUP($I554,Zużycie!$A$2:$P$8,8,FALSE)=0," ",VLOOKUP($I554,Zużycie!$A$2:$P$8,8,FALSE))</f>
        <v>#N/A</v>
      </c>
      <c r="R554" s="10" t="e">
        <f>IF(VLOOKUP($I554,Zużycie!$A$2:$P$8,9,FALSE)=0," ",VLOOKUP($I554,Zużycie!$A$2:$P$8,9,FALSE))</f>
        <v>#N/A</v>
      </c>
      <c r="S554" s="10" t="e">
        <f>IF(VLOOKUP($I554,Zużycie!$A$2:$P$8,10,FALSE)=0," ",VLOOKUP($I554,Zużycie!$A$2:$P$8,10,FALSE))</f>
        <v>#N/A</v>
      </c>
      <c r="T554" s="10" t="e">
        <f>IF(VLOOKUP($I554,Zużycie!$A$2:$P$8,11,FALSE)=0," ",VLOOKUP($I554,Zużycie!$A$2:$P$8,11,FALSE))</f>
        <v>#N/A</v>
      </c>
      <c r="U554" s="10" t="e">
        <f>IF(VLOOKUP($I554,Zużycie!$A$2:$P$8,12,FALSE)=0," ",VLOOKUP($I554,Zużycie!$A$2:$P$8,12,FALSE))</f>
        <v>#N/A</v>
      </c>
      <c r="V554" s="10" t="e">
        <f>IF(VLOOKUP($I554,Zużycie!$A$2:$P$8,13,FALSE)=0," ",VLOOKUP($I554,Zużycie!$A$2:$P$2,100,FALSE))</f>
        <v>#N/A</v>
      </c>
      <c r="W554" s="10" t="e">
        <f>IF(VLOOKUP($I554,Zużycie!$A$2:$P$8,14,FALSE)=0," ",VLOOKUP($I554,Zużycie!$A$2:$P$8,14,FALSE))</f>
        <v>#N/A</v>
      </c>
      <c r="X554" s="10" t="e">
        <f>IF(VLOOKUP($I554,Zużycie!$A$2:$P$8,15,FALSE)=0," ",VLOOKUP($I554,Zużycie!$A$2:$P$8,15,FALSE))</f>
        <v>#N/A</v>
      </c>
      <c r="Y554" s="10" t="e">
        <f>IF(VLOOKUP($I554,Zużycie!$A$2:$P$8,16,FALSE)=0," ",VLOOKUP($I554,Zużycie!$A$2:$P$8,16,FALSE))</f>
        <v>#N/A</v>
      </c>
      <c r="Z554" s="10"/>
      <c r="AA554" s="10"/>
      <c r="AB554" s="10"/>
      <c r="AC554" s="10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</row>
    <row r="555" spans="1:46" ht="47.25" customHeight="1">
      <c r="A555" s="14"/>
      <c r="B555" s="5"/>
      <c r="C555" s="6"/>
      <c r="D555" s="6"/>
      <c r="E555" s="7"/>
      <c r="F555" s="5"/>
      <c r="G555" s="5"/>
      <c r="H555" s="5"/>
      <c r="I555" s="5" t="str">
        <f t="shared" si="60"/>
        <v/>
      </c>
      <c r="J555" s="5"/>
      <c r="K555" s="5"/>
      <c r="L555" s="5"/>
      <c r="M555" s="5"/>
      <c r="N555" s="10" t="e">
        <f>IF(VLOOKUP($I555,Zużycie!$A$2:$P$8,5,FALSE)=0," ",VLOOKUP($I555,Zużycie!$A$2:$P$8,5,FALSE))</f>
        <v>#N/A</v>
      </c>
      <c r="O555" s="10" t="e">
        <f>IF(VLOOKUP($I555,Zużycie!$A$2:$P$8,6,FALSE)=0," ",VLOOKUP($I555,Zużycie!$A$2:$P$8,6,FALSE))</f>
        <v>#N/A</v>
      </c>
      <c r="P555" s="10" t="e">
        <f>IF(VLOOKUP($I555,Zużycie!$A$2:$P$8,7,FALSE)=0," ",VLOOKUP($I555,Zużycie!$A$2:$P$8,7,FALSE))</f>
        <v>#N/A</v>
      </c>
      <c r="Q555" s="10" t="e">
        <f>IF(VLOOKUP($I555,Zużycie!$A$2:$P$8,8,FALSE)=0," ",VLOOKUP($I555,Zużycie!$A$2:$P$8,8,FALSE))</f>
        <v>#N/A</v>
      </c>
      <c r="R555" s="10" t="e">
        <f>IF(VLOOKUP($I555,Zużycie!$A$2:$P$8,9,FALSE)=0," ",VLOOKUP($I555,Zużycie!$A$2:$P$8,9,FALSE))</f>
        <v>#N/A</v>
      </c>
      <c r="S555" s="10" t="e">
        <f>IF(VLOOKUP($I555,Zużycie!$A$2:$P$8,10,FALSE)=0," ",VLOOKUP($I555,Zużycie!$A$2:$P$8,10,FALSE))</f>
        <v>#N/A</v>
      </c>
      <c r="T555" s="10" t="e">
        <f>IF(VLOOKUP($I555,Zużycie!$A$2:$P$8,11,FALSE)=0," ",VLOOKUP($I555,Zużycie!$A$2:$P$8,11,FALSE))</f>
        <v>#N/A</v>
      </c>
      <c r="U555" s="10" t="e">
        <f>IF(VLOOKUP($I555,Zużycie!$A$2:$P$8,12,FALSE)=0," ",VLOOKUP($I555,Zużycie!$A$2:$P$8,12,FALSE))</f>
        <v>#N/A</v>
      </c>
      <c r="V555" s="10" t="e">
        <f>IF(VLOOKUP($I555,Zużycie!$A$2:$P$8,13,FALSE)=0," ",VLOOKUP($I555,Zużycie!$A$2:$P$2,100,FALSE))</f>
        <v>#N/A</v>
      </c>
      <c r="W555" s="10" t="e">
        <f>IF(VLOOKUP($I555,Zużycie!$A$2:$P$8,14,FALSE)=0," ",VLOOKUP($I555,Zużycie!$A$2:$P$8,14,FALSE))</f>
        <v>#N/A</v>
      </c>
      <c r="X555" s="10" t="e">
        <f>IF(VLOOKUP($I555,Zużycie!$A$2:$P$8,15,FALSE)=0," ",VLOOKUP($I555,Zużycie!$A$2:$P$8,15,FALSE))</f>
        <v>#N/A</v>
      </c>
      <c r="Y555" s="10" t="e">
        <f>IF(VLOOKUP($I555,Zużycie!$A$2:$P$8,16,FALSE)=0," ",VLOOKUP($I555,Zużycie!$A$2:$P$8,16,FALSE))</f>
        <v>#N/A</v>
      </c>
      <c r="Z555" s="10"/>
      <c r="AA555" s="10"/>
      <c r="AB555" s="10"/>
      <c r="AC555" s="10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</row>
    <row r="556" spans="1:46" ht="47.25" customHeight="1">
      <c r="A556" s="14"/>
      <c r="B556" s="5"/>
      <c r="C556" s="6"/>
      <c r="D556" s="6"/>
      <c r="E556" s="7"/>
      <c r="F556" s="5"/>
      <c r="G556" s="5"/>
      <c r="H556" s="5"/>
      <c r="I556" s="5" t="str">
        <f t="shared" si="60"/>
        <v/>
      </c>
      <c r="J556" s="5"/>
      <c r="K556" s="5"/>
      <c r="L556" s="5"/>
      <c r="M556" s="5"/>
      <c r="N556" s="10" t="e">
        <f>IF(VLOOKUP($I556,Zużycie!$A$2:$P$8,5,FALSE)=0," ",VLOOKUP($I556,Zużycie!$A$2:$P$8,5,FALSE))</f>
        <v>#N/A</v>
      </c>
      <c r="O556" s="10" t="e">
        <f>IF(VLOOKUP($I556,Zużycie!$A$2:$P$8,6,FALSE)=0," ",VLOOKUP($I556,Zużycie!$A$2:$P$8,6,FALSE))</f>
        <v>#N/A</v>
      </c>
      <c r="P556" s="10" t="e">
        <f>IF(VLOOKUP($I556,Zużycie!$A$2:$P$8,7,FALSE)=0," ",VLOOKUP($I556,Zużycie!$A$2:$P$8,7,FALSE))</f>
        <v>#N/A</v>
      </c>
      <c r="Q556" s="10" t="e">
        <f>IF(VLOOKUP($I556,Zużycie!$A$2:$P$8,8,FALSE)=0," ",VLOOKUP($I556,Zużycie!$A$2:$P$8,8,FALSE))</f>
        <v>#N/A</v>
      </c>
      <c r="R556" s="10" t="e">
        <f>IF(VLOOKUP($I556,Zużycie!$A$2:$P$8,9,FALSE)=0," ",VLOOKUP($I556,Zużycie!$A$2:$P$8,9,FALSE))</f>
        <v>#N/A</v>
      </c>
      <c r="S556" s="10" t="e">
        <f>IF(VLOOKUP($I556,Zużycie!$A$2:$P$8,10,FALSE)=0," ",VLOOKUP($I556,Zużycie!$A$2:$P$8,10,FALSE))</f>
        <v>#N/A</v>
      </c>
      <c r="T556" s="10" t="e">
        <f>IF(VLOOKUP($I556,Zużycie!$A$2:$P$8,11,FALSE)=0," ",VLOOKUP($I556,Zużycie!$A$2:$P$8,11,FALSE))</f>
        <v>#N/A</v>
      </c>
      <c r="U556" s="10" t="e">
        <f>IF(VLOOKUP($I556,Zużycie!$A$2:$P$8,12,FALSE)=0," ",VLOOKUP($I556,Zużycie!$A$2:$P$8,12,FALSE))</f>
        <v>#N/A</v>
      </c>
      <c r="V556" s="10" t="e">
        <f>IF(VLOOKUP($I556,Zużycie!$A$2:$P$8,13,FALSE)=0," ",VLOOKUP($I556,Zużycie!$A$2:$P$2,100,FALSE))</f>
        <v>#N/A</v>
      </c>
      <c r="W556" s="10" t="e">
        <f>IF(VLOOKUP($I556,Zużycie!$A$2:$P$8,14,FALSE)=0," ",VLOOKUP($I556,Zużycie!$A$2:$P$8,14,FALSE))</f>
        <v>#N/A</v>
      </c>
      <c r="X556" s="10" t="e">
        <f>IF(VLOOKUP($I556,Zużycie!$A$2:$P$8,15,FALSE)=0," ",VLOOKUP($I556,Zużycie!$A$2:$P$8,15,FALSE))</f>
        <v>#N/A</v>
      </c>
      <c r="Y556" s="10" t="e">
        <f>IF(VLOOKUP($I556,Zużycie!$A$2:$P$8,16,FALSE)=0," ",VLOOKUP($I556,Zużycie!$A$2:$P$8,16,FALSE))</f>
        <v>#N/A</v>
      </c>
      <c r="Z556" s="10"/>
      <c r="AA556" s="10"/>
      <c r="AB556" s="10"/>
      <c r="AC556" s="10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</row>
    <row r="557" spans="1:46" ht="47.25" customHeight="1">
      <c r="A557" s="14"/>
      <c r="B557" s="5"/>
      <c r="C557" s="6"/>
      <c r="D557" s="6"/>
      <c r="E557" s="7"/>
      <c r="F557" s="5"/>
      <c r="G557" s="5"/>
      <c r="H557" s="5"/>
      <c r="I557" s="5" t="str">
        <f t="shared" si="60"/>
        <v/>
      </c>
      <c r="J557" s="5"/>
      <c r="K557" s="5"/>
      <c r="L557" s="5"/>
      <c r="M557" s="5"/>
      <c r="N557" s="10" t="e">
        <f>IF(VLOOKUP($I557,Zużycie!$A$2:$P$8,5,FALSE)=0," ",VLOOKUP($I557,Zużycie!$A$2:$P$8,5,FALSE))</f>
        <v>#N/A</v>
      </c>
      <c r="O557" s="10" t="e">
        <f>IF(VLOOKUP($I557,Zużycie!$A$2:$P$8,6,FALSE)=0," ",VLOOKUP($I557,Zużycie!$A$2:$P$8,6,FALSE))</f>
        <v>#N/A</v>
      </c>
      <c r="P557" s="10" t="e">
        <f>IF(VLOOKUP($I557,Zużycie!$A$2:$P$8,7,FALSE)=0," ",VLOOKUP($I557,Zużycie!$A$2:$P$8,7,FALSE))</f>
        <v>#N/A</v>
      </c>
      <c r="Q557" s="10" t="e">
        <f>IF(VLOOKUP($I557,Zużycie!$A$2:$P$8,8,FALSE)=0," ",VLOOKUP($I557,Zużycie!$A$2:$P$8,8,FALSE))</f>
        <v>#N/A</v>
      </c>
      <c r="R557" s="10" t="e">
        <f>IF(VLOOKUP($I557,Zużycie!$A$2:$P$8,9,FALSE)=0," ",VLOOKUP($I557,Zużycie!$A$2:$P$8,9,FALSE))</f>
        <v>#N/A</v>
      </c>
      <c r="S557" s="10" t="e">
        <f>IF(VLOOKUP($I557,Zużycie!$A$2:$P$8,10,FALSE)=0," ",VLOOKUP($I557,Zużycie!$A$2:$P$8,10,FALSE))</f>
        <v>#N/A</v>
      </c>
      <c r="T557" s="10" t="e">
        <f>IF(VLOOKUP($I557,Zużycie!$A$2:$P$8,11,FALSE)=0," ",VLOOKUP($I557,Zużycie!$A$2:$P$8,11,FALSE))</f>
        <v>#N/A</v>
      </c>
      <c r="U557" s="10" t="e">
        <f>IF(VLOOKUP($I557,Zużycie!$A$2:$P$8,12,FALSE)=0," ",VLOOKUP($I557,Zużycie!$A$2:$P$8,12,FALSE))</f>
        <v>#N/A</v>
      </c>
      <c r="V557" s="10" t="e">
        <f>IF(VLOOKUP($I557,Zużycie!$A$2:$P$8,13,FALSE)=0," ",VLOOKUP($I557,Zużycie!$A$2:$P$2,100,FALSE))</f>
        <v>#N/A</v>
      </c>
      <c r="W557" s="10" t="e">
        <f>IF(VLOOKUP($I557,Zużycie!$A$2:$P$8,14,FALSE)=0," ",VLOOKUP($I557,Zużycie!$A$2:$P$8,14,FALSE))</f>
        <v>#N/A</v>
      </c>
      <c r="X557" s="10" t="e">
        <f>IF(VLOOKUP($I557,Zużycie!$A$2:$P$8,15,FALSE)=0," ",VLOOKUP($I557,Zużycie!$A$2:$P$8,15,FALSE))</f>
        <v>#N/A</v>
      </c>
      <c r="Y557" s="10" t="e">
        <f>IF(VLOOKUP($I557,Zużycie!$A$2:$P$8,16,FALSE)=0," ",VLOOKUP($I557,Zużycie!$A$2:$P$8,16,FALSE))</f>
        <v>#N/A</v>
      </c>
      <c r="Z557" s="10"/>
      <c r="AA557" s="10"/>
      <c r="AB557" s="10"/>
      <c r="AC557" s="10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</row>
    <row r="558" spans="1:46" ht="47.25" customHeight="1">
      <c r="A558" s="14"/>
      <c r="B558" s="5"/>
      <c r="C558" s="6"/>
      <c r="D558" s="6"/>
      <c r="E558" s="7"/>
      <c r="F558" s="5"/>
      <c r="G558" s="5"/>
      <c r="H558" s="5"/>
      <c r="I558" s="5" t="str">
        <f t="shared" si="60"/>
        <v/>
      </c>
      <c r="J558" s="5"/>
      <c r="K558" s="5"/>
      <c r="L558" s="5"/>
      <c r="M558" s="5"/>
      <c r="N558" s="10" t="e">
        <f>IF(VLOOKUP($I558,Zużycie!$A$2:$P$8,5,FALSE)=0," ",VLOOKUP($I558,Zużycie!$A$2:$P$8,5,FALSE))</f>
        <v>#N/A</v>
      </c>
      <c r="O558" s="10" t="e">
        <f>IF(VLOOKUP($I558,Zużycie!$A$2:$P$8,6,FALSE)=0," ",VLOOKUP($I558,Zużycie!$A$2:$P$8,6,FALSE))</f>
        <v>#N/A</v>
      </c>
      <c r="P558" s="10" t="e">
        <f>IF(VLOOKUP($I558,Zużycie!$A$2:$P$8,7,FALSE)=0," ",VLOOKUP($I558,Zużycie!$A$2:$P$8,7,FALSE))</f>
        <v>#N/A</v>
      </c>
      <c r="Q558" s="10" t="e">
        <f>IF(VLOOKUP($I558,Zużycie!$A$2:$P$8,8,FALSE)=0," ",VLOOKUP($I558,Zużycie!$A$2:$P$8,8,FALSE))</f>
        <v>#N/A</v>
      </c>
      <c r="R558" s="10" t="e">
        <f>IF(VLOOKUP($I558,Zużycie!$A$2:$P$8,9,FALSE)=0," ",VLOOKUP($I558,Zużycie!$A$2:$P$8,9,FALSE))</f>
        <v>#N/A</v>
      </c>
      <c r="S558" s="10" t="e">
        <f>IF(VLOOKUP($I558,Zużycie!$A$2:$P$8,10,FALSE)=0," ",VLOOKUP($I558,Zużycie!$A$2:$P$8,10,FALSE))</f>
        <v>#N/A</v>
      </c>
      <c r="T558" s="10" t="e">
        <f>IF(VLOOKUP($I558,Zużycie!$A$2:$P$8,11,FALSE)=0," ",VLOOKUP($I558,Zużycie!$A$2:$P$8,11,FALSE))</f>
        <v>#N/A</v>
      </c>
      <c r="U558" s="10" t="e">
        <f>IF(VLOOKUP($I558,Zużycie!$A$2:$P$8,12,FALSE)=0," ",VLOOKUP($I558,Zużycie!$A$2:$P$8,12,FALSE))</f>
        <v>#N/A</v>
      </c>
      <c r="V558" s="10" t="e">
        <f>IF(VLOOKUP($I558,Zużycie!$A$2:$P$8,13,FALSE)=0," ",VLOOKUP($I558,Zużycie!$A$2:$P$2,100,FALSE))</f>
        <v>#N/A</v>
      </c>
      <c r="W558" s="10" t="e">
        <f>IF(VLOOKUP($I558,Zużycie!$A$2:$P$8,14,FALSE)=0," ",VLOOKUP($I558,Zużycie!$A$2:$P$8,14,FALSE))</f>
        <v>#N/A</v>
      </c>
      <c r="X558" s="10" t="e">
        <f>IF(VLOOKUP($I558,Zużycie!$A$2:$P$8,15,FALSE)=0," ",VLOOKUP($I558,Zużycie!$A$2:$P$8,15,FALSE))</f>
        <v>#N/A</v>
      </c>
      <c r="Y558" s="10" t="e">
        <f>IF(VLOOKUP($I558,Zużycie!$A$2:$P$8,16,FALSE)=0," ",VLOOKUP($I558,Zużycie!$A$2:$P$8,16,FALSE))</f>
        <v>#N/A</v>
      </c>
      <c r="Z558" s="10"/>
      <c r="AA558" s="10"/>
      <c r="AB558" s="10"/>
      <c r="AC558" s="10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</row>
    <row r="559" spans="1:46" ht="47.25" customHeight="1">
      <c r="A559" s="14"/>
      <c r="B559" s="5"/>
      <c r="C559" s="6"/>
      <c r="D559" s="6"/>
      <c r="E559" s="7"/>
      <c r="F559" s="5"/>
      <c r="G559" s="5"/>
      <c r="H559" s="5"/>
      <c r="I559" s="5" t="str">
        <f t="shared" si="60"/>
        <v/>
      </c>
      <c r="J559" s="5"/>
      <c r="K559" s="5"/>
      <c r="L559" s="5"/>
      <c r="M559" s="5"/>
      <c r="N559" s="10" t="e">
        <f>IF(VLOOKUP($I559,Zużycie!$A$2:$P$8,5,FALSE)=0," ",VLOOKUP($I559,Zużycie!$A$2:$P$8,5,FALSE))</f>
        <v>#N/A</v>
      </c>
      <c r="O559" s="10" t="e">
        <f>IF(VLOOKUP($I559,Zużycie!$A$2:$P$8,6,FALSE)=0," ",VLOOKUP($I559,Zużycie!$A$2:$P$8,6,FALSE))</f>
        <v>#N/A</v>
      </c>
      <c r="P559" s="10" t="e">
        <f>IF(VLOOKUP($I559,Zużycie!$A$2:$P$8,7,FALSE)=0," ",VLOOKUP($I559,Zużycie!$A$2:$P$8,7,FALSE))</f>
        <v>#N/A</v>
      </c>
      <c r="Q559" s="10" t="e">
        <f>IF(VLOOKUP($I559,Zużycie!$A$2:$P$8,8,FALSE)=0," ",VLOOKUP($I559,Zużycie!$A$2:$P$8,8,FALSE))</f>
        <v>#N/A</v>
      </c>
      <c r="R559" s="10" t="e">
        <f>IF(VLOOKUP($I559,Zużycie!$A$2:$P$8,9,FALSE)=0," ",VLOOKUP($I559,Zużycie!$A$2:$P$8,9,FALSE))</f>
        <v>#N/A</v>
      </c>
      <c r="S559" s="10" t="e">
        <f>IF(VLOOKUP($I559,Zużycie!$A$2:$P$8,10,FALSE)=0," ",VLOOKUP($I559,Zużycie!$A$2:$P$8,10,FALSE))</f>
        <v>#N/A</v>
      </c>
      <c r="T559" s="10" t="e">
        <f>IF(VLOOKUP($I559,Zużycie!$A$2:$P$8,11,FALSE)=0," ",VLOOKUP($I559,Zużycie!$A$2:$P$8,11,FALSE))</f>
        <v>#N/A</v>
      </c>
      <c r="U559" s="10" t="e">
        <f>IF(VLOOKUP($I559,Zużycie!$A$2:$P$8,12,FALSE)=0," ",VLOOKUP($I559,Zużycie!$A$2:$P$8,12,FALSE))</f>
        <v>#N/A</v>
      </c>
      <c r="V559" s="10" t="e">
        <f>IF(VLOOKUP($I559,Zużycie!$A$2:$P$8,13,FALSE)=0," ",VLOOKUP($I559,Zużycie!$A$2:$P$2,100,FALSE))</f>
        <v>#N/A</v>
      </c>
      <c r="W559" s="10" t="e">
        <f>IF(VLOOKUP($I559,Zużycie!$A$2:$P$8,14,FALSE)=0," ",VLOOKUP($I559,Zużycie!$A$2:$P$8,14,FALSE))</f>
        <v>#N/A</v>
      </c>
      <c r="X559" s="10" t="e">
        <f>IF(VLOOKUP($I559,Zużycie!$A$2:$P$8,15,FALSE)=0," ",VLOOKUP($I559,Zużycie!$A$2:$P$8,15,FALSE))</f>
        <v>#N/A</v>
      </c>
      <c r="Y559" s="10" t="e">
        <f>IF(VLOOKUP($I559,Zużycie!$A$2:$P$8,16,FALSE)=0," ",VLOOKUP($I559,Zużycie!$A$2:$P$8,16,FALSE))</f>
        <v>#N/A</v>
      </c>
      <c r="Z559" s="10"/>
      <c r="AA559" s="10"/>
      <c r="AB559" s="10"/>
      <c r="AC559" s="10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</row>
    <row r="560" spans="1:46" ht="47.25" customHeight="1">
      <c r="A560" s="14"/>
      <c r="B560" s="5"/>
      <c r="C560" s="6"/>
      <c r="D560" s="6"/>
      <c r="E560" s="7"/>
      <c r="F560" s="5"/>
      <c r="G560" s="5"/>
      <c r="H560" s="5"/>
      <c r="I560" s="5" t="str">
        <f t="shared" si="60"/>
        <v/>
      </c>
      <c r="J560" s="5"/>
      <c r="K560" s="5"/>
      <c r="L560" s="5"/>
      <c r="M560" s="5"/>
      <c r="N560" s="10" t="e">
        <f>IF(VLOOKUP($I560,Zużycie!$A$2:$P$8,5,FALSE)=0," ",VLOOKUP($I560,Zużycie!$A$2:$P$8,5,FALSE))</f>
        <v>#N/A</v>
      </c>
      <c r="O560" s="10" t="e">
        <f>IF(VLOOKUP($I560,Zużycie!$A$2:$P$8,6,FALSE)=0," ",VLOOKUP($I560,Zużycie!$A$2:$P$8,6,FALSE))</f>
        <v>#N/A</v>
      </c>
      <c r="P560" s="10" t="e">
        <f>IF(VLOOKUP($I560,Zużycie!$A$2:$P$8,7,FALSE)=0," ",VLOOKUP($I560,Zużycie!$A$2:$P$8,7,FALSE))</f>
        <v>#N/A</v>
      </c>
      <c r="Q560" s="10" t="e">
        <f>IF(VLOOKUP($I560,Zużycie!$A$2:$P$8,8,FALSE)=0," ",VLOOKUP($I560,Zużycie!$A$2:$P$8,8,FALSE))</f>
        <v>#N/A</v>
      </c>
      <c r="R560" s="10" t="e">
        <f>IF(VLOOKUP($I560,Zużycie!$A$2:$P$8,9,FALSE)=0," ",VLOOKUP($I560,Zużycie!$A$2:$P$8,9,FALSE))</f>
        <v>#N/A</v>
      </c>
      <c r="S560" s="10" t="e">
        <f>IF(VLOOKUP($I560,Zużycie!$A$2:$P$8,10,FALSE)=0," ",VLOOKUP($I560,Zużycie!$A$2:$P$8,10,FALSE))</f>
        <v>#N/A</v>
      </c>
      <c r="T560" s="10" t="e">
        <f>IF(VLOOKUP($I560,Zużycie!$A$2:$P$8,11,FALSE)=0," ",VLOOKUP($I560,Zużycie!$A$2:$P$8,11,FALSE))</f>
        <v>#N/A</v>
      </c>
      <c r="U560" s="10" t="e">
        <f>IF(VLOOKUP($I560,Zużycie!$A$2:$P$8,12,FALSE)=0," ",VLOOKUP($I560,Zużycie!$A$2:$P$8,12,FALSE))</f>
        <v>#N/A</v>
      </c>
      <c r="V560" s="10" t="e">
        <f>IF(VLOOKUP($I560,Zużycie!$A$2:$P$8,13,FALSE)=0," ",VLOOKUP($I560,Zużycie!$A$2:$P$2,100,FALSE))</f>
        <v>#N/A</v>
      </c>
      <c r="W560" s="10" t="e">
        <f>IF(VLOOKUP($I560,Zużycie!$A$2:$P$8,14,FALSE)=0," ",VLOOKUP($I560,Zużycie!$A$2:$P$8,14,FALSE))</f>
        <v>#N/A</v>
      </c>
      <c r="X560" s="10" t="e">
        <f>IF(VLOOKUP($I560,Zużycie!$A$2:$P$8,15,FALSE)=0," ",VLOOKUP($I560,Zużycie!$A$2:$P$8,15,FALSE))</f>
        <v>#N/A</v>
      </c>
      <c r="Y560" s="10" t="e">
        <f>IF(VLOOKUP($I560,Zużycie!$A$2:$P$8,16,FALSE)=0," ",VLOOKUP($I560,Zużycie!$A$2:$P$8,16,FALSE))</f>
        <v>#N/A</v>
      </c>
      <c r="Z560" s="10"/>
      <c r="AA560" s="10"/>
      <c r="AB560" s="10"/>
      <c r="AC560" s="10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</row>
    <row r="561" spans="1:46" ht="47.25" customHeight="1">
      <c r="A561" s="14"/>
      <c r="B561" s="5"/>
      <c r="C561" s="6"/>
      <c r="D561" s="6"/>
      <c r="E561" s="7"/>
      <c r="F561" s="5"/>
      <c r="G561" s="5"/>
      <c r="H561" s="5"/>
      <c r="I561" s="5" t="str">
        <f t="shared" si="60"/>
        <v/>
      </c>
      <c r="J561" s="5"/>
      <c r="K561" s="5"/>
      <c r="L561" s="5"/>
      <c r="M561" s="5"/>
      <c r="N561" s="10" t="e">
        <f>IF(VLOOKUP($I561,Zużycie!$A$2:$P$8,5,FALSE)=0," ",VLOOKUP($I561,Zużycie!$A$2:$P$8,5,FALSE))</f>
        <v>#N/A</v>
      </c>
      <c r="O561" s="10" t="e">
        <f>IF(VLOOKUP($I561,Zużycie!$A$2:$P$8,6,FALSE)=0," ",VLOOKUP($I561,Zużycie!$A$2:$P$8,6,FALSE))</f>
        <v>#N/A</v>
      </c>
      <c r="P561" s="10" t="e">
        <f>IF(VLOOKUP($I561,Zużycie!$A$2:$P$8,7,FALSE)=0," ",VLOOKUP($I561,Zużycie!$A$2:$P$8,7,FALSE))</f>
        <v>#N/A</v>
      </c>
      <c r="Q561" s="10" t="e">
        <f>IF(VLOOKUP($I561,Zużycie!$A$2:$P$8,8,FALSE)=0," ",VLOOKUP($I561,Zużycie!$A$2:$P$8,8,FALSE))</f>
        <v>#N/A</v>
      </c>
      <c r="R561" s="10" t="e">
        <f>IF(VLOOKUP($I561,Zużycie!$A$2:$P$8,9,FALSE)=0," ",VLOOKUP($I561,Zużycie!$A$2:$P$8,9,FALSE))</f>
        <v>#N/A</v>
      </c>
      <c r="S561" s="10" t="e">
        <f>IF(VLOOKUP($I561,Zużycie!$A$2:$P$8,10,FALSE)=0," ",VLOOKUP($I561,Zużycie!$A$2:$P$8,10,FALSE))</f>
        <v>#N/A</v>
      </c>
      <c r="T561" s="10" t="e">
        <f>IF(VLOOKUP($I561,Zużycie!$A$2:$P$8,11,FALSE)=0," ",VLOOKUP($I561,Zużycie!$A$2:$P$8,11,FALSE))</f>
        <v>#N/A</v>
      </c>
      <c r="U561" s="10" t="e">
        <f>IF(VLOOKUP($I561,Zużycie!$A$2:$P$8,12,FALSE)=0," ",VLOOKUP($I561,Zużycie!$A$2:$P$8,12,FALSE))</f>
        <v>#N/A</v>
      </c>
      <c r="V561" s="10" t="e">
        <f>IF(VLOOKUP($I561,Zużycie!$A$2:$P$8,13,FALSE)=0," ",VLOOKUP($I561,Zużycie!$A$2:$P$2,100,FALSE))</f>
        <v>#N/A</v>
      </c>
      <c r="W561" s="10" t="e">
        <f>IF(VLOOKUP($I561,Zużycie!$A$2:$P$8,14,FALSE)=0," ",VLOOKUP($I561,Zużycie!$A$2:$P$8,14,FALSE))</f>
        <v>#N/A</v>
      </c>
      <c r="X561" s="10" t="e">
        <f>IF(VLOOKUP($I561,Zużycie!$A$2:$P$8,15,FALSE)=0," ",VLOOKUP($I561,Zużycie!$A$2:$P$8,15,FALSE))</f>
        <v>#N/A</v>
      </c>
      <c r="Y561" s="10" t="e">
        <f>IF(VLOOKUP($I561,Zużycie!$A$2:$P$8,16,FALSE)=0," ",VLOOKUP($I561,Zużycie!$A$2:$P$8,16,FALSE))</f>
        <v>#N/A</v>
      </c>
      <c r="Z561" s="10"/>
      <c r="AA561" s="10"/>
      <c r="AB561" s="10"/>
      <c r="AC561" s="10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</row>
    <row r="562" spans="1:46" ht="47.25" customHeight="1">
      <c r="A562" s="14"/>
      <c r="B562" s="5"/>
      <c r="C562" s="6"/>
      <c r="D562" s="6"/>
      <c r="E562" s="7"/>
      <c r="F562" s="5"/>
      <c r="G562" s="5"/>
      <c r="H562" s="5"/>
      <c r="I562" s="5" t="str">
        <f t="shared" si="60"/>
        <v/>
      </c>
      <c r="J562" s="5"/>
      <c r="K562" s="5"/>
      <c r="L562" s="5"/>
      <c r="M562" s="5"/>
      <c r="N562" s="10" t="e">
        <f>IF(VLOOKUP($I562,Zużycie!$A$2:$P$8,5,FALSE)=0," ",VLOOKUP($I562,Zużycie!$A$2:$P$8,5,FALSE))</f>
        <v>#N/A</v>
      </c>
      <c r="O562" s="10" t="e">
        <f>IF(VLOOKUP($I562,Zużycie!$A$2:$P$8,6,FALSE)=0," ",VLOOKUP($I562,Zużycie!$A$2:$P$8,6,FALSE))</f>
        <v>#N/A</v>
      </c>
      <c r="P562" s="10" t="e">
        <f>IF(VLOOKUP($I562,Zużycie!$A$2:$P$8,7,FALSE)=0," ",VLOOKUP($I562,Zużycie!$A$2:$P$8,7,FALSE))</f>
        <v>#N/A</v>
      </c>
      <c r="Q562" s="10" t="e">
        <f>IF(VLOOKUP($I562,Zużycie!$A$2:$P$8,8,FALSE)=0," ",VLOOKUP($I562,Zużycie!$A$2:$P$8,8,FALSE))</f>
        <v>#N/A</v>
      </c>
      <c r="R562" s="10" t="e">
        <f>IF(VLOOKUP($I562,Zużycie!$A$2:$P$8,9,FALSE)=0," ",VLOOKUP($I562,Zużycie!$A$2:$P$8,9,FALSE))</f>
        <v>#N/A</v>
      </c>
      <c r="S562" s="10" t="e">
        <f>IF(VLOOKUP($I562,Zużycie!$A$2:$P$8,10,FALSE)=0," ",VLOOKUP($I562,Zużycie!$A$2:$P$8,10,FALSE))</f>
        <v>#N/A</v>
      </c>
      <c r="T562" s="10" t="e">
        <f>IF(VLOOKUP($I562,Zużycie!$A$2:$P$8,11,FALSE)=0," ",VLOOKUP($I562,Zużycie!$A$2:$P$8,11,FALSE))</f>
        <v>#N/A</v>
      </c>
      <c r="U562" s="10" t="e">
        <f>IF(VLOOKUP($I562,Zużycie!$A$2:$P$8,12,FALSE)=0," ",VLOOKUP($I562,Zużycie!$A$2:$P$8,12,FALSE))</f>
        <v>#N/A</v>
      </c>
      <c r="V562" s="10" t="e">
        <f>IF(VLOOKUP($I562,Zużycie!$A$2:$P$8,13,FALSE)=0," ",VLOOKUP($I562,Zużycie!$A$2:$P$2,100,FALSE))</f>
        <v>#N/A</v>
      </c>
      <c r="W562" s="10" t="e">
        <f>IF(VLOOKUP($I562,Zużycie!$A$2:$P$8,14,FALSE)=0," ",VLOOKUP($I562,Zużycie!$A$2:$P$8,14,FALSE))</f>
        <v>#N/A</v>
      </c>
      <c r="X562" s="10" t="e">
        <f>IF(VLOOKUP($I562,Zużycie!$A$2:$P$8,15,FALSE)=0," ",VLOOKUP($I562,Zużycie!$A$2:$P$8,15,FALSE))</f>
        <v>#N/A</v>
      </c>
      <c r="Y562" s="10" t="e">
        <f>IF(VLOOKUP($I562,Zużycie!$A$2:$P$8,16,FALSE)=0," ",VLOOKUP($I562,Zużycie!$A$2:$P$8,16,FALSE))</f>
        <v>#N/A</v>
      </c>
      <c r="Z562" s="10"/>
      <c r="AA562" s="10"/>
      <c r="AB562" s="10"/>
      <c r="AC562" s="10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</row>
    <row r="563" spans="1:46" ht="47.25" customHeight="1">
      <c r="A563" s="14"/>
      <c r="B563" s="5"/>
      <c r="C563" s="6"/>
      <c r="D563" s="6"/>
      <c r="E563" s="7"/>
      <c r="F563" s="5"/>
      <c r="G563" s="5"/>
      <c r="H563" s="5"/>
      <c r="I563" s="5" t="str">
        <f t="shared" si="60"/>
        <v/>
      </c>
      <c r="J563" s="5"/>
      <c r="K563" s="5"/>
      <c r="L563" s="5"/>
      <c r="M563" s="5"/>
      <c r="N563" s="10" t="e">
        <f>IF(VLOOKUP($I563,Zużycie!$A$2:$P$8,5,FALSE)=0," ",VLOOKUP($I563,Zużycie!$A$2:$P$8,5,FALSE))</f>
        <v>#N/A</v>
      </c>
      <c r="O563" s="10" t="e">
        <f>IF(VLOOKUP($I563,Zużycie!$A$2:$P$8,6,FALSE)=0," ",VLOOKUP($I563,Zużycie!$A$2:$P$8,6,FALSE))</f>
        <v>#N/A</v>
      </c>
      <c r="P563" s="10" t="e">
        <f>IF(VLOOKUP($I563,Zużycie!$A$2:$P$8,7,FALSE)=0," ",VLOOKUP($I563,Zużycie!$A$2:$P$8,7,FALSE))</f>
        <v>#N/A</v>
      </c>
      <c r="Q563" s="10" t="e">
        <f>IF(VLOOKUP($I563,Zużycie!$A$2:$P$8,8,FALSE)=0," ",VLOOKUP($I563,Zużycie!$A$2:$P$8,8,FALSE))</f>
        <v>#N/A</v>
      </c>
      <c r="R563" s="10" t="e">
        <f>IF(VLOOKUP($I563,Zużycie!$A$2:$P$8,9,FALSE)=0," ",VLOOKUP($I563,Zużycie!$A$2:$P$8,9,FALSE))</f>
        <v>#N/A</v>
      </c>
      <c r="S563" s="10" t="e">
        <f>IF(VLOOKUP($I563,Zużycie!$A$2:$P$8,10,FALSE)=0," ",VLOOKUP($I563,Zużycie!$A$2:$P$8,10,FALSE))</f>
        <v>#N/A</v>
      </c>
      <c r="T563" s="10" t="e">
        <f>IF(VLOOKUP($I563,Zużycie!$A$2:$P$8,11,FALSE)=0," ",VLOOKUP($I563,Zużycie!$A$2:$P$8,11,FALSE))</f>
        <v>#N/A</v>
      </c>
      <c r="U563" s="10" t="e">
        <f>IF(VLOOKUP($I563,Zużycie!$A$2:$P$8,12,FALSE)=0," ",VLOOKUP($I563,Zużycie!$A$2:$P$8,12,FALSE))</f>
        <v>#N/A</v>
      </c>
      <c r="V563" s="10" t="e">
        <f>IF(VLOOKUP($I563,Zużycie!$A$2:$P$8,13,FALSE)=0," ",VLOOKUP($I563,Zużycie!$A$2:$P$2,100,FALSE))</f>
        <v>#N/A</v>
      </c>
      <c r="W563" s="10" t="e">
        <f>IF(VLOOKUP($I563,Zużycie!$A$2:$P$8,14,FALSE)=0," ",VLOOKUP($I563,Zużycie!$A$2:$P$8,14,FALSE))</f>
        <v>#N/A</v>
      </c>
      <c r="X563" s="10" t="e">
        <f>IF(VLOOKUP($I563,Zużycie!$A$2:$P$8,15,FALSE)=0," ",VLOOKUP($I563,Zużycie!$A$2:$P$8,15,FALSE))</f>
        <v>#N/A</v>
      </c>
      <c r="Y563" s="10" t="e">
        <f>IF(VLOOKUP($I563,Zużycie!$A$2:$P$8,16,FALSE)=0," ",VLOOKUP($I563,Zużycie!$A$2:$P$8,16,FALSE))</f>
        <v>#N/A</v>
      </c>
      <c r="Z563" s="10"/>
      <c r="AA563" s="10"/>
      <c r="AB563" s="10"/>
      <c r="AC563" s="10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</row>
    <row r="564" spans="1:46" ht="47.25" customHeight="1">
      <c r="A564" s="14"/>
      <c r="B564" s="5"/>
      <c r="C564" s="6"/>
      <c r="D564" s="6"/>
      <c r="E564" s="7"/>
      <c r="F564" s="5"/>
      <c r="G564" s="5"/>
      <c r="H564" s="5"/>
      <c r="I564" s="5" t="str">
        <f t="shared" si="60"/>
        <v/>
      </c>
      <c r="J564" s="5"/>
      <c r="K564" s="5"/>
      <c r="L564" s="5"/>
      <c r="M564" s="5"/>
      <c r="N564" s="10" t="e">
        <f>IF(VLOOKUP($I564,Zużycie!$A$2:$P$8,5,FALSE)=0," ",VLOOKUP($I564,Zużycie!$A$2:$P$8,5,FALSE))</f>
        <v>#N/A</v>
      </c>
      <c r="O564" s="10" t="e">
        <f>IF(VLOOKUP($I564,Zużycie!$A$2:$P$8,6,FALSE)=0," ",VLOOKUP($I564,Zużycie!$A$2:$P$8,6,FALSE))</f>
        <v>#N/A</v>
      </c>
      <c r="P564" s="10" t="e">
        <f>IF(VLOOKUP($I564,Zużycie!$A$2:$P$8,7,FALSE)=0," ",VLOOKUP($I564,Zużycie!$A$2:$P$8,7,FALSE))</f>
        <v>#N/A</v>
      </c>
      <c r="Q564" s="10" t="e">
        <f>IF(VLOOKUP($I564,Zużycie!$A$2:$P$8,8,FALSE)=0," ",VLOOKUP($I564,Zużycie!$A$2:$P$8,8,FALSE))</f>
        <v>#N/A</v>
      </c>
      <c r="R564" s="10" t="e">
        <f>IF(VLOOKUP($I564,Zużycie!$A$2:$P$8,9,FALSE)=0," ",VLOOKUP($I564,Zużycie!$A$2:$P$8,9,FALSE))</f>
        <v>#N/A</v>
      </c>
      <c r="S564" s="10" t="e">
        <f>IF(VLOOKUP($I564,Zużycie!$A$2:$P$8,10,FALSE)=0," ",VLOOKUP($I564,Zużycie!$A$2:$P$8,10,FALSE))</f>
        <v>#N/A</v>
      </c>
      <c r="T564" s="10" t="e">
        <f>IF(VLOOKUP($I564,Zużycie!$A$2:$P$8,11,FALSE)=0," ",VLOOKUP($I564,Zużycie!$A$2:$P$8,11,FALSE))</f>
        <v>#N/A</v>
      </c>
      <c r="U564" s="10" t="e">
        <f>IF(VLOOKUP($I564,Zużycie!$A$2:$P$8,12,FALSE)=0," ",VLOOKUP($I564,Zużycie!$A$2:$P$8,12,FALSE))</f>
        <v>#N/A</v>
      </c>
      <c r="V564" s="10" t="e">
        <f>IF(VLOOKUP($I564,Zużycie!$A$2:$P$8,13,FALSE)=0," ",VLOOKUP($I564,Zużycie!$A$2:$P$2,100,FALSE))</f>
        <v>#N/A</v>
      </c>
      <c r="W564" s="10" t="e">
        <f>IF(VLOOKUP($I564,Zużycie!$A$2:$P$8,14,FALSE)=0," ",VLOOKUP($I564,Zużycie!$A$2:$P$8,14,FALSE))</f>
        <v>#N/A</v>
      </c>
      <c r="X564" s="10" t="e">
        <f>IF(VLOOKUP($I564,Zużycie!$A$2:$P$8,15,FALSE)=0," ",VLOOKUP($I564,Zużycie!$A$2:$P$8,15,FALSE))</f>
        <v>#N/A</v>
      </c>
      <c r="Y564" s="10" t="e">
        <f>IF(VLOOKUP($I564,Zużycie!$A$2:$P$8,16,FALSE)=0," ",VLOOKUP($I564,Zużycie!$A$2:$P$8,16,FALSE))</f>
        <v>#N/A</v>
      </c>
      <c r="Z564" s="10"/>
      <c r="AA564" s="10"/>
      <c r="AB564" s="10"/>
      <c r="AC564" s="10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</row>
    <row r="565" spans="1:46" ht="47.25" customHeight="1">
      <c r="A565" s="14"/>
      <c r="B565" s="5"/>
      <c r="C565" s="6"/>
      <c r="D565" s="6"/>
      <c r="E565" s="7"/>
      <c r="F565" s="5"/>
      <c r="G565" s="5"/>
      <c r="H565" s="5"/>
      <c r="I565" s="5" t="str">
        <f t="shared" si="60"/>
        <v/>
      </c>
      <c r="J565" s="5"/>
      <c r="K565" s="5"/>
      <c r="L565" s="5"/>
      <c r="M565" s="5"/>
      <c r="N565" s="10" t="e">
        <f>IF(VLOOKUP($I565,Zużycie!$A$2:$P$8,5,FALSE)=0," ",VLOOKUP($I565,Zużycie!$A$2:$P$8,5,FALSE))</f>
        <v>#N/A</v>
      </c>
      <c r="O565" s="10" t="e">
        <f>IF(VLOOKUP($I565,Zużycie!$A$2:$P$8,6,FALSE)=0," ",VLOOKUP($I565,Zużycie!$A$2:$P$8,6,FALSE))</f>
        <v>#N/A</v>
      </c>
      <c r="P565" s="10" t="e">
        <f>IF(VLOOKUP($I565,Zużycie!$A$2:$P$8,7,FALSE)=0," ",VLOOKUP($I565,Zużycie!$A$2:$P$8,7,FALSE))</f>
        <v>#N/A</v>
      </c>
      <c r="Q565" s="10" t="e">
        <f>IF(VLOOKUP($I565,Zużycie!$A$2:$P$8,8,FALSE)=0," ",VLOOKUP($I565,Zużycie!$A$2:$P$8,8,FALSE))</f>
        <v>#N/A</v>
      </c>
      <c r="R565" s="10" t="e">
        <f>IF(VLOOKUP($I565,Zużycie!$A$2:$P$8,9,FALSE)=0," ",VLOOKUP($I565,Zużycie!$A$2:$P$8,9,FALSE))</f>
        <v>#N/A</v>
      </c>
      <c r="S565" s="10" t="e">
        <f>IF(VLOOKUP($I565,Zużycie!$A$2:$P$8,10,FALSE)=0," ",VLOOKUP($I565,Zużycie!$A$2:$P$8,10,FALSE))</f>
        <v>#N/A</v>
      </c>
      <c r="T565" s="10" t="e">
        <f>IF(VLOOKUP($I565,Zużycie!$A$2:$P$8,11,FALSE)=0," ",VLOOKUP($I565,Zużycie!$A$2:$P$8,11,FALSE))</f>
        <v>#N/A</v>
      </c>
      <c r="U565" s="10" t="e">
        <f>IF(VLOOKUP($I565,Zużycie!$A$2:$P$8,12,FALSE)=0," ",VLOOKUP($I565,Zużycie!$A$2:$P$8,12,FALSE))</f>
        <v>#N/A</v>
      </c>
      <c r="V565" s="10" t="e">
        <f>IF(VLOOKUP($I565,Zużycie!$A$2:$P$8,13,FALSE)=0," ",VLOOKUP($I565,Zużycie!$A$2:$P$2,100,FALSE))</f>
        <v>#N/A</v>
      </c>
      <c r="W565" s="10" t="e">
        <f>IF(VLOOKUP($I565,Zużycie!$A$2:$P$8,14,FALSE)=0," ",VLOOKUP($I565,Zużycie!$A$2:$P$8,14,FALSE))</f>
        <v>#N/A</v>
      </c>
      <c r="X565" s="10" t="e">
        <f>IF(VLOOKUP($I565,Zużycie!$A$2:$P$8,15,FALSE)=0," ",VLOOKUP($I565,Zużycie!$A$2:$P$8,15,FALSE))</f>
        <v>#N/A</v>
      </c>
      <c r="Y565" s="10" t="e">
        <f>IF(VLOOKUP($I565,Zużycie!$A$2:$P$8,16,FALSE)=0," ",VLOOKUP($I565,Zużycie!$A$2:$P$8,16,FALSE))</f>
        <v>#N/A</v>
      </c>
      <c r="Z565" s="10"/>
      <c r="AA565" s="10"/>
      <c r="AB565" s="10"/>
      <c r="AC565" s="10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</row>
    <row r="566" spans="1:46" ht="47.25" customHeight="1">
      <c r="A566" s="14"/>
      <c r="B566" s="5"/>
      <c r="C566" s="6"/>
      <c r="D566" s="6"/>
      <c r="E566" s="7"/>
      <c r="F566" s="5"/>
      <c r="G566" s="5"/>
      <c r="H566" s="5"/>
      <c r="I566" s="5" t="str">
        <f t="shared" si="60"/>
        <v/>
      </c>
      <c r="J566" s="5"/>
      <c r="K566" s="5"/>
      <c r="L566" s="5"/>
      <c r="M566" s="5"/>
      <c r="N566" s="10" t="e">
        <f>IF(VLOOKUP($I566,Zużycie!$A$2:$P$8,5,FALSE)=0," ",VLOOKUP($I566,Zużycie!$A$2:$P$8,5,FALSE))</f>
        <v>#N/A</v>
      </c>
      <c r="O566" s="10" t="e">
        <f>IF(VLOOKUP($I566,Zużycie!$A$2:$P$8,6,FALSE)=0," ",VLOOKUP($I566,Zużycie!$A$2:$P$8,6,FALSE))</f>
        <v>#N/A</v>
      </c>
      <c r="P566" s="10" t="e">
        <f>IF(VLOOKUP($I566,Zużycie!$A$2:$P$8,7,FALSE)=0," ",VLOOKUP($I566,Zużycie!$A$2:$P$8,7,FALSE))</f>
        <v>#N/A</v>
      </c>
      <c r="Q566" s="10" t="e">
        <f>IF(VLOOKUP($I566,Zużycie!$A$2:$P$8,8,FALSE)=0," ",VLOOKUP($I566,Zużycie!$A$2:$P$8,8,FALSE))</f>
        <v>#N/A</v>
      </c>
      <c r="R566" s="10" t="e">
        <f>IF(VLOOKUP($I566,Zużycie!$A$2:$P$8,9,FALSE)=0," ",VLOOKUP($I566,Zużycie!$A$2:$P$8,9,FALSE))</f>
        <v>#N/A</v>
      </c>
      <c r="S566" s="10" t="e">
        <f>IF(VLOOKUP($I566,Zużycie!$A$2:$P$8,10,FALSE)=0," ",VLOOKUP($I566,Zużycie!$A$2:$P$8,10,FALSE))</f>
        <v>#N/A</v>
      </c>
      <c r="T566" s="10" t="e">
        <f>IF(VLOOKUP($I566,Zużycie!$A$2:$P$8,11,FALSE)=0," ",VLOOKUP($I566,Zużycie!$A$2:$P$8,11,FALSE))</f>
        <v>#N/A</v>
      </c>
      <c r="U566" s="10" t="e">
        <f>IF(VLOOKUP($I566,Zużycie!$A$2:$P$8,12,FALSE)=0," ",VLOOKUP($I566,Zużycie!$A$2:$P$8,12,FALSE))</f>
        <v>#N/A</v>
      </c>
      <c r="V566" s="10" t="e">
        <f>IF(VLOOKUP($I566,Zużycie!$A$2:$P$8,13,FALSE)=0," ",VLOOKUP($I566,Zużycie!$A$2:$P$2,100,FALSE))</f>
        <v>#N/A</v>
      </c>
      <c r="W566" s="10" t="e">
        <f>IF(VLOOKUP($I566,Zużycie!$A$2:$P$8,14,FALSE)=0," ",VLOOKUP($I566,Zużycie!$A$2:$P$8,14,FALSE))</f>
        <v>#N/A</v>
      </c>
      <c r="X566" s="10" t="e">
        <f>IF(VLOOKUP($I566,Zużycie!$A$2:$P$8,15,FALSE)=0," ",VLOOKUP($I566,Zużycie!$A$2:$P$8,15,FALSE))</f>
        <v>#N/A</v>
      </c>
      <c r="Y566" s="10" t="e">
        <f>IF(VLOOKUP($I566,Zużycie!$A$2:$P$8,16,FALSE)=0," ",VLOOKUP($I566,Zużycie!$A$2:$P$8,16,FALSE))</f>
        <v>#N/A</v>
      </c>
      <c r="Z566" s="10"/>
      <c r="AA566" s="10"/>
      <c r="AB566" s="10"/>
      <c r="AC566" s="10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</row>
    <row r="567" spans="1:46" ht="47.25" customHeight="1">
      <c r="A567" s="14"/>
      <c r="B567" s="5"/>
      <c r="C567" s="6"/>
      <c r="D567" s="6"/>
      <c r="E567" s="7"/>
      <c r="F567" s="5"/>
      <c r="G567" s="5"/>
      <c r="H567" s="5"/>
      <c r="I567" s="5" t="str">
        <f t="shared" si="60"/>
        <v/>
      </c>
      <c r="J567" s="5"/>
      <c r="K567" s="5"/>
      <c r="L567" s="5"/>
      <c r="M567" s="5"/>
      <c r="N567" s="10" t="e">
        <f>IF(VLOOKUP($I567,Zużycie!$A$2:$P$8,5,FALSE)=0," ",VLOOKUP($I567,Zużycie!$A$2:$P$8,5,FALSE))</f>
        <v>#N/A</v>
      </c>
      <c r="O567" s="10" t="e">
        <f>IF(VLOOKUP($I567,Zużycie!$A$2:$P$8,6,FALSE)=0," ",VLOOKUP($I567,Zużycie!$A$2:$P$8,6,FALSE))</f>
        <v>#N/A</v>
      </c>
      <c r="P567" s="10" t="e">
        <f>IF(VLOOKUP($I567,Zużycie!$A$2:$P$8,7,FALSE)=0," ",VLOOKUP($I567,Zużycie!$A$2:$P$8,7,FALSE))</f>
        <v>#N/A</v>
      </c>
      <c r="Q567" s="10" t="e">
        <f>IF(VLOOKUP($I567,Zużycie!$A$2:$P$8,8,FALSE)=0," ",VLOOKUP($I567,Zużycie!$A$2:$P$8,8,FALSE))</f>
        <v>#N/A</v>
      </c>
      <c r="R567" s="10" t="e">
        <f>IF(VLOOKUP($I567,Zużycie!$A$2:$P$8,9,FALSE)=0," ",VLOOKUP($I567,Zużycie!$A$2:$P$8,9,FALSE))</f>
        <v>#N/A</v>
      </c>
      <c r="S567" s="10" t="e">
        <f>IF(VLOOKUP($I567,Zużycie!$A$2:$P$8,10,FALSE)=0," ",VLOOKUP($I567,Zużycie!$A$2:$P$8,10,FALSE))</f>
        <v>#N/A</v>
      </c>
      <c r="T567" s="10" t="e">
        <f>IF(VLOOKUP($I567,Zużycie!$A$2:$P$8,11,FALSE)=0," ",VLOOKUP($I567,Zużycie!$A$2:$P$8,11,FALSE))</f>
        <v>#N/A</v>
      </c>
      <c r="U567" s="10" t="e">
        <f>IF(VLOOKUP($I567,Zużycie!$A$2:$P$8,12,FALSE)=0," ",VLOOKUP($I567,Zużycie!$A$2:$P$8,12,FALSE))</f>
        <v>#N/A</v>
      </c>
      <c r="V567" s="10" t="e">
        <f>IF(VLOOKUP($I567,Zużycie!$A$2:$P$8,13,FALSE)=0," ",VLOOKUP($I567,Zużycie!$A$2:$P$2,100,FALSE))</f>
        <v>#N/A</v>
      </c>
      <c r="W567" s="10" t="e">
        <f>IF(VLOOKUP($I567,Zużycie!$A$2:$P$8,14,FALSE)=0," ",VLOOKUP($I567,Zużycie!$A$2:$P$8,14,FALSE))</f>
        <v>#N/A</v>
      </c>
      <c r="X567" s="10" t="e">
        <f>IF(VLOOKUP($I567,Zużycie!$A$2:$P$8,15,FALSE)=0," ",VLOOKUP($I567,Zużycie!$A$2:$P$8,15,FALSE))</f>
        <v>#N/A</v>
      </c>
      <c r="Y567" s="10" t="e">
        <f>IF(VLOOKUP($I567,Zużycie!$A$2:$P$8,16,FALSE)=0," ",VLOOKUP($I567,Zużycie!$A$2:$P$8,16,FALSE))</f>
        <v>#N/A</v>
      </c>
      <c r="Z567" s="10"/>
      <c r="AA567" s="10"/>
      <c r="AB567" s="10"/>
      <c r="AC567" s="10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</row>
    <row r="568" spans="1:46" ht="47.25" customHeight="1">
      <c r="A568" s="14"/>
      <c r="B568" s="5"/>
      <c r="C568" s="6"/>
      <c r="D568" s="6"/>
      <c r="E568" s="7"/>
      <c r="F568" s="5"/>
      <c r="G568" s="5"/>
      <c r="H568" s="5"/>
      <c r="I568" s="5" t="str">
        <f t="shared" si="60"/>
        <v/>
      </c>
      <c r="J568" s="5"/>
      <c r="K568" s="5"/>
      <c r="L568" s="5"/>
      <c r="M568" s="5"/>
      <c r="N568" s="10" t="e">
        <f>IF(VLOOKUP($I568,Zużycie!$A$2:$P$8,5,FALSE)=0," ",VLOOKUP($I568,Zużycie!$A$2:$P$8,5,FALSE))</f>
        <v>#N/A</v>
      </c>
      <c r="O568" s="10" t="e">
        <f>IF(VLOOKUP($I568,Zużycie!$A$2:$P$8,6,FALSE)=0," ",VLOOKUP($I568,Zużycie!$A$2:$P$8,6,FALSE))</f>
        <v>#N/A</v>
      </c>
      <c r="P568" s="10" t="e">
        <f>IF(VLOOKUP($I568,Zużycie!$A$2:$P$8,7,FALSE)=0," ",VLOOKUP($I568,Zużycie!$A$2:$P$8,7,FALSE))</f>
        <v>#N/A</v>
      </c>
      <c r="Q568" s="10" t="e">
        <f>IF(VLOOKUP($I568,Zużycie!$A$2:$P$8,8,FALSE)=0," ",VLOOKUP($I568,Zużycie!$A$2:$P$8,8,FALSE))</f>
        <v>#N/A</v>
      </c>
      <c r="R568" s="10" t="e">
        <f>IF(VLOOKUP($I568,Zużycie!$A$2:$P$8,9,FALSE)=0," ",VLOOKUP($I568,Zużycie!$A$2:$P$8,9,FALSE))</f>
        <v>#N/A</v>
      </c>
      <c r="S568" s="10" t="e">
        <f>IF(VLOOKUP($I568,Zużycie!$A$2:$P$8,10,FALSE)=0," ",VLOOKUP($I568,Zużycie!$A$2:$P$8,10,FALSE))</f>
        <v>#N/A</v>
      </c>
      <c r="T568" s="10" t="e">
        <f>IF(VLOOKUP($I568,Zużycie!$A$2:$P$8,11,FALSE)=0," ",VLOOKUP($I568,Zużycie!$A$2:$P$8,11,FALSE))</f>
        <v>#N/A</v>
      </c>
      <c r="U568" s="10" t="e">
        <f>IF(VLOOKUP($I568,Zużycie!$A$2:$P$8,12,FALSE)=0," ",VLOOKUP($I568,Zużycie!$A$2:$P$8,12,FALSE))</f>
        <v>#N/A</v>
      </c>
      <c r="V568" s="10" t="e">
        <f>IF(VLOOKUP($I568,Zużycie!$A$2:$P$8,13,FALSE)=0," ",VLOOKUP($I568,Zużycie!$A$2:$P$2,100,FALSE))</f>
        <v>#N/A</v>
      </c>
      <c r="W568" s="10" t="e">
        <f>IF(VLOOKUP($I568,Zużycie!$A$2:$P$8,14,FALSE)=0," ",VLOOKUP($I568,Zużycie!$A$2:$P$8,14,FALSE))</f>
        <v>#N/A</v>
      </c>
      <c r="X568" s="10" t="e">
        <f>IF(VLOOKUP($I568,Zużycie!$A$2:$P$8,15,FALSE)=0," ",VLOOKUP($I568,Zużycie!$A$2:$P$8,15,FALSE))</f>
        <v>#N/A</v>
      </c>
      <c r="Y568" s="10" t="e">
        <f>IF(VLOOKUP($I568,Zużycie!$A$2:$P$8,16,FALSE)=0," ",VLOOKUP($I568,Zużycie!$A$2:$P$8,16,FALSE))</f>
        <v>#N/A</v>
      </c>
      <c r="Z568" s="10"/>
      <c r="AA568" s="10"/>
      <c r="AB568" s="10"/>
      <c r="AC568" s="10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</row>
    <row r="569" spans="1:46" ht="47.25" customHeight="1">
      <c r="A569" s="14"/>
      <c r="B569" s="5"/>
      <c r="C569" s="6"/>
      <c r="D569" s="6"/>
      <c r="E569" s="7"/>
      <c r="F569" s="5"/>
      <c r="G569" s="5"/>
      <c r="H569" s="5"/>
      <c r="I569" s="5" t="str">
        <f t="shared" si="60"/>
        <v/>
      </c>
      <c r="J569" s="5"/>
      <c r="K569" s="5"/>
      <c r="L569" s="5"/>
      <c r="M569" s="5"/>
      <c r="N569" s="10" t="e">
        <f>IF(VLOOKUP($I569,Zużycie!$A$2:$P$8,5,FALSE)=0," ",VLOOKUP($I569,Zużycie!$A$2:$P$8,5,FALSE))</f>
        <v>#N/A</v>
      </c>
      <c r="O569" s="10" t="e">
        <f>IF(VLOOKUP($I569,Zużycie!$A$2:$P$8,6,FALSE)=0," ",VLOOKUP($I569,Zużycie!$A$2:$P$8,6,FALSE))</f>
        <v>#N/A</v>
      </c>
      <c r="P569" s="10" t="e">
        <f>IF(VLOOKUP($I569,Zużycie!$A$2:$P$8,7,FALSE)=0," ",VLOOKUP($I569,Zużycie!$A$2:$P$8,7,FALSE))</f>
        <v>#N/A</v>
      </c>
      <c r="Q569" s="10" t="e">
        <f>IF(VLOOKUP($I569,Zużycie!$A$2:$P$8,8,FALSE)=0," ",VLOOKUP($I569,Zużycie!$A$2:$P$8,8,FALSE))</f>
        <v>#N/A</v>
      </c>
      <c r="R569" s="10" t="e">
        <f>IF(VLOOKUP($I569,Zużycie!$A$2:$P$8,9,FALSE)=0," ",VLOOKUP($I569,Zużycie!$A$2:$P$8,9,FALSE))</f>
        <v>#N/A</v>
      </c>
      <c r="S569" s="10" t="e">
        <f>IF(VLOOKUP($I569,Zużycie!$A$2:$P$8,10,FALSE)=0," ",VLOOKUP($I569,Zużycie!$A$2:$P$8,10,FALSE))</f>
        <v>#N/A</v>
      </c>
      <c r="T569" s="10" t="e">
        <f>IF(VLOOKUP($I569,Zużycie!$A$2:$P$8,11,FALSE)=0," ",VLOOKUP($I569,Zużycie!$A$2:$P$8,11,FALSE))</f>
        <v>#N/A</v>
      </c>
      <c r="U569" s="10" t="e">
        <f>IF(VLOOKUP($I569,Zużycie!$A$2:$P$8,12,FALSE)=0," ",VLOOKUP($I569,Zużycie!$A$2:$P$8,12,FALSE))</f>
        <v>#N/A</v>
      </c>
      <c r="V569" s="10" t="e">
        <f>IF(VLOOKUP($I569,Zużycie!$A$2:$P$8,13,FALSE)=0," ",VLOOKUP($I569,Zużycie!$A$2:$P$2,100,FALSE))</f>
        <v>#N/A</v>
      </c>
      <c r="W569" s="10" t="e">
        <f>IF(VLOOKUP($I569,Zużycie!$A$2:$P$8,14,FALSE)=0," ",VLOOKUP($I569,Zużycie!$A$2:$P$8,14,FALSE))</f>
        <v>#N/A</v>
      </c>
      <c r="X569" s="10" t="e">
        <f>IF(VLOOKUP($I569,Zużycie!$A$2:$P$8,15,FALSE)=0," ",VLOOKUP($I569,Zużycie!$A$2:$P$8,15,FALSE))</f>
        <v>#N/A</v>
      </c>
      <c r="Y569" s="10" t="e">
        <f>IF(VLOOKUP($I569,Zużycie!$A$2:$P$8,16,FALSE)=0," ",VLOOKUP($I569,Zużycie!$A$2:$P$8,16,FALSE))</f>
        <v>#N/A</v>
      </c>
      <c r="Z569" s="10"/>
      <c r="AA569" s="10"/>
      <c r="AB569" s="10"/>
      <c r="AC569" s="10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</row>
    <row r="570" spans="1:46" ht="47.25" customHeight="1">
      <c r="A570" s="14"/>
      <c r="B570" s="5"/>
      <c r="C570" s="6"/>
      <c r="D570" s="6"/>
      <c r="E570" s="7"/>
      <c r="F570" s="5"/>
      <c r="G570" s="5"/>
      <c r="H570" s="5"/>
      <c r="I570" s="5" t="str">
        <f t="shared" si="60"/>
        <v/>
      </c>
      <c r="J570" s="5"/>
      <c r="K570" s="5"/>
      <c r="L570" s="5"/>
      <c r="M570" s="5"/>
      <c r="N570" s="10" t="e">
        <f>IF(VLOOKUP($I570,Zużycie!$A$2:$P$8,5,FALSE)=0," ",VLOOKUP($I570,Zużycie!$A$2:$P$8,5,FALSE))</f>
        <v>#N/A</v>
      </c>
      <c r="O570" s="10" t="e">
        <f>IF(VLOOKUP($I570,Zużycie!$A$2:$P$8,6,FALSE)=0," ",VLOOKUP($I570,Zużycie!$A$2:$P$8,6,FALSE))</f>
        <v>#N/A</v>
      </c>
      <c r="P570" s="10" t="e">
        <f>IF(VLOOKUP($I570,Zużycie!$A$2:$P$8,7,FALSE)=0," ",VLOOKUP($I570,Zużycie!$A$2:$P$8,7,FALSE))</f>
        <v>#N/A</v>
      </c>
      <c r="Q570" s="10" t="e">
        <f>IF(VLOOKUP($I570,Zużycie!$A$2:$P$8,8,FALSE)=0," ",VLOOKUP($I570,Zużycie!$A$2:$P$8,8,FALSE))</f>
        <v>#N/A</v>
      </c>
      <c r="R570" s="10" t="e">
        <f>IF(VLOOKUP($I570,Zużycie!$A$2:$P$8,9,FALSE)=0," ",VLOOKUP($I570,Zużycie!$A$2:$P$8,9,FALSE))</f>
        <v>#N/A</v>
      </c>
      <c r="S570" s="10" t="e">
        <f>IF(VLOOKUP($I570,Zużycie!$A$2:$P$8,10,FALSE)=0," ",VLOOKUP($I570,Zużycie!$A$2:$P$8,10,FALSE))</f>
        <v>#N/A</v>
      </c>
      <c r="T570" s="10" t="e">
        <f>IF(VLOOKUP($I570,Zużycie!$A$2:$P$8,11,FALSE)=0," ",VLOOKUP($I570,Zużycie!$A$2:$P$8,11,FALSE))</f>
        <v>#N/A</v>
      </c>
      <c r="U570" s="10" t="e">
        <f>IF(VLOOKUP($I570,Zużycie!$A$2:$P$8,12,FALSE)=0," ",VLOOKUP($I570,Zużycie!$A$2:$P$8,12,FALSE))</f>
        <v>#N/A</v>
      </c>
      <c r="V570" s="10" t="e">
        <f>IF(VLOOKUP($I570,Zużycie!$A$2:$P$8,13,FALSE)=0," ",VLOOKUP($I570,Zużycie!$A$2:$P$2,100,FALSE))</f>
        <v>#N/A</v>
      </c>
      <c r="W570" s="10" t="e">
        <f>IF(VLOOKUP($I570,Zużycie!$A$2:$P$8,14,FALSE)=0," ",VLOOKUP($I570,Zużycie!$A$2:$P$8,14,FALSE))</f>
        <v>#N/A</v>
      </c>
      <c r="X570" s="10" t="e">
        <f>IF(VLOOKUP($I570,Zużycie!$A$2:$P$8,15,FALSE)=0," ",VLOOKUP($I570,Zużycie!$A$2:$P$8,15,FALSE))</f>
        <v>#N/A</v>
      </c>
      <c r="Y570" s="10" t="e">
        <f>IF(VLOOKUP($I570,Zużycie!$A$2:$P$8,16,FALSE)=0," ",VLOOKUP($I570,Zużycie!$A$2:$P$8,16,FALSE))</f>
        <v>#N/A</v>
      </c>
      <c r="Z570" s="10"/>
      <c r="AA570" s="10"/>
      <c r="AB570" s="10"/>
      <c r="AC570" s="10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</row>
    <row r="571" spans="1:46" ht="47.25" customHeight="1">
      <c r="A571" s="14"/>
      <c r="B571" s="5"/>
      <c r="C571" s="6"/>
      <c r="D571" s="6"/>
      <c r="E571" s="7"/>
      <c r="F571" s="5"/>
      <c r="G571" s="5"/>
      <c r="H571" s="5"/>
      <c r="I571" s="5" t="str">
        <f t="shared" si="60"/>
        <v/>
      </c>
      <c r="J571" s="5"/>
      <c r="K571" s="5"/>
      <c r="L571" s="5"/>
      <c r="M571" s="5"/>
      <c r="N571" s="10" t="e">
        <f>IF(VLOOKUP($I571,Zużycie!$A$2:$P$8,5,FALSE)=0," ",VLOOKUP($I571,Zużycie!$A$2:$P$8,5,FALSE))</f>
        <v>#N/A</v>
      </c>
      <c r="O571" s="10" t="e">
        <f>IF(VLOOKUP($I571,Zużycie!$A$2:$P$8,6,FALSE)=0," ",VLOOKUP($I571,Zużycie!$A$2:$P$8,6,FALSE))</f>
        <v>#N/A</v>
      </c>
      <c r="P571" s="10" t="e">
        <f>IF(VLOOKUP($I571,Zużycie!$A$2:$P$8,7,FALSE)=0," ",VLOOKUP($I571,Zużycie!$A$2:$P$8,7,FALSE))</f>
        <v>#N/A</v>
      </c>
      <c r="Q571" s="10" t="e">
        <f>IF(VLOOKUP($I571,Zużycie!$A$2:$P$8,8,FALSE)=0," ",VLOOKUP($I571,Zużycie!$A$2:$P$8,8,FALSE))</f>
        <v>#N/A</v>
      </c>
      <c r="R571" s="10" t="e">
        <f>IF(VLOOKUP($I571,Zużycie!$A$2:$P$8,9,FALSE)=0," ",VLOOKUP($I571,Zużycie!$A$2:$P$8,9,FALSE))</f>
        <v>#N/A</v>
      </c>
      <c r="S571" s="10" t="e">
        <f>IF(VLOOKUP($I571,Zużycie!$A$2:$P$8,10,FALSE)=0," ",VLOOKUP($I571,Zużycie!$A$2:$P$8,10,FALSE))</f>
        <v>#N/A</v>
      </c>
      <c r="T571" s="10" t="e">
        <f>IF(VLOOKUP($I571,Zużycie!$A$2:$P$8,11,FALSE)=0," ",VLOOKUP($I571,Zużycie!$A$2:$P$8,11,FALSE))</f>
        <v>#N/A</v>
      </c>
      <c r="U571" s="10" t="e">
        <f>IF(VLOOKUP($I571,Zużycie!$A$2:$P$8,12,FALSE)=0," ",VLOOKUP($I571,Zużycie!$A$2:$P$8,12,FALSE))</f>
        <v>#N/A</v>
      </c>
      <c r="V571" s="10" t="e">
        <f>IF(VLOOKUP($I571,Zużycie!$A$2:$P$8,13,FALSE)=0," ",VLOOKUP($I571,Zużycie!$A$2:$P$2,100,FALSE))</f>
        <v>#N/A</v>
      </c>
      <c r="W571" s="10" t="e">
        <f>IF(VLOOKUP($I571,Zużycie!$A$2:$P$8,14,FALSE)=0," ",VLOOKUP($I571,Zużycie!$A$2:$P$8,14,FALSE))</f>
        <v>#N/A</v>
      </c>
      <c r="X571" s="10" t="e">
        <f>IF(VLOOKUP($I571,Zużycie!$A$2:$P$8,15,FALSE)=0," ",VLOOKUP($I571,Zużycie!$A$2:$P$8,15,FALSE))</f>
        <v>#N/A</v>
      </c>
      <c r="Y571" s="10" t="e">
        <f>IF(VLOOKUP($I571,Zużycie!$A$2:$P$8,16,FALSE)=0," ",VLOOKUP($I571,Zużycie!$A$2:$P$8,16,FALSE))</f>
        <v>#N/A</v>
      </c>
      <c r="Z571" s="10"/>
      <c r="AA571" s="10"/>
      <c r="AB571" s="10"/>
      <c r="AC571" s="10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</row>
    <row r="572" spans="1:46" ht="47.25" customHeight="1">
      <c r="A572" s="14"/>
      <c r="B572" s="5"/>
      <c r="C572" s="6"/>
      <c r="D572" s="6"/>
      <c r="E572" s="7"/>
      <c r="F572" s="5"/>
      <c r="G572" s="5"/>
      <c r="H572" s="5"/>
      <c r="I572" s="5" t="str">
        <f t="shared" si="60"/>
        <v/>
      </c>
      <c r="J572" s="5"/>
      <c r="K572" s="5"/>
      <c r="L572" s="5"/>
      <c r="M572" s="5"/>
      <c r="N572" s="10" t="e">
        <f>IF(VLOOKUP($I572,Zużycie!$A$2:$P$8,5,FALSE)=0," ",VLOOKUP($I572,Zużycie!$A$2:$P$8,5,FALSE))</f>
        <v>#N/A</v>
      </c>
      <c r="O572" s="10" t="e">
        <f>IF(VLOOKUP($I572,Zużycie!$A$2:$P$8,6,FALSE)=0," ",VLOOKUP($I572,Zużycie!$A$2:$P$8,6,FALSE))</f>
        <v>#N/A</v>
      </c>
      <c r="P572" s="10" t="e">
        <f>IF(VLOOKUP($I572,Zużycie!$A$2:$P$8,7,FALSE)=0," ",VLOOKUP($I572,Zużycie!$A$2:$P$8,7,FALSE))</f>
        <v>#N/A</v>
      </c>
      <c r="Q572" s="10" t="e">
        <f>IF(VLOOKUP($I572,Zużycie!$A$2:$P$8,8,FALSE)=0," ",VLOOKUP($I572,Zużycie!$A$2:$P$8,8,FALSE))</f>
        <v>#N/A</v>
      </c>
      <c r="R572" s="10" t="e">
        <f>IF(VLOOKUP($I572,Zużycie!$A$2:$P$8,9,FALSE)=0," ",VLOOKUP($I572,Zużycie!$A$2:$P$8,9,FALSE))</f>
        <v>#N/A</v>
      </c>
      <c r="S572" s="10" t="e">
        <f>IF(VLOOKUP($I572,Zużycie!$A$2:$P$8,10,FALSE)=0," ",VLOOKUP($I572,Zużycie!$A$2:$P$8,10,FALSE))</f>
        <v>#N/A</v>
      </c>
      <c r="T572" s="10" t="e">
        <f>IF(VLOOKUP($I572,Zużycie!$A$2:$P$8,11,FALSE)=0," ",VLOOKUP($I572,Zużycie!$A$2:$P$8,11,FALSE))</f>
        <v>#N/A</v>
      </c>
      <c r="U572" s="10" t="e">
        <f>IF(VLOOKUP($I572,Zużycie!$A$2:$P$8,12,FALSE)=0," ",VLOOKUP($I572,Zużycie!$A$2:$P$8,12,FALSE))</f>
        <v>#N/A</v>
      </c>
      <c r="V572" s="10" t="e">
        <f>IF(VLOOKUP($I572,Zużycie!$A$2:$P$8,13,FALSE)=0," ",VLOOKUP($I572,Zużycie!$A$2:$P$2,100,FALSE))</f>
        <v>#N/A</v>
      </c>
      <c r="W572" s="10" t="e">
        <f>IF(VLOOKUP($I572,Zużycie!$A$2:$P$8,14,FALSE)=0," ",VLOOKUP($I572,Zużycie!$A$2:$P$8,14,FALSE))</f>
        <v>#N/A</v>
      </c>
      <c r="X572" s="10" t="e">
        <f>IF(VLOOKUP($I572,Zużycie!$A$2:$P$8,15,FALSE)=0," ",VLOOKUP($I572,Zużycie!$A$2:$P$8,15,FALSE))</f>
        <v>#N/A</v>
      </c>
      <c r="Y572" s="10" t="e">
        <f>IF(VLOOKUP($I572,Zużycie!$A$2:$P$8,16,FALSE)=0," ",VLOOKUP($I572,Zużycie!$A$2:$P$8,16,FALSE))</f>
        <v>#N/A</v>
      </c>
      <c r="Z572" s="10"/>
      <c r="AA572" s="10"/>
      <c r="AB572" s="10"/>
      <c r="AC572" s="10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</row>
    <row r="573" spans="1:46" ht="47.25" customHeight="1">
      <c r="A573" s="14"/>
      <c r="B573" s="5"/>
      <c r="C573" s="6"/>
      <c r="D573" s="6"/>
      <c r="E573" s="7"/>
      <c r="F573" s="5"/>
      <c r="G573" s="5"/>
      <c r="H573" s="5"/>
      <c r="I573" s="5" t="str">
        <f t="shared" si="60"/>
        <v/>
      </c>
      <c r="J573" s="5"/>
      <c r="K573" s="5"/>
      <c r="L573" s="5"/>
      <c r="M573" s="5"/>
      <c r="N573" s="10" t="e">
        <f>IF(VLOOKUP($I573,Zużycie!$A$2:$P$8,5,FALSE)=0," ",VLOOKUP($I573,Zużycie!$A$2:$P$8,5,FALSE))</f>
        <v>#N/A</v>
      </c>
      <c r="O573" s="10" t="e">
        <f>IF(VLOOKUP($I573,Zużycie!$A$2:$P$8,6,FALSE)=0," ",VLOOKUP($I573,Zużycie!$A$2:$P$8,6,FALSE))</f>
        <v>#N/A</v>
      </c>
      <c r="P573" s="10" t="e">
        <f>IF(VLOOKUP($I573,Zużycie!$A$2:$P$8,7,FALSE)=0," ",VLOOKUP($I573,Zużycie!$A$2:$P$8,7,FALSE))</f>
        <v>#N/A</v>
      </c>
      <c r="Q573" s="10" t="e">
        <f>IF(VLOOKUP($I573,Zużycie!$A$2:$P$8,8,FALSE)=0," ",VLOOKUP($I573,Zużycie!$A$2:$P$8,8,FALSE))</f>
        <v>#N/A</v>
      </c>
      <c r="R573" s="10" t="e">
        <f>IF(VLOOKUP($I573,Zużycie!$A$2:$P$8,9,FALSE)=0," ",VLOOKUP($I573,Zużycie!$A$2:$P$8,9,FALSE))</f>
        <v>#N/A</v>
      </c>
      <c r="S573" s="10" t="e">
        <f>IF(VLOOKUP($I573,Zużycie!$A$2:$P$8,10,FALSE)=0," ",VLOOKUP($I573,Zużycie!$A$2:$P$8,10,FALSE))</f>
        <v>#N/A</v>
      </c>
      <c r="T573" s="10" t="e">
        <f>IF(VLOOKUP($I573,Zużycie!$A$2:$P$8,11,FALSE)=0," ",VLOOKUP($I573,Zużycie!$A$2:$P$8,11,FALSE))</f>
        <v>#N/A</v>
      </c>
      <c r="U573" s="10" t="e">
        <f>IF(VLOOKUP($I573,Zużycie!$A$2:$P$8,12,FALSE)=0," ",VLOOKUP($I573,Zużycie!$A$2:$P$8,12,FALSE))</f>
        <v>#N/A</v>
      </c>
      <c r="V573" s="10" t="e">
        <f>IF(VLOOKUP($I573,Zużycie!$A$2:$P$8,13,FALSE)=0," ",VLOOKUP($I573,Zużycie!$A$2:$P$2,100,FALSE))</f>
        <v>#N/A</v>
      </c>
      <c r="W573" s="10" t="e">
        <f>IF(VLOOKUP($I573,Zużycie!$A$2:$P$8,14,FALSE)=0," ",VLOOKUP($I573,Zużycie!$A$2:$P$8,14,FALSE))</f>
        <v>#N/A</v>
      </c>
      <c r="X573" s="10" t="e">
        <f>IF(VLOOKUP($I573,Zużycie!$A$2:$P$8,15,FALSE)=0," ",VLOOKUP($I573,Zużycie!$A$2:$P$8,15,FALSE))</f>
        <v>#N/A</v>
      </c>
      <c r="Y573" s="10" t="e">
        <f>IF(VLOOKUP($I573,Zużycie!$A$2:$P$8,16,FALSE)=0," ",VLOOKUP($I573,Zużycie!$A$2:$P$8,16,FALSE))</f>
        <v>#N/A</v>
      </c>
      <c r="Z573" s="10"/>
      <c r="AA573" s="10"/>
      <c r="AB573" s="10"/>
      <c r="AC573" s="10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</row>
    <row r="574" spans="1:46" ht="47.25" customHeight="1">
      <c r="A574" s="14"/>
      <c r="B574" s="5"/>
      <c r="C574" s="6"/>
      <c r="D574" s="6"/>
      <c r="E574" s="7"/>
      <c r="F574" s="5"/>
      <c r="G574" s="5"/>
      <c r="H574" s="5"/>
      <c r="I574" s="5" t="str">
        <f t="shared" si="60"/>
        <v/>
      </c>
      <c r="J574" s="5"/>
      <c r="K574" s="5"/>
      <c r="L574" s="5"/>
      <c r="M574" s="5"/>
      <c r="N574" s="10" t="e">
        <f>IF(VLOOKUP($I574,Zużycie!$A$2:$P$8,5,FALSE)=0," ",VLOOKUP($I574,Zużycie!$A$2:$P$8,5,FALSE))</f>
        <v>#N/A</v>
      </c>
      <c r="O574" s="10" t="e">
        <f>IF(VLOOKUP($I574,Zużycie!$A$2:$P$8,6,FALSE)=0," ",VLOOKUP($I574,Zużycie!$A$2:$P$8,6,FALSE))</f>
        <v>#N/A</v>
      </c>
      <c r="P574" s="10" t="e">
        <f>IF(VLOOKUP($I574,Zużycie!$A$2:$P$8,7,FALSE)=0," ",VLOOKUP($I574,Zużycie!$A$2:$P$8,7,FALSE))</f>
        <v>#N/A</v>
      </c>
      <c r="Q574" s="10" t="e">
        <f>IF(VLOOKUP($I574,Zużycie!$A$2:$P$8,8,FALSE)=0," ",VLOOKUP($I574,Zużycie!$A$2:$P$8,8,FALSE))</f>
        <v>#N/A</v>
      </c>
      <c r="R574" s="10" t="e">
        <f>IF(VLOOKUP($I574,Zużycie!$A$2:$P$8,9,FALSE)=0," ",VLOOKUP($I574,Zużycie!$A$2:$P$8,9,FALSE))</f>
        <v>#N/A</v>
      </c>
      <c r="S574" s="10" t="e">
        <f>IF(VLOOKUP($I574,Zużycie!$A$2:$P$8,10,FALSE)=0," ",VLOOKUP($I574,Zużycie!$A$2:$P$8,10,FALSE))</f>
        <v>#N/A</v>
      </c>
      <c r="T574" s="10" t="e">
        <f>IF(VLOOKUP($I574,Zużycie!$A$2:$P$8,11,FALSE)=0," ",VLOOKUP($I574,Zużycie!$A$2:$P$8,11,FALSE))</f>
        <v>#N/A</v>
      </c>
      <c r="U574" s="10" t="e">
        <f>IF(VLOOKUP($I574,Zużycie!$A$2:$P$8,12,FALSE)=0," ",VLOOKUP($I574,Zużycie!$A$2:$P$8,12,FALSE))</f>
        <v>#N/A</v>
      </c>
      <c r="V574" s="10" t="e">
        <f>IF(VLOOKUP($I574,Zużycie!$A$2:$P$8,13,FALSE)=0," ",VLOOKUP($I574,Zużycie!$A$2:$P$2,100,FALSE))</f>
        <v>#N/A</v>
      </c>
      <c r="W574" s="10" t="e">
        <f>IF(VLOOKUP($I574,Zużycie!$A$2:$P$8,14,FALSE)=0," ",VLOOKUP($I574,Zużycie!$A$2:$P$8,14,FALSE))</f>
        <v>#N/A</v>
      </c>
      <c r="X574" s="10" t="e">
        <f>IF(VLOOKUP($I574,Zużycie!$A$2:$P$8,15,FALSE)=0," ",VLOOKUP($I574,Zużycie!$A$2:$P$8,15,FALSE))</f>
        <v>#N/A</v>
      </c>
      <c r="Y574" s="10" t="e">
        <f>IF(VLOOKUP($I574,Zużycie!$A$2:$P$8,16,FALSE)=0," ",VLOOKUP($I574,Zużycie!$A$2:$P$8,16,FALSE))</f>
        <v>#N/A</v>
      </c>
      <c r="Z574" s="10"/>
      <c r="AA574" s="10"/>
      <c r="AB574" s="10"/>
      <c r="AC574" s="10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</row>
    <row r="575" spans="1:46" ht="47.25" customHeight="1">
      <c r="A575" s="14"/>
      <c r="B575" s="5"/>
      <c r="C575" s="6"/>
      <c r="D575" s="6"/>
      <c r="E575" s="7"/>
      <c r="F575" s="5"/>
      <c r="G575" s="5"/>
      <c r="H575" s="5"/>
      <c r="I575" s="5" t="str">
        <f t="shared" si="60"/>
        <v/>
      </c>
      <c r="J575" s="5"/>
      <c r="K575" s="5"/>
      <c r="L575" s="5"/>
      <c r="M575" s="5"/>
      <c r="N575" s="10" t="e">
        <f>IF(VLOOKUP($I575,Zużycie!$A$2:$P$8,5,FALSE)=0," ",VLOOKUP($I575,Zużycie!$A$2:$P$8,5,FALSE))</f>
        <v>#N/A</v>
      </c>
      <c r="O575" s="10" t="e">
        <f>IF(VLOOKUP($I575,Zużycie!$A$2:$P$8,6,FALSE)=0," ",VLOOKUP($I575,Zużycie!$A$2:$P$8,6,FALSE))</f>
        <v>#N/A</v>
      </c>
      <c r="P575" s="10" t="e">
        <f>IF(VLOOKUP($I575,Zużycie!$A$2:$P$8,7,FALSE)=0," ",VLOOKUP($I575,Zużycie!$A$2:$P$8,7,FALSE))</f>
        <v>#N/A</v>
      </c>
      <c r="Q575" s="10" t="e">
        <f>IF(VLOOKUP($I575,Zużycie!$A$2:$P$8,8,FALSE)=0," ",VLOOKUP($I575,Zużycie!$A$2:$P$8,8,FALSE))</f>
        <v>#N/A</v>
      </c>
      <c r="R575" s="10" t="e">
        <f>IF(VLOOKUP($I575,Zużycie!$A$2:$P$8,9,FALSE)=0," ",VLOOKUP($I575,Zużycie!$A$2:$P$8,9,FALSE))</f>
        <v>#N/A</v>
      </c>
      <c r="S575" s="10" t="e">
        <f>IF(VLOOKUP($I575,Zużycie!$A$2:$P$8,10,FALSE)=0," ",VLOOKUP($I575,Zużycie!$A$2:$P$8,10,FALSE))</f>
        <v>#N/A</v>
      </c>
      <c r="T575" s="10" t="e">
        <f>IF(VLOOKUP($I575,Zużycie!$A$2:$P$8,11,FALSE)=0," ",VLOOKUP($I575,Zużycie!$A$2:$P$8,11,FALSE))</f>
        <v>#N/A</v>
      </c>
      <c r="U575" s="10" t="e">
        <f>IF(VLOOKUP($I575,Zużycie!$A$2:$P$8,12,FALSE)=0," ",VLOOKUP($I575,Zużycie!$A$2:$P$8,12,FALSE))</f>
        <v>#N/A</v>
      </c>
      <c r="V575" s="10" t="e">
        <f>IF(VLOOKUP($I575,Zużycie!$A$2:$P$8,13,FALSE)=0," ",VLOOKUP($I575,Zużycie!$A$2:$P$2,100,FALSE))</f>
        <v>#N/A</v>
      </c>
      <c r="W575" s="10" t="e">
        <f>IF(VLOOKUP($I575,Zużycie!$A$2:$P$8,14,FALSE)=0," ",VLOOKUP($I575,Zużycie!$A$2:$P$8,14,FALSE))</f>
        <v>#N/A</v>
      </c>
      <c r="X575" s="10" t="e">
        <f>IF(VLOOKUP($I575,Zużycie!$A$2:$P$8,15,FALSE)=0," ",VLOOKUP($I575,Zużycie!$A$2:$P$8,15,FALSE))</f>
        <v>#N/A</v>
      </c>
      <c r="Y575" s="10" t="e">
        <f>IF(VLOOKUP($I575,Zużycie!$A$2:$P$8,16,FALSE)=0," ",VLOOKUP($I575,Zużycie!$A$2:$P$8,16,FALSE))</f>
        <v>#N/A</v>
      </c>
      <c r="Z575" s="10"/>
      <c r="AA575" s="10"/>
      <c r="AB575" s="10"/>
      <c r="AC575" s="10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</row>
    <row r="576" spans="1:46" ht="47.25" customHeight="1">
      <c r="A576" s="14"/>
      <c r="B576" s="5"/>
      <c r="C576" s="6"/>
      <c r="D576" s="6"/>
      <c r="E576" s="7"/>
      <c r="F576" s="5"/>
      <c r="G576" s="5"/>
      <c r="H576" s="5"/>
      <c r="I576" s="5" t="str">
        <f t="shared" si="60"/>
        <v/>
      </c>
      <c r="J576" s="5"/>
      <c r="K576" s="5"/>
      <c r="L576" s="5"/>
      <c r="M576" s="5"/>
      <c r="N576" s="10" t="e">
        <f>IF(VLOOKUP($I576,Zużycie!$A$2:$P$8,5,FALSE)=0," ",VLOOKUP($I576,Zużycie!$A$2:$P$8,5,FALSE))</f>
        <v>#N/A</v>
      </c>
      <c r="O576" s="10" t="e">
        <f>IF(VLOOKUP($I576,Zużycie!$A$2:$P$8,6,FALSE)=0," ",VLOOKUP($I576,Zużycie!$A$2:$P$8,6,FALSE))</f>
        <v>#N/A</v>
      </c>
      <c r="P576" s="10" t="e">
        <f>IF(VLOOKUP($I576,Zużycie!$A$2:$P$8,7,FALSE)=0," ",VLOOKUP($I576,Zużycie!$A$2:$P$8,7,FALSE))</f>
        <v>#N/A</v>
      </c>
      <c r="Q576" s="10" t="e">
        <f>IF(VLOOKUP($I576,Zużycie!$A$2:$P$8,8,FALSE)=0," ",VLOOKUP($I576,Zużycie!$A$2:$P$8,8,FALSE))</f>
        <v>#N/A</v>
      </c>
      <c r="R576" s="10" t="e">
        <f>IF(VLOOKUP($I576,Zużycie!$A$2:$P$8,9,FALSE)=0," ",VLOOKUP($I576,Zużycie!$A$2:$P$8,9,FALSE))</f>
        <v>#N/A</v>
      </c>
      <c r="S576" s="10" t="e">
        <f>IF(VLOOKUP($I576,Zużycie!$A$2:$P$8,10,FALSE)=0," ",VLOOKUP($I576,Zużycie!$A$2:$P$8,10,FALSE))</f>
        <v>#N/A</v>
      </c>
      <c r="T576" s="10" t="e">
        <f>IF(VLOOKUP($I576,Zużycie!$A$2:$P$8,11,FALSE)=0," ",VLOOKUP($I576,Zużycie!$A$2:$P$8,11,FALSE))</f>
        <v>#N/A</v>
      </c>
      <c r="U576" s="10" t="e">
        <f>IF(VLOOKUP($I576,Zużycie!$A$2:$P$8,12,FALSE)=0," ",VLOOKUP($I576,Zużycie!$A$2:$P$8,12,FALSE))</f>
        <v>#N/A</v>
      </c>
      <c r="V576" s="10" t="e">
        <f>IF(VLOOKUP($I576,Zużycie!$A$2:$P$8,13,FALSE)=0," ",VLOOKUP($I576,Zużycie!$A$2:$P$2,100,FALSE))</f>
        <v>#N/A</v>
      </c>
      <c r="W576" s="10" t="e">
        <f>IF(VLOOKUP($I576,Zużycie!$A$2:$P$8,14,FALSE)=0," ",VLOOKUP($I576,Zużycie!$A$2:$P$8,14,FALSE))</f>
        <v>#N/A</v>
      </c>
      <c r="X576" s="10" t="e">
        <f>IF(VLOOKUP($I576,Zużycie!$A$2:$P$8,15,FALSE)=0," ",VLOOKUP($I576,Zużycie!$A$2:$P$8,15,FALSE))</f>
        <v>#N/A</v>
      </c>
      <c r="Y576" s="10" t="e">
        <f>IF(VLOOKUP($I576,Zużycie!$A$2:$P$8,16,FALSE)=0," ",VLOOKUP($I576,Zużycie!$A$2:$P$8,16,FALSE))</f>
        <v>#N/A</v>
      </c>
      <c r="Z576" s="10"/>
      <c r="AA576" s="10"/>
      <c r="AB576" s="10"/>
      <c r="AC576" s="10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</row>
    <row r="577" spans="1:46" ht="47.25" customHeight="1">
      <c r="A577" s="14"/>
      <c r="B577" s="5"/>
      <c r="C577" s="6"/>
      <c r="D577" s="6"/>
      <c r="E577" s="7"/>
      <c r="F577" s="5"/>
      <c r="G577" s="5"/>
      <c r="H577" s="5"/>
      <c r="I577" s="5" t="str">
        <f t="shared" si="60"/>
        <v/>
      </c>
      <c r="J577" s="5"/>
      <c r="K577" s="5"/>
      <c r="L577" s="5"/>
      <c r="M577" s="5"/>
      <c r="N577" s="10" t="e">
        <f>IF(VLOOKUP($I577,Zużycie!$A$2:$P$8,5,FALSE)=0," ",VLOOKUP($I577,Zużycie!$A$2:$P$8,5,FALSE))</f>
        <v>#N/A</v>
      </c>
      <c r="O577" s="10" t="e">
        <f>IF(VLOOKUP($I577,Zużycie!$A$2:$P$8,6,FALSE)=0," ",VLOOKUP($I577,Zużycie!$A$2:$P$8,6,FALSE))</f>
        <v>#N/A</v>
      </c>
      <c r="P577" s="10" t="e">
        <f>IF(VLOOKUP($I577,Zużycie!$A$2:$P$8,7,FALSE)=0," ",VLOOKUP($I577,Zużycie!$A$2:$P$8,7,FALSE))</f>
        <v>#N/A</v>
      </c>
      <c r="Q577" s="10" t="e">
        <f>IF(VLOOKUP($I577,Zużycie!$A$2:$P$8,8,FALSE)=0," ",VLOOKUP($I577,Zużycie!$A$2:$P$8,8,FALSE))</f>
        <v>#N/A</v>
      </c>
      <c r="R577" s="10" t="e">
        <f>IF(VLOOKUP($I577,Zużycie!$A$2:$P$8,9,FALSE)=0," ",VLOOKUP($I577,Zużycie!$A$2:$P$8,9,FALSE))</f>
        <v>#N/A</v>
      </c>
      <c r="S577" s="10" t="e">
        <f>IF(VLOOKUP($I577,Zużycie!$A$2:$P$8,10,FALSE)=0," ",VLOOKUP($I577,Zużycie!$A$2:$P$8,10,FALSE))</f>
        <v>#N/A</v>
      </c>
      <c r="T577" s="10" t="e">
        <f>IF(VLOOKUP($I577,Zużycie!$A$2:$P$8,11,FALSE)=0," ",VLOOKUP($I577,Zużycie!$A$2:$P$8,11,FALSE))</f>
        <v>#N/A</v>
      </c>
      <c r="U577" s="10" t="e">
        <f>IF(VLOOKUP($I577,Zużycie!$A$2:$P$8,12,FALSE)=0," ",VLOOKUP($I577,Zużycie!$A$2:$P$8,12,FALSE))</f>
        <v>#N/A</v>
      </c>
      <c r="V577" s="10" t="e">
        <f>IF(VLOOKUP($I577,Zużycie!$A$2:$P$8,13,FALSE)=0," ",VLOOKUP($I577,Zużycie!$A$2:$P$2,100,FALSE))</f>
        <v>#N/A</v>
      </c>
      <c r="W577" s="10" t="e">
        <f>IF(VLOOKUP($I577,Zużycie!$A$2:$P$8,14,FALSE)=0," ",VLOOKUP($I577,Zużycie!$A$2:$P$8,14,FALSE))</f>
        <v>#N/A</v>
      </c>
      <c r="X577" s="10" t="e">
        <f>IF(VLOOKUP($I577,Zużycie!$A$2:$P$8,15,FALSE)=0," ",VLOOKUP($I577,Zużycie!$A$2:$P$8,15,FALSE))</f>
        <v>#N/A</v>
      </c>
      <c r="Y577" s="10" t="e">
        <f>IF(VLOOKUP($I577,Zużycie!$A$2:$P$8,16,FALSE)=0," ",VLOOKUP($I577,Zużycie!$A$2:$P$8,16,FALSE))</f>
        <v>#N/A</v>
      </c>
      <c r="Z577" s="10"/>
      <c r="AA577" s="10"/>
      <c r="AB577" s="10"/>
      <c r="AC577" s="10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</row>
    <row r="578" spans="1:46" ht="47.25" customHeight="1">
      <c r="A578" s="14"/>
      <c r="B578" s="5"/>
      <c r="C578" s="6"/>
      <c r="D578" s="6"/>
      <c r="E578" s="7"/>
      <c r="F578" s="5"/>
      <c r="G578" s="5"/>
      <c r="H578" s="5"/>
      <c r="I578" s="5" t="str">
        <f t="shared" si="60"/>
        <v/>
      </c>
      <c r="J578" s="5"/>
      <c r="K578" s="5"/>
      <c r="L578" s="5"/>
      <c r="M578" s="5"/>
      <c r="N578" s="10" t="e">
        <f>IF(VLOOKUP($I578,Zużycie!$A$2:$P$8,5,FALSE)=0," ",VLOOKUP($I578,Zużycie!$A$2:$P$8,5,FALSE))</f>
        <v>#N/A</v>
      </c>
      <c r="O578" s="10" t="e">
        <f>IF(VLOOKUP($I578,Zużycie!$A$2:$P$8,6,FALSE)=0," ",VLOOKUP($I578,Zużycie!$A$2:$P$8,6,FALSE))</f>
        <v>#N/A</v>
      </c>
      <c r="P578" s="10" t="e">
        <f>IF(VLOOKUP($I578,Zużycie!$A$2:$P$8,7,FALSE)=0," ",VLOOKUP($I578,Zużycie!$A$2:$P$8,7,FALSE))</f>
        <v>#N/A</v>
      </c>
      <c r="Q578" s="10" t="e">
        <f>IF(VLOOKUP($I578,Zużycie!$A$2:$P$8,8,FALSE)=0," ",VLOOKUP($I578,Zużycie!$A$2:$P$8,8,FALSE))</f>
        <v>#N/A</v>
      </c>
      <c r="R578" s="10" t="e">
        <f>IF(VLOOKUP($I578,Zużycie!$A$2:$P$8,9,FALSE)=0," ",VLOOKUP($I578,Zużycie!$A$2:$P$8,9,FALSE))</f>
        <v>#N/A</v>
      </c>
      <c r="S578" s="10" t="e">
        <f>IF(VLOOKUP($I578,Zużycie!$A$2:$P$8,10,FALSE)=0," ",VLOOKUP($I578,Zużycie!$A$2:$P$8,10,FALSE))</f>
        <v>#N/A</v>
      </c>
      <c r="T578" s="10" t="e">
        <f>IF(VLOOKUP($I578,Zużycie!$A$2:$P$8,11,FALSE)=0," ",VLOOKUP($I578,Zużycie!$A$2:$P$8,11,FALSE))</f>
        <v>#N/A</v>
      </c>
      <c r="U578" s="10" t="e">
        <f>IF(VLOOKUP($I578,Zużycie!$A$2:$P$8,12,FALSE)=0," ",VLOOKUP($I578,Zużycie!$A$2:$P$8,12,FALSE))</f>
        <v>#N/A</v>
      </c>
      <c r="V578" s="10" t="e">
        <f>IF(VLOOKUP($I578,Zużycie!$A$2:$P$8,13,FALSE)=0," ",VLOOKUP($I578,Zużycie!$A$2:$P$2,100,FALSE))</f>
        <v>#N/A</v>
      </c>
      <c r="W578" s="10" t="e">
        <f>IF(VLOOKUP($I578,Zużycie!$A$2:$P$8,14,FALSE)=0," ",VLOOKUP($I578,Zużycie!$A$2:$P$8,14,FALSE))</f>
        <v>#N/A</v>
      </c>
      <c r="X578" s="10" t="e">
        <f>IF(VLOOKUP($I578,Zużycie!$A$2:$P$8,15,FALSE)=0," ",VLOOKUP($I578,Zużycie!$A$2:$P$8,15,FALSE))</f>
        <v>#N/A</v>
      </c>
      <c r="Y578" s="10" t="e">
        <f>IF(VLOOKUP($I578,Zużycie!$A$2:$P$8,16,FALSE)=0," ",VLOOKUP($I578,Zużycie!$A$2:$P$8,16,FALSE))</f>
        <v>#N/A</v>
      </c>
      <c r="Z578" s="10"/>
      <c r="AA578" s="10"/>
      <c r="AB578" s="10"/>
      <c r="AC578" s="10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</row>
    <row r="579" spans="1:46" ht="47.25" customHeight="1">
      <c r="A579" s="14"/>
      <c r="B579" s="5"/>
      <c r="C579" s="6"/>
      <c r="D579" s="6"/>
      <c r="E579" s="7"/>
      <c r="F579" s="5"/>
      <c r="G579" s="5"/>
      <c r="H579" s="5"/>
      <c r="I579" s="5" t="str">
        <f t="shared" ref="I579:I613" si="61">CONCATENATE(F579,G579,H579)</f>
        <v/>
      </c>
      <c r="J579" s="5"/>
      <c r="K579" s="5"/>
      <c r="L579" s="5"/>
      <c r="M579" s="5"/>
      <c r="N579" s="10" t="e">
        <f>IF(VLOOKUP($I579,Zużycie!$A$2:$P$8,5,FALSE)=0," ",VLOOKUP($I579,Zużycie!$A$2:$P$8,5,FALSE))</f>
        <v>#N/A</v>
      </c>
      <c r="O579" s="10" t="e">
        <f>IF(VLOOKUP($I579,Zużycie!$A$2:$P$8,6,FALSE)=0," ",VLOOKUP($I579,Zużycie!$A$2:$P$8,6,FALSE))</f>
        <v>#N/A</v>
      </c>
      <c r="P579" s="10" t="e">
        <f>IF(VLOOKUP($I579,Zużycie!$A$2:$P$8,7,FALSE)=0," ",VLOOKUP($I579,Zużycie!$A$2:$P$8,7,FALSE))</f>
        <v>#N/A</v>
      </c>
      <c r="Q579" s="10" t="e">
        <f>IF(VLOOKUP($I579,Zużycie!$A$2:$P$8,8,FALSE)=0," ",VLOOKUP($I579,Zużycie!$A$2:$P$8,8,FALSE))</f>
        <v>#N/A</v>
      </c>
      <c r="R579" s="10" t="e">
        <f>IF(VLOOKUP($I579,Zużycie!$A$2:$P$8,9,FALSE)=0," ",VLOOKUP($I579,Zużycie!$A$2:$P$8,9,FALSE))</f>
        <v>#N/A</v>
      </c>
      <c r="S579" s="10" t="e">
        <f>IF(VLOOKUP($I579,Zużycie!$A$2:$P$8,10,FALSE)=0," ",VLOOKUP($I579,Zużycie!$A$2:$P$8,10,FALSE))</f>
        <v>#N/A</v>
      </c>
      <c r="T579" s="10" t="e">
        <f>IF(VLOOKUP($I579,Zużycie!$A$2:$P$8,11,FALSE)=0," ",VLOOKUP($I579,Zużycie!$A$2:$P$8,11,FALSE))</f>
        <v>#N/A</v>
      </c>
      <c r="U579" s="10" t="e">
        <f>IF(VLOOKUP($I579,Zużycie!$A$2:$P$8,12,FALSE)=0," ",VLOOKUP($I579,Zużycie!$A$2:$P$8,12,FALSE))</f>
        <v>#N/A</v>
      </c>
      <c r="V579" s="10" t="e">
        <f>IF(VLOOKUP($I579,Zużycie!$A$2:$P$8,13,FALSE)=0," ",VLOOKUP($I579,Zużycie!$A$2:$P$2,100,FALSE))</f>
        <v>#N/A</v>
      </c>
      <c r="W579" s="10" t="e">
        <f>IF(VLOOKUP($I579,Zużycie!$A$2:$P$8,14,FALSE)=0," ",VLOOKUP($I579,Zużycie!$A$2:$P$8,14,FALSE))</f>
        <v>#N/A</v>
      </c>
      <c r="X579" s="10" t="e">
        <f>IF(VLOOKUP($I579,Zużycie!$A$2:$P$8,15,FALSE)=0," ",VLOOKUP($I579,Zużycie!$A$2:$P$8,15,FALSE))</f>
        <v>#N/A</v>
      </c>
      <c r="Y579" s="10" t="e">
        <f>IF(VLOOKUP($I579,Zużycie!$A$2:$P$8,16,FALSE)=0," ",VLOOKUP($I579,Zużycie!$A$2:$P$8,16,FALSE))</f>
        <v>#N/A</v>
      </c>
      <c r="Z579" s="10"/>
      <c r="AA579" s="10"/>
      <c r="AB579" s="10"/>
      <c r="AC579" s="10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</row>
    <row r="580" spans="1:46" ht="47.25" customHeight="1">
      <c r="A580" s="14"/>
      <c r="B580" s="5"/>
      <c r="C580" s="6"/>
      <c r="D580" s="6"/>
      <c r="E580" s="7"/>
      <c r="F580" s="5"/>
      <c r="G580" s="5"/>
      <c r="H580" s="5"/>
      <c r="I580" s="5" t="str">
        <f t="shared" si="61"/>
        <v/>
      </c>
      <c r="J580" s="5"/>
      <c r="K580" s="5"/>
      <c r="L580" s="5"/>
      <c r="M580" s="5"/>
      <c r="N580" s="10" t="e">
        <f>IF(VLOOKUP($I580,Zużycie!$A$2:$P$8,5,FALSE)=0," ",VLOOKUP($I580,Zużycie!$A$2:$P$8,5,FALSE))</f>
        <v>#N/A</v>
      </c>
      <c r="O580" s="10" t="e">
        <f>IF(VLOOKUP($I580,Zużycie!$A$2:$P$8,6,FALSE)=0," ",VLOOKUP($I580,Zużycie!$A$2:$P$8,6,FALSE))</f>
        <v>#N/A</v>
      </c>
      <c r="P580" s="10" t="e">
        <f>IF(VLOOKUP($I580,Zużycie!$A$2:$P$8,7,FALSE)=0," ",VLOOKUP($I580,Zużycie!$A$2:$P$8,7,FALSE))</f>
        <v>#N/A</v>
      </c>
      <c r="Q580" s="10" t="e">
        <f>IF(VLOOKUP($I580,Zużycie!$A$2:$P$8,8,FALSE)=0," ",VLOOKUP($I580,Zużycie!$A$2:$P$8,8,FALSE))</f>
        <v>#N/A</v>
      </c>
      <c r="R580" s="10" t="e">
        <f>IF(VLOOKUP($I580,Zużycie!$A$2:$P$8,9,FALSE)=0," ",VLOOKUP($I580,Zużycie!$A$2:$P$8,9,FALSE))</f>
        <v>#N/A</v>
      </c>
      <c r="S580" s="10" t="e">
        <f>IF(VLOOKUP($I580,Zużycie!$A$2:$P$8,10,FALSE)=0," ",VLOOKUP($I580,Zużycie!$A$2:$P$8,10,FALSE))</f>
        <v>#N/A</v>
      </c>
      <c r="T580" s="10" t="e">
        <f>IF(VLOOKUP($I580,Zużycie!$A$2:$P$8,11,FALSE)=0," ",VLOOKUP($I580,Zużycie!$A$2:$P$8,11,FALSE))</f>
        <v>#N/A</v>
      </c>
      <c r="U580" s="10" t="e">
        <f>IF(VLOOKUP($I580,Zużycie!$A$2:$P$8,12,FALSE)=0," ",VLOOKUP($I580,Zużycie!$A$2:$P$8,12,FALSE))</f>
        <v>#N/A</v>
      </c>
      <c r="V580" s="10" t="e">
        <f>IF(VLOOKUP($I580,Zużycie!$A$2:$P$8,13,FALSE)=0," ",VLOOKUP($I580,Zużycie!$A$2:$P$2,100,FALSE))</f>
        <v>#N/A</v>
      </c>
      <c r="W580" s="10" t="e">
        <f>IF(VLOOKUP($I580,Zużycie!$A$2:$P$8,14,FALSE)=0," ",VLOOKUP($I580,Zużycie!$A$2:$P$8,14,FALSE))</f>
        <v>#N/A</v>
      </c>
      <c r="X580" s="10" t="e">
        <f>IF(VLOOKUP($I580,Zużycie!$A$2:$P$8,15,FALSE)=0," ",VLOOKUP($I580,Zużycie!$A$2:$P$8,15,FALSE))</f>
        <v>#N/A</v>
      </c>
      <c r="Y580" s="10" t="e">
        <f>IF(VLOOKUP($I580,Zużycie!$A$2:$P$8,16,FALSE)=0," ",VLOOKUP($I580,Zużycie!$A$2:$P$8,16,FALSE))</f>
        <v>#N/A</v>
      </c>
      <c r="Z580" s="10"/>
      <c r="AA580" s="10"/>
      <c r="AB580" s="10"/>
      <c r="AC580" s="10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</row>
    <row r="581" spans="1:46" ht="47.25" customHeight="1">
      <c r="A581" s="14"/>
      <c r="B581" s="5"/>
      <c r="C581" s="6"/>
      <c r="D581" s="6"/>
      <c r="E581" s="7"/>
      <c r="F581" s="5"/>
      <c r="G581" s="5"/>
      <c r="H581" s="5"/>
      <c r="I581" s="5" t="str">
        <f t="shared" si="61"/>
        <v/>
      </c>
      <c r="J581" s="5"/>
      <c r="K581" s="5"/>
      <c r="L581" s="5"/>
      <c r="M581" s="5"/>
      <c r="N581" s="10" t="e">
        <f>IF(VLOOKUP($I581,Zużycie!$A$2:$P$8,5,FALSE)=0," ",VLOOKUP($I581,Zużycie!$A$2:$P$8,5,FALSE))</f>
        <v>#N/A</v>
      </c>
      <c r="O581" s="10" t="e">
        <f>IF(VLOOKUP($I581,Zużycie!$A$2:$P$8,6,FALSE)=0," ",VLOOKUP($I581,Zużycie!$A$2:$P$8,6,FALSE))</f>
        <v>#N/A</v>
      </c>
      <c r="P581" s="10" t="e">
        <f>IF(VLOOKUP($I581,Zużycie!$A$2:$P$8,7,FALSE)=0," ",VLOOKUP($I581,Zużycie!$A$2:$P$8,7,FALSE))</f>
        <v>#N/A</v>
      </c>
      <c r="Q581" s="10" t="e">
        <f>IF(VLOOKUP($I581,Zużycie!$A$2:$P$8,8,FALSE)=0," ",VLOOKUP($I581,Zużycie!$A$2:$P$8,8,FALSE))</f>
        <v>#N/A</v>
      </c>
      <c r="R581" s="10" t="e">
        <f>IF(VLOOKUP($I581,Zużycie!$A$2:$P$8,9,FALSE)=0," ",VLOOKUP($I581,Zużycie!$A$2:$P$8,9,FALSE))</f>
        <v>#N/A</v>
      </c>
      <c r="S581" s="10" t="e">
        <f>IF(VLOOKUP($I581,Zużycie!$A$2:$P$8,10,FALSE)=0," ",VLOOKUP($I581,Zużycie!$A$2:$P$8,10,FALSE))</f>
        <v>#N/A</v>
      </c>
      <c r="T581" s="10" t="e">
        <f>IF(VLOOKUP($I581,Zużycie!$A$2:$P$8,11,FALSE)=0," ",VLOOKUP($I581,Zużycie!$A$2:$P$8,11,FALSE))</f>
        <v>#N/A</v>
      </c>
      <c r="U581" s="10" t="e">
        <f>IF(VLOOKUP($I581,Zużycie!$A$2:$P$8,12,FALSE)=0," ",VLOOKUP($I581,Zużycie!$A$2:$P$8,12,FALSE))</f>
        <v>#N/A</v>
      </c>
      <c r="V581" s="10" t="e">
        <f>IF(VLOOKUP($I581,Zużycie!$A$2:$P$8,13,FALSE)=0," ",VLOOKUP($I581,Zużycie!$A$2:$P$2,100,FALSE))</f>
        <v>#N/A</v>
      </c>
      <c r="W581" s="10" t="e">
        <f>IF(VLOOKUP($I581,Zużycie!$A$2:$P$8,14,FALSE)=0," ",VLOOKUP($I581,Zużycie!$A$2:$P$8,14,FALSE))</f>
        <v>#N/A</v>
      </c>
      <c r="X581" s="10" t="e">
        <f>IF(VLOOKUP($I581,Zużycie!$A$2:$P$8,15,FALSE)=0," ",VLOOKUP($I581,Zużycie!$A$2:$P$8,15,FALSE))</f>
        <v>#N/A</v>
      </c>
      <c r="Y581" s="10" t="e">
        <f>IF(VLOOKUP($I581,Zużycie!$A$2:$P$8,16,FALSE)=0," ",VLOOKUP($I581,Zużycie!$A$2:$P$8,16,FALSE))</f>
        <v>#N/A</v>
      </c>
      <c r="Z581" s="10"/>
      <c r="AA581" s="10"/>
      <c r="AB581" s="10"/>
      <c r="AC581" s="10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</row>
    <row r="582" spans="1:46" ht="47.25" customHeight="1">
      <c r="A582" s="14"/>
      <c r="B582" s="5"/>
      <c r="C582" s="6"/>
      <c r="D582" s="6"/>
      <c r="E582" s="7"/>
      <c r="F582" s="5"/>
      <c r="G582" s="5"/>
      <c r="H582" s="5"/>
      <c r="I582" s="5" t="str">
        <f t="shared" si="61"/>
        <v/>
      </c>
      <c r="J582" s="5"/>
      <c r="K582" s="5"/>
      <c r="L582" s="5"/>
      <c r="M582" s="5"/>
      <c r="N582" s="10" t="e">
        <f>IF(VLOOKUP($I582,Zużycie!$A$2:$P$8,5,FALSE)=0," ",VLOOKUP($I582,Zużycie!$A$2:$P$8,5,FALSE))</f>
        <v>#N/A</v>
      </c>
      <c r="O582" s="10" t="e">
        <f>IF(VLOOKUP($I582,Zużycie!$A$2:$P$8,6,FALSE)=0," ",VLOOKUP($I582,Zużycie!$A$2:$P$8,6,FALSE))</f>
        <v>#N/A</v>
      </c>
      <c r="P582" s="10" t="e">
        <f>IF(VLOOKUP($I582,Zużycie!$A$2:$P$8,7,FALSE)=0," ",VLOOKUP($I582,Zużycie!$A$2:$P$8,7,FALSE))</f>
        <v>#N/A</v>
      </c>
      <c r="Q582" s="10" t="e">
        <f>IF(VLOOKUP($I582,Zużycie!$A$2:$P$8,8,FALSE)=0," ",VLOOKUP($I582,Zużycie!$A$2:$P$8,8,FALSE))</f>
        <v>#N/A</v>
      </c>
      <c r="R582" s="10" t="e">
        <f>IF(VLOOKUP($I582,Zużycie!$A$2:$P$8,9,FALSE)=0," ",VLOOKUP($I582,Zużycie!$A$2:$P$8,9,FALSE))</f>
        <v>#N/A</v>
      </c>
      <c r="S582" s="10" t="e">
        <f>IF(VLOOKUP($I582,Zużycie!$A$2:$P$8,10,FALSE)=0," ",VLOOKUP($I582,Zużycie!$A$2:$P$8,10,FALSE))</f>
        <v>#N/A</v>
      </c>
      <c r="T582" s="10" t="e">
        <f>IF(VLOOKUP($I582,Zużycie!$A$2:$P$8,11,FALSE)=0," ",VLOOKUP($I582,Zużycie!$A$2:$P$8,11,FALSE))</f>
        <v>#N/A</v>
      </c>
      <c r="U582" s="10" t="e">
        <f>IF(VLOOKUP($I582,Zużycie!$A$2:$P$8,12,FALSE)=0," ",VLOOKUP($I582,Zużycie!$A$2:$P$8,12,FALSE))</f>
        <v>#N/A</v>
      </c>
      <c r="V582" s="10" t="e">
        <f>IF(VLOOKUP($I582,Zużycie!$A$2:$P$8,13,FALSE)=0," ",VLOOKUP($I582,Zużycie!$A$2:$P$2,100,FALSE))</f>
        <v>#N/A</v>
      </c>
      <c r="W582" s="10" t="e">
        <f>IF(VLOOKUP($I582,Zużycie!$A$2:$P$8,14,FALSE)=0," ",VLOOKUP($I582,Zużycie!$A$2:$P$8,14,FALSE))</f>
        <v>#N/A</v>
      </c>
      <c r="X582" s="10" t="e">
        <f>IF(VLOOKUP($I582,Zużycie!$A$2:$P$8,15,FALSE)=0," ",VLOOKUP($I582,Zużycie!$A$2:$P$8,15,FALSE))</f>
        <v>#N/A</v>
      </c>
      <c r="Y582" s="10" t="e">
        <f>IF(VLOOKUP($I582,Zużycie!$A$2:$P$8,16,FALSE)=0," ",VLOOKUP($I582,Zużycie!$A$2:$P$8,16,FALSE))</f>
        <v>#N/A</v>
      </c>
      <c r="Z582" s="10"/>
      <c r="AA582" s="10"/>
      <c r="AB582" s="10"/>
      <c r="AC582" s="10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</row>
    <row r="583" spans="1:46" ht="47.25" customHeight="1">
      <c r="A583" s="14"/>
      <c r="B583" s="5"/>
      <c r="C583" s="6"/>
      <c r="D583" s="6"/>
      <c r="E583" s="7"/>
      <c r="F583" s="5"/>
      <c r="G583" s="5"/>
      <c r="H583" s="5"/>
      <c r="I583" s="5" t="str">
        <f t="shared" si="61"/>
        <v/>
      </c>
      <c r="J583" s="5"/>
      <c r="K583" s="5"/>
      <c r="L583" s="5"/>
      <c r="M583" s="5"/>
      <c r="N583" s="10" t="e">
        <f>IF(VLOOKUP($I583,Zużycie!$A$2:$P$8,5,FALSE)=0," ",VLOOKUP($I583,Zużycie!$A$2:$P$8,5,FALSE))</f>
        <v>#N/A</v>
      </c>
      <c r="O583" s="10" t="e">
        <f>IF(VLOOKUP($I583,Zużycie!$A$2:$P$8,6,FALSE)=0," ",VLOOKUP($I583,Zużycie!$A$2:$P$8,6,FALSE))</f>
        <v>#N/A</v>
      </c>
      <c r="P583" s="10" t="e">
        <f>IF(VLOOKUP($I583,Zużycie!$A$2:$P$8,7,FALSE)=0," ",VLOOKUP($I583,Zużycie!$A$2:$P$8,7,FALSE))</f>
        <v>#N/A</v>
      </c>
      <c r="Q583" s="10" t="e">
        <f>IF(VLOOKUP($I583,Zużycie!$A$2:$P$8,8,FALSE)=0," ",VLOOKUP($I583,Zużycie!$A$2:$P$8,8,FALSE))</f>
        <v>#N/A</v>
      </c>
      <c r="R583" s="10" t="e">
        <f>IF(VLOOKUP($I583,Zużycie!$A$2:$P$8,9,FALSE)=0," ",VLOOKUP($I583,Zużycie!$A$2:$P$8,9,FALSE))</f>
        <v>#N/A</v>
      </c>
      <c r="S583" s="10" t="e">
        <f>IF(VLOOKUP($I583,Zużycie!$A$2:$P$8,10,FALSE)=0," ",VLOOKUP($I583,Zużycie!$A$2:$P$8,10,FALSE))</f>
        <v>#N/A</v>
      </c>
      <c r="T583" s="10" t="e">
        <f>IF(VLOOKUP($I583,Zużycie!$A$2:$P$8,11,FALSE)=0," ",VLOOKUP($I583,Zużycie!$A$2:$P$8,11,FALSE))</f>
        <v>#N/A</v>
      </c>
      <c r="U583" s="10" t="e">
        <f>IF(VLOOKUP($I583,Zużycie!$A$2:$P$8,12,FALSE)=0," ",VLOOKUP($I583,Zużycie!$A$2:$P$8,12,FALSE))</f>
        <v>#N/A</v>
      </c>
      <c r="V583" s="10" t="e">
        <f>IF(VLOOKUP($I583,Zużycie!$A$2:$P$8,13,FALSE)=0," ",VLOOKUP($I583,Zużycie!$A$2:$P$2,100,FALSE))</f>
        <v>#N/A</v>
      </c>
      <c r="W583" s="10" t="e">
        <f>IF(VLOOKUP($I583,Zużycie!$A$2:$P$8,14,FALSE)=0," ",VLOOKUP($I583,Zużycie!$A$2:$P$8,14,FALSE))</f>
        <v>#N/A</v>
      </c>
      <c r="X583" s="10" t="e">
        <f>IF(VLOOKUP($I583,Zużycie!$A$2:$P$8,15,FALSE)=0," ",VLOOKUP($I583,Zużycie!$A$2:$P$8,15,FALSE))</f>
        <v>#N/A</v>
      </c>
      <c r="Y583" s="10" t="e">
        <f>IF(VLOOKUP($I583,Zużycie!$A$2:$P$8,16,FALSE)=0," ",VLOOKUP($I583,Zużycie!$A$2:$P$8,16,FALSE))</f>
        <v>#N/A</v>
      </c>
      <c r="Z583" s="10"/>
      <c r="AA583" s="10"/>
      <c r="AB583" s="10"/>
      <c r="AC583" s="10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</row>
    <row r="584" spans="1:46" ht="47.25" customHeight="1">
      <c r="A584" s="14"/>
      <c r="B584" s="5"/>
      <c r="C584" s="6"/>
      <c r="D584" s="6"/>
      <c r="E584" s="7"/>
      <c r="F584" s="5"/>
      <c r="G584" s="5"/>
      <c r="H584" s="5"/>
      <c r="I584" s="5" t="str">
        <f t="shared" si="61"/>
        <v/>
      </c>
      <c r="J584" s="5"/>
      <c r="K584" s="5"/>
      <c r="L584" s="5"/>
      <c r="M584" s="5"/>
      <c r="N584" s="10" t="e">
        <f>IF(VLOOKUP($I584,Zużycie!$A$2:$P$8,5,FALSE)=0," ",VLOOKUP($I584,Zużycie!$A$2:$P$8,5,FALSE))</f>
        <v>#N/A</v>
      </c>
      <c r="O584" s="10" t="e">
        <f>IF(VLOOKUP($I584,Zużycie!$A$2:$P$8,6,FALSE)=0," ",VLOOKUP($I584,Zużycie!$A$2:$P$8,6,FALSE))</f>
        <v>#N/A</v>
      </c>
      <c r="P584" s="10" t="e">
        <f>IF(VLOOKUP($I584,Zużycie!$A$2:$P$8,7,FALSE)=0," ",VLOOKUP($I584,Zużycie!$A$2:$P$8,7,FALSE))</f>
        <v>#N/A</v>
      </c>
      <c r="Q584" s="10" t="e">
        <f>IF(VLOOKUP($I584,Zużycie!$A$2:$P$8,8,FALSE)=0," ",VLOOKUP($I584,Zużycie!$A$2:$P$8,8,FALSE))</f>
        <v>#N/A</v>
      </c>
      <c r="R584" s="10" t="e">
        <f>IF(VLOOKUP($I584,Zużycie!$A$2:$P$8,9,FALSE)=0," ",VLOOKUP($I584,Zużycie!$A$2:$P$8,9,FALSE))</f>
        <v>#N/A</v>
      </c>
      <c r="S584" s="10" t="e">
        <f>IF(VLOOKUP($I584,Zużycie!$A$2:$P$8,10,FALSE)=0," ",VLOOKUP($I584,Zużycie!$A$2:$P$8,10,FALSE))</f>
        <v>#N/A</v>
      </c>
      <c r="T584" s="10" t="e">
        <f>IF(VLOOKUP($I584,Zużycie!$A$2:$P$8,11,FALSE)=0," ",VLOOKUP($I584,Zużycie!$A$2:$P$8,11,FALSE))</f>
        <v>#N/A</v>
      </c>
      <c r="U584" s="10" t="e">
        <f>IF(VLOOKUP($I584,Zużycie!$A$2:$P$8,12,FALSE)=0," ",VLOOKUP($I584,Zużycie!$A$2:$P$8,12,FALSE))</f>
        <v>#N/A</v>
      </c>
      <c r="V584" s="10" t="e">
        <f>IF(VLOOKUP($I584,Zużycie!$A$2:$P$8,13,FALSE)=0," ",VLOOKUP($I584,Zużycie!$A$2:$P$2,100,FALSE))</f>
        <v>#N/A</v>
      </c>
      <c r="W584" s="10" t="e">
        <f>IF(VLOOKUP($I584,Zużycie!$A$2:$P$8,14,FALSE)=0," ",VLOOKUP($I584,Zużycie!$A$2:$P$8,14,FALSE))</f>
        <v>#N/A</v>
      </c>
      <c r="X584" s="10" t="e">
        <f>IF(VLOOKUP($I584,Zużycie!$A$2:$P$8,15,FALSE)=0," ",VLOOKUP($I584,Zużycie!$A$2:$P$8,15,FALSE))</f>
        <v>#N/A</v>
      </c>
      <c r="Y584" s="10" t="e">
        <f>IF(VLOOKUP($I584,Zużycie!$A$2:$P$8,16,FALSE)=0," ",VLOOKUP($I584,Zużycie!$A$2:$P$8,16,FALSE))</f>
        <v>#N/A</v>
      </c>
      <c r="Z584" s="10"/>
      <c r="AA584" s="10"/>
      <c r="AB584" s="10"/>
      <c r="AC584" s="10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</row>
    <row r="585" spans="1:46" ht="47.25" customHeight="1">
      <c r="A585" s="14"/>
      <c r="B585" s="5"/>
      <c r="C585" s="6"/>
      <c r="D585" s="6"/>
      <c r="E585" s="7"/>
      <c r="F585" s="5"/>
      <c r="G585" s="5"/>
      <c r="H585" s="5"/>
      <c r="I585" s="5" t="str">
        <f t="shared" si="61"/>
        <v/>
      </c>
      <c r="J585" s="5"/>
      <c r="K585" s="5"/>
      <c r="L585" s="5"/>
      <c r="M585" s="5"/>
      <c r="N585" s="10" t="e">
        <f>IF(VLOOKUP($I585,Zużycie!$A$2:$P$8,5,FALSE)=0," ",VLOOKUP($I585,Zużycie!$A$2:$P$8,5,FALSE))</f>
        <v>#N/A</v>
      </c>
      <c r="O585" s="10" t="e">
        <f>IF(VLOOKUP($I585,Zużycie!$A$2:$P$8,6,FALSE)=0," ",VLOOKUP($I585,Zużycie!$A$2:$P$8,6,FALSE))</f>
        <v>#N/A</v>
      </c>
      <c r="P585" s="10" t="e">
        <f>IF(VLOOKUP($I585,Zużycie!$A$2:$P$8,7,FALSE)=0," ",VLOOKUP($I585,Zużycie!$A$2:$P$8,7,FALSE))</f>
        <v>#N/A</v>
      </c>
      <c r="Q585" s="10" t="e">
        <f>IF(VLOOKUP($I585,Zużycie!$A$2:$P$8,8,FALSE)=0," ",VLOOKUP($I585,Zużycie!$A$2:$P$8,8,FALSE))</f>
        <v>#N/A</v>
      </c>
      <c r="R585" s="10" t="e">
        <f>IF(VLOOKUP($I585,Zużycie!$A$2:$P$8,9,FALSE)=0," ",VLOOKUP($I585,Zużycie!$A$2:$P$8,9,FALSE))</f>
        <v>#N/A</v>
      </c>
      <c r="S585" s="10" t="e">
        <f>IF(VLOOKUP($I585,Zużycie!$A$2:$P$8,10,FALSE)=0," ",VLOOKUP($I585,Zużycie!$A$2:$P$8,10,FALSE))</f>
        <v>#N/A</v>
      </c>
      <c r="T585" s="10" t="e">
        <f>IF(VLOOKUP($I585,Zużycie!$A$2:$P$8,11,FALSE)=0," ",VLOOKUP($I585,Zużycie!$A$2:$P$8,11,FALSE))</f>
        <v>#N/A</v>
      </c>
      <c r="U585" s="10" t="e">
        <f>IF(VLOOKUP($I585,Zużycie!$A$2:$P$8,12,FALSE)=0," ",VLOOKUP($I585,Zużycie!$A$2:$P$8,12,FALSE))</f>
        <v>#N/A</v>
      </c>
      <c r="V585" s="10" t="e">
        <f>IF(VLOOKUP($I585,Zużycie!$A$2:$P$8,13,FALSE)=0," ",VLOOKUP($I585,Zużycie!$A$2:$P$2,100,FALSE))</f>
        <v>#N/A</v>
      </c>
      <c r="W585" s="10" t="e">
        <f>IF(VLOOKUP($I585,Zużycie!$A$2:$P$8,14,FALSE)=0," ",VLOOKUP($I585,Zużycie!$A$2:$P$8,14,FALSE))</f>
        <v>#N/A</v>
      </c>
      <c r="X585" s="10" t="e">
        <f>IF(VLOOKUP($I585,Zużycie!$A$2:$P$8,15,FALSE)=0," ",VLOOKUP($I585,Zużycie!$A$2:$P$8,15,FALSE))</f>
        <v>#N/A</v>
      </c>
      <c r="Y585" s="10" t="e">
        <f>IF(VLOOKUP($I585,Zużycie!$A$2:$P$8,16,FALSE)=0," ",VLOOKUP($I585,Zużycie!$A$2:$P$8,16,FALSE))</f>
        <v>#N/A</v>
      </c>
      <c r="Z585" s="10"/>
      <c r="AA585" s="10"/>
      <c r="AB585" s="10"/>
      <c r="AC585" s="10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</row>
    <row r="586" spans="1:46" ht="47.25" customHeight="1">
      <c r="A586" s="14"/>
      <c r="B586" s="5"/>
      <c r="C586" s="6"/>
      <c r="D586" s="6"/>
      <c r="E586" s="7"/>
      <c r="F586" s="5"/>
      <c r="G586" s="5"/>
      <c r="H586" s="5"/>
      <c r="I586" s="5" t="str">
        <f t="shared" si="61"/>
        <v/>
      </c>
      <c r="J586" s="5"/>
      <c r="K586" s="5"/>
      <c r="L586" s="5"/>
      <c r="M586" s="5"/>
      <c r="N586" s="10" t="e">
        <f>IF(VLOOKUP($I586,Zużycie!$A$2:$P$8,5,FALSE)=0," ",VLOOKUP($I586,Zużycie!$A$2:$P$8,5,FALSE))</f>
        <v>#N/A</v>
      </c>
      <c r="O586" s="10" t="e">
        <f>IF(VLOOKUP($I586,Zużycie!$A$2:$P$8,6,FALSE)=0," ",VLOOKUP($I586,Zużycie!$A$2:$P$8,6,FALSE))</f>
        <v>#N/A</v>
      </c>
      <c r="P586" s="10" t="e">
        <f>IF(VLOOKUP($I586,Zużycie!$A$2:$P$8,7,FALSE)=0," ",VLOOKUP($I586,Zużycie!$A$2:$P$8,7,FALSE))</f>
        <v>#N/A</v>
      </c>
      <c r="Q586" s="10" t="e">
        <f>IF(VLOOKUP($I586,Zużycie!$A$2:$P$8,8,FALSE)=0," ",VLOOKUP($I586,Zużycie!$A$2:$P$8,8,FALSE))</f>
        <v>#N/A</v>
      </c>
      <c r="R586" s="10" t="e">
        <f>IF(VLOOKUP($I586,Zużycie!$A$2:$P$8,9,FALSE)=0," ",VLOOKUP($I586,Zużycie!$A$2:$P$8,9,FALSE))</f>
        <v>#N/A</v>
      </c>
      <c r="S586" s="10" t="e">
        <f>IF(VLOOKUP($I586,Zużycie!$A$2:$P$8,10,FALSE)=0," ",VLOOKUP($I586,Zużycie!$A$2:$P$8,10,FALSE))</f>
        <v>#N/A</v>
      </c>
      <c r="T586" s="10" t="e">
        <f>IF(VLOOKUP($I586,Zużycie!$A$2:$P$8,11,FALSE)=0," ",VLOOKUP($I586,Zużycie!$A$2:$P$8,11,FALSE))</f>
        <v>#N/A</v>
      </c>
      <c r="U586" s="10" t="e">
        <f>IF(VLOOKUP($I586,Zużycie!$A$2:$P$8,12,FALSE)=0," ",VLOOKUP($I586,Zużycie!$A$2:$P$8,12,FALSE))</f>
        <v>#N/A</v>
      </c>
      <c r="V586" s="10" t="e">
        <f>IF(VLOOKUP($I586,Zużycie!$A$2:$P$8,13,FALSE)=0," ",VLOOKUP($I586,Zużycie!$A$2:$P$2,100,FALSE))</f>
        <v>#N/A</v>
      </c>
      <c r="W586" s="10" t="e">
        <f>IF(VLOOKUP($I586,Zużycie!$A$2:$P$8,14,FALSE)=0," ",VLOOKUP($I586,Zużycie!$A$2:$P$8,14,FALSE))</f>
        <v>#N/A</v>
      </c>
      <c r="X586" s="10" t="e">
        <f>IF(VLOOKUP($I586,Zużycie!$A$2:$P$8,15,FALSE)=0," ",VLOOKUP($I586,Zużycie!$A$2:$P$8,15,FALSE))</f>
        <v>#N/A</v>
      </c>
      <c r="Y586" s="10" t="e">
        <f>IF(VLOOKUP($I586,Zużycie!$A$2:$P$8,16,FALSE)=0," ",VLOOKUP($I586,Zużycie!$A$2:$P$8,16,FALSE))</f>
        <v>#N/A</v>
      </c>
      <c r="Z586" s="10"/>
      <c r="AA586" s="10"/>
      <c r="AB586" s="10"/>
      <c r="AC586" s="10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</row>
    <row r="587" spans="1:46" ht="47.25" customHeight="1">
      <c r="A587" s="14"/>
      <c r="B587" s="5"/>
      <c r="C587" s="6"/>
      <c r="D587" s="6"/>
      <c r="E587" s="7"/>
      <c r="F587" s="5"/>
      <c r="G587" s="5"/>
      <c r="H587" s="5"/>
      <c r="I587" s="5" t="str">
        <f t="shared" si="61"/>
        <v/>
      </c>
      <c r="J587" s="5"/>
      <c r="K587" s="5"/>
      <c r="L587" s="5"/>
      <c r="M587" s="5"/>
      <c r="N587" s="10" t="e">
        <f>IF(VLOOKUP($I587,Zużycie!$A$2:$P$8,5,FALSE)=0," ",VLOOKUP($I587,Zużycie!$A$2:$P$8,5,FALSE))</f>
        <v>#N/A</v>
      </c>
      <c r="O587" s="10" t="e">
        <f>IF(VLOOKUP($I587,Zużycie!$A$2:$P$8,6,FALSE)=0," ",VLOOKUP($I587,Zużycie!$A$2:$P$8,6,FALSE))</f>
        <v>#N/A</v>
      </c>
      <c r="P587" s="10" t="e">
        <f>IF(VLOOKUP($I587,Zużycie!$A$2:$P$8,7,FALSE)=0," ",VLOOKUP($I587,Zużycie!$A$2:$P$8,7,FALSE))</f>
        <v>#N/A</v>
      </c>
      <c r="Q587" s="10" t="e">
        <f>IF(VLOOKUP($I587,Zużycie!$A$2:$P$8,8,FALSE)=0," ",VLOOKUP($I587,Zużycie!$A$2:$P$8,8,FALSE))</f>
        <v>#N/A</v>
      </c>
      <c r="R587" s="10" t="e">
        <f>IF(VLOOKUP($I587,Zużycie!$A$2:$P$8,9,FALSE)=0," ",VLOOKUP($I587,Zużycie!$A$2:$P$8,9,FALSE))</f>
        <v>#N/A</v>
      </c>
      <c r="S587" s="10" t="e">
        <f>IF(VLOOKUP($I587,Zużycie!$A$2:$P$8,10,FALSE)=0," ",VLOOKUP($I587,Zużycie!$A$2:$P$8,10,FALSE))</f>
        <v>#N/A</v>
      </c>
      <c r="T587" s="10" t="e">
        <f>IF(VLOOKUP($I587,Zużycie!$A$2:$P$8,11,FALSE)=0," ",VLOOKUP($I587,Zużycie!$A$2:$P$8,11,FALSE))</f>
        <v>#N/A</v>
      </c>
      <c r="U587" s="10" t="e">
        <f>IF(VLOOKUP($I587,Zużycie!$A$2:$P$8,12,FALSE)=0," ",VLOOKUP($I587,Zużycie!$A$2:$P$8,12,FALSE))</f>
        <v>#N/A</v>
      </c>
      <c r="V587" s="10" t="e">
        <f>IF(VLOOKUP($I587,Zużycie!$A$2:$P$8,13,FALSE)=0," ",VLOOKUP($I587,Zużycie!$A$2:$P$2,100,FALSE))</f>
        <v>#N/A</v>
      </c>
      <c r="W587" s="10" t="e">
        <f>IF(VLOOKUP($I587,Zużycie!$A$2:$P$8,14,FALSE)=0," ",VLOOKUP($I587,Zużycie!$A$2:$P$8,14,FALSE))</f>
        <v>#N/A</v>
      </c>
      <c r="X587" s="10" t="e">
        <f>IF(VLOOKUP($I587,Zużycie!$A$2:$P$8,15,FALSE)=0," ",VLOOKUP($I587,Zużycie!$A$2:$P$8,15,FALSE))</f>
        <v>#N/A</v>
      </c>
      <c r="Y587" s="10" t="e">
        <f>IF(VLOOKUP($I587,Zużycie!$A$2:$P$8,16,FALSE)=0," ",VLOOKUP($I587,Zużycie!$A$2:$P$8,16,FALSE))</f>
        <v>#N/A</v>
      </c>
      <c r="Z587" s="10"/>
      <c r="AA587" s="10"/>
      <c r="AB587" s="10"/>
      <c r="AC587" s="10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</row>
    <row r="588" spans="1:46" ht="47.25" customHeight="1">
      <c r="A588" s="14"/>
      <c r="B588" s="5"/>
      <c r="C588" s="6"/>
      <c r="D588" s="6"/>
      <c r="E588" s="7"/>
      <c r="F588" s="5"/>
      <c r="G588" s="5"/>
      <c r="H588" s="5"/>
      <c r="I588" s="5" t="str">
        <f t="shared" si="61"/>
        <v/>
      </c>
      <c r="J588" s="5"/>
      <c r="K588" s="5"/>
      <c r="L588" s="5"/>
      <c r="M588" s="5"/>
      <c r="N588" s="10" t="e">
        <f>IF(VLOOKUP($I588,Zużycie!$A$2:$P$8,5,FALSE)=0," ",VLOOKUP($I588,Zużycie!$A$2:$P$8,5,FALSE))</f>
        <v>#N/A</v>
      </c>
      <c r="O588" s="10" t="e">
        <f>IF(VLOOKUP($I588,Zużycie!$A$2:$P$8,6,FALSE)=0," ",VLOOKUP($I588,Zużycie!$A$2:$P$8,6,FALSE))</f>
        <v>#N/A</v>
      </c>
      <c r="P588" s="10" t="e">
        <f>IF(VLOOKUP($I588,Zużycie!$A$2:$P$8,7,FALSE)=0," ",VLOOKUP($I588,Zużycie!$A$2:$P$8,7,FALSE))</f>
        <v>#N/A</v>
      </c>
      <c r="Q588" s="10" t="e">
        <f>IF(VLOOKUP($I588,Zużycie!$A$2:$P$8,8,FALSE)=0," ",VLOOKUP($I588,Zużycie!$A$2:$P$8,8,FALSE))</f>
        <v>#N/A</v>
      </c>
      <c r="R588" s="10" t="e">
        <f>IF(VLOOKUP($I588,Zużycie!$A$2:$P$8,9,FALSE)=0," ",VLOOKUP($I588,Zużycie!$A$2:$P$8,9,FALSE))</f>
        <v>#N/A</v>
      </c>
      <c r="S588" s="10" t="e">
        <f>IF(VLOOKUP($I588,Zużycie!$A$2:$P$8,10,FALSE)=0," ",VLOOKUP($I588,Zużycie!$A$2:$P$8,10,FALSE))</f>
        <v>#N/A</v>
      </c>
      <c r="T588" s="10" t="e">
        <f>IF(VLOOKUP($I588,Zużycie!$A$2:$P$8,11,FALSE)=0," ",VLOOKUP($I588,Zużycie!$A$2:$P$8,11,FALSE))</f>
        <v>#N/A</v>
      </c>
      <c r="U588" s="10" t="e">
        <f>IF(VLOOKUP($I588,Zużycie!$A$2:$P$8,12,FALSE)=0," ",VLOOKUP($I588,Zużycie!$A$2:$P$8,12,FALSE))</f>
        <v>#N/A</v>
      </c>
      <c r="V588" s="10" t="e">
        <f>IF(VLOOKUP($I588,Zużycie!$A$2:$P$8,13,FALSE)=0," ",VLOOKUP($I588,Zużycie!$A$2:$P$2,100,FALSE))</f>
        <v>#N/A</v>
      </c>
      <c r="W588" s="10" t="e">
        <f>IF(VLOOKUP($I588,Zużycie!$A$2:$P$8,14,FALSE)=0," ",VLOOKUP($I588,Zużycie!$A$2:$P$8,14,FALSE))</f>
        <v>#N/A</v>
      </c>
      <c r="X588" s="10" t="e">
        <f>IF(VLOOKUP($I588,Zużycie!$A$2:$P$8,15,FALSE)=0," ",VLOOKUP($I588,Zużycie!$A$2:$P$8,15,FALSE))</f>
        <v>#N/A</v>
      </c>
      <c r="Y588" s="10" t="e">
        <f>IF(VLOOKUP($I588,Zużycie!$A$2:$P$8,16,FALSE)=0," ",VLOOKUP($I588,Zużycie!$A$2:$P$8,16,FALSE))</f>
        <v>#N/A</v>
      </c>
      <c r="Z588" s="10"/>
      <c r="AA588" s="10"/>
      <c r="AB588" s="10"/>
      <c r="AC588" s="10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</row>
    <row r="589" spans="1:46" ht="47.25" customHeight="1">
      <c r="A589" s="14"/>
      <c r="B589" s="5"/>
      <c r="C589" s="6"/>
      <c r="D589" s="6"/>
      <c r="E589" s="7"/>
      <c r="F589" s="5"/>
      <c r="G589" s="5"/>
      <c r="H589" s="5"/>
      <c r="I589" s="5" t="str">
        <f t="shared" si="61"/>
        <v/>
      </c>
      <c r="J589" s="5"/>
      <c r="K589" s="5"/>
      <c r="L589" s="5"/>
      <c r="M589" s="5"/>
      <c r="N589" s="10" t="e">
        <f>IF(VLOOKUP($I589,Zużycie!$A$2:$P$8,5,FALSE)=0," ",VLOOKUP($I589,Zużycie!$A$2:$P$8,5,FALSE))</f>
        <v>#N/A</v>
      </c>
      <c r="O589" s="10" t="e">
        <f>IF(VLOOKUP($I589,Zużycie!$A$2:$P$8,6,FALSE)=0," ",VLOOKUP($I589,Zużycie!$A$2:$P$8,6,FALSE))</f>
        <v>#N/A</v>
      </c>
      <c r="P589" s="10" t="e">
        <f>IF(VLOOKUP($I589,Zużycie!$A$2:$P$8,7,FALSE)=0," ",VLOOKUP($I589,Zużycie!$A$2:$P$8,7,FALSE))</f>
        <v>#N/A</v>
      </c>
      <c r="Q589" s="10" t="e">
        <f>IF(VLOOKUP($I589,Zużycie!$A$2:$P$8,8,FALSE)=0," ",VLOOKUP($I589,Zużycie!$A$2:$P$8,8,FALSE))</f>
        <v>#N/A</v>
      </c>
      <c r="R589" s="10" t="e">
        <f>IF(VLOOKUP($I589,Zużycie!$A$2:$P$8,9,FALSE)=0," ",VLOOKUP($I589,Zużycie!$A$2:$P$8,9,FALSE))</f>
        <v>#N/A</v>
      </c>
      <c r="S589" s="10" t="e">
        <f>IF(VLOOKUP($I589,Zużycie!$A$2:$P$8,10,FALSE)=0," ",VLOOKUP($I589,Zużycie!$A$2:$P$8,10,FALSE))</f>
        <v>#N/A</v>
      </c>
      <c r="T589" s="10" t="e">
        <f>IF(VLOOKUP($I589,Zużycie!$A$2:$P$8,11,FALSE)=0," ",VLOOKUP($I589,Zużycie!$A$2:$P$8,11,FALSE))</f>
        <v>#N/A</v>
      </c>
      <c r="U589" s="10" t="e">
        <f>IF(VLOOKUP($I589,Zużycie!$A$2:$P$8,12,FALSE)=0," ",VLOOKUP($I589,Zużycie!$A$2:$P$8,12,FALSE))</f>
        <v>#N/A</v>
      </c>
      <c r="V589" s="10" t="e">
        <f>IF(VLOOKUP($I589,Zużycie!$A$2:$P$8,13,FALSE)=0," ",VLOOKUP($I589,Zużycie!$A$2:$P$2,100,FALSE))</f>
        <v>#N/A</v>
      </c>
      <c r="W589" s="10" t="e">
        <f>IF(VLOOKUP($I589,Zużycie!$A$2:$P$8,14,FALSE)=0," ",VLOOKUP($I589,Zużycie!$A$2:$P$8,14,FALSE))</f>
        <v>#N/A</v>
      </c>
      <c r="X589" s="10" t="e">
        <f>IF(VLOOKUP($I589,Zużycie!$A$2:$P$8,15,FALSE)=0," ",VLOOKUP($I589,Zużycie!$A$2:$P$8,15,FALSE))</f>
        <v>#N/A</v>
      </c>
      <c r="Y589" s="10" t="e">
        <f>IF(VLOOKUP($I589,Zużycie!$A$2:$P$8,16,FALSE)=0," ",VLOOKUP($I589,Zużycie!$A$2:$P$8,16,FALSE))</f>
        <v>#N/A</v>
      </c>
      <c r="Z589" s="10"/>
      <c r="AA589" s="10"/>
      <c r="AB589" s="10"/>
      <c r="AC589" s="10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</row>
    <row r="590" spans="1:46" ht="47.25" customHeight="1">
      <c r="A590" s="14"/>
      <c r="B590" s="5"/>
      <c r="C590" s="6"/>
      <c r="D590" s="6"/>
      <c r="E590" s="7"/>
      <c r="F590" s="5"/>
      <c r="G590" s="5"/>
      <c r="H590" s="5"/>
      <c r="I590" s="5" t="str">
        <f t="shared" si="61"/>
        <v/>
      </c>
      <c r="J590" s="5"/>
      <c r="K590" s="5"/>
      <c r="L590" s="5"/>
      <c r="M590" s="5"/>
      <c r="N590" s="10" t="e">
        <f>IF(VLOOKUP($I590,Zużycie!$A$2:$P$8,5,FALSE)=0," ",VLOOKUP($I590,Zużycie!$A$2:$P$8,5,FALSE))</f>
        <v>#N/A</v>
      </c>
      <c r="O590" s="10" t="e">
        <f>IF(VLOOKUP($I590,Zużycie!$A$2:$P$8,6,FALSE)=0," ",VLOOKUP($I590,Zużycie!$A$2:$P$8,6,FALSE))</f>
        <v>#N/A</v>
      </c>
      <c r="P590" s="10" t="e">
        <f>IF(VLOOKUP($I590,Zużycie!$A$2:$P$8,7,FALSE)=0," ",VLOOKUP($I590,Zużycie!$A$2:$P$8,7,FALSE))</f>
        <v>#N/A</v>
      </c>
      <c r="Q590" s="10" t="e">
        <f>IF(VLOOKUP($I590,Zużycie!$A$2:$P$8,8,FALSE)=0," ",VLOOKUP($I590,Zużycie!$A$2:$P$8,8,FALSE))</f>
        <v>#N/A</v>
      </c>
      <c r="R590" s="10" t="e">
        <f>IF(VLOOKUP($I590,Zużycie!$A$2:$P$8,9,FALSE)=0," ",VLOOKUP($I590,Zużycie!$A$2:$P$8,9,FALSE))</f>
        <v>#N/A</v>
      </c>
      <c r="S590" s="10" t="e">
        <f>IF(VLOOKUP($I590,Zużycie!$A$2:$P$8,10,FALSE)=0," ",VLOOKUP($I590,Zużycie!$A$2:$P$8,10,FALSE))</f>
        <v>#N/A</v>
      </c>
      <c r="T590" s="10" t="e">
        <f>IF(VLOOKUP($I590,Zużycie!$A$2:$P$8,11,FALSE)=0," ",VLOOKUP($I590,Zużycie!$A$2:$P$8,11,FALSE))</f>
        <v>#N/A</v>
      </c>
      <c r="U590" s="10" t="e">
        <f>IF(VLOOKUP($I590,Zużycie!$A$2:$P$8,12,FALSE)=0," ",VLOOKUP($I590,Zużycie!$A$2:$P$8,12,FALSE))</f>
        <v>#N/A</v>
      </c>
      <c r="V590" s="10" t="e">
        <f>IF(VLOOKUP($I590,Zużycie!$A$2:$P$8,13,FALSE)=0," ",VLOOKUP($I590,Zużycie!$A$2:$P$2,100,FALSE))</f>
        <v>#N/A</v>
      </c>
      <c r="W590" s="10" t="e">
        <f>IF(VLOOKUP($I590,Zużycie!$A$2:$P$8,14,FALSE)=0," ",VLOOKUP($I590,Zużycie!$A$2:$P$8,14,FALSE))</f>
        <v>#N/A</v>
      </c>
      <c r="X590" s="10" t="e">
        <f>IF(VLOOKUP($I590,Zużycie!$A$2:$P$8,15,FALSE)=0," ",VLOOKUP($I590,Zużycie!$A$2:$P$8,15,FALSE))</f>
        <v>#N/A</v>
      </c>
      <c r="Y590" s="10" t="e">
        <f>IF(VLOOKUP($I590,Zużycie!$A$2:$P$8,16,FALSE)=0," ",VLOOKUP($I590,Zużycie!$A$2:$P$8,16,FALSE))</f>
        <v>#N/A</v>
      </c>
      <c r="Z590" s="10"/>
      <c r="AA590" s="10"/>
      <c r="AB590" s="10"/>
      <c r="AC590" s="10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</row>
    <row r="591" spans="1:46" ht="47.25" customHeight="1">
      <c r="A591" s="14"/>
      <c r="B591" s="5"/>
      <c r="C591" s="6"/>
      <c r="D591" s="6"/>
      <c r="E591" s="7"/>
      <c r="F591" s="5"/>
      <c r="G591" s="5"/>
      <c r="H591" s="5"/>
      <c r="I591" s="5" t="str">
        <f t="shared" si="61"/>
        <v/>
      </c>
      <c r="J591" s="5"/>
      <c r="K591" s="5"/>
      <c r="L591" s="5"/>
      <c r="M591" s="5"/>
      <c r="N591" s="10" t="e">
        <f>IF(VLOOKUP($I591,Zużycie!$A$2:$P$8,5,FALSE)=0," ",VLOOKUP($I591,Zużycie!$A$2:$P$8,5,FALSE))</f>
        <v>#N/A</v>
      </c>
      <c r="O591" s="10" t="e">
        <f>IF(VLOOKUP($I591,Zużycie!$A$2:$P$8,6,FALSE)=0," ",VLOOKUP($I591,Zużycie!$A$2:$P$8,6,FALSE))</f>
        <v>#N/A</v>
      </c>
      <c r="P591" s="10" t="e">
        <f>IF(VLOOKUP($I591,Zużycie!$A$2:$P$8,7,FALSE)=0," ",VLOOKUP($I591,Zużycie!$A$2:$P$8,7,FALSE))</f>
        <v>#N/A</v>
      </c>
      <c r="Q591" s="10" t="e">
        <f>IF(VLOOKUP($I591,Zużycie!$A$2:$P$8,8,FALSE)=0," ",VLOOKUP($I591,Zużycie!$A$2:$P$8,8,FALSE))</f>
        <v>#N/A</v>
      </c>
      <c r="R591" s="10" t="e">
        <f>IF(VLOOKUP($I591,Zużycie!$A$2:$P$8,9,FALSE)=0," ",VLOOKUP($I591,Zużycie!$A$2:$P$8,9,FALSE))</f>
        <v>#N/A</v>
      </c>
      <c r="S591" s="10" t="e">
        <f>IF(VLOOKUP($I591,Zużycie!$A$2:$P$8,10,FALSE)=0," ",VLOOKUP($I591,Zużycie!$A$2:$P$8,10,FALSE))</f>
        <v>#N/A</v>
      </c>
      <c r="T591" s="10" t="e">
        <f>IF(VLOOKUP($I591,Zużycie!$A$2:$P$8,11,FALSE)=0," ",VLOOKUP($I591,Zużycie!$A$2:$P$8,11,FALSE))</f>
        <v>#N/A</v>
      </c>
      <c r="U591" s="10" t="e">
        <f>IF(VLOOKUP($I591,Zużycie!$A$2:$P$8,12,FALSE)=0," ",VLOOKUP($I591,Zużycie!$A$2:$P$8,12,FALSE))</f>
        <v>#N/A</v>
      </c>
      <c r="V591" s="10" t="e">
        <f>IF(VLOOKUP($I591,Zużycie!$A$2:$P$8,13,FALSE)=0," ",VLOOKUP($I591,Zużycie!$A$2:$P$2,100,FALSE))</f>
        <v>#N/A</v>
      </c>
      <c r="W591" s="10" t="e">
        <f>IF(VLOOKUP($I591,Zużycie!$A$2:$P$8,14,FALSE)=0," ",VLOOKUP($I591,Zużycie!$A$2:$P$8,14,FALSE))</f>
        <v>#N/A</v>
      </c>
      <c r="X591" s="10" t="e">
        <f>IF(VLOOKUP($I591,Zużycie!$A$2:$P$8,15,FALSE)=0," ",VLOOKUP($I591,Zużycie!$A$2:$P$8,15,FALSE))</f>
        <v>#N/A</v>
      </c>
      <c r="Y591" s="10" t="e">
        <f>IF(VLOOKUP($I591,Zużycie!$A$2:$P$8,16,FALSE)=0," ",VLOOKUP($I591,Zużycie!$A$2:$P$8,16,FALSE))</f>
        <v>#N/A</v>
      </c>
      <c r="Z591" s="10"/>
      <c r="AA591" s="10"/>
      <c r="AB591" s="10"/>
      <c r="AC591" s="10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</row>
    <row r="592" spans="1:46" ht="47.25" customHeight="1">
      <c r="A592" s="14"/>
      <c r="B592" s="5"/>
      <c r="C592" s="6"/>
      <c r="D592" s="6"/>
      <c r="E592" s="7"/>
      <c r="F592" s="5"/>
      <c r="G592" s="5"/>
      <c r="H592" s="5"/>
      <c r="I592" s="5" t="str">
        <f t="shared" si="61"/>
        <v/>
      </c>
      <c r="J592" s="5"/>
      <c r="K592" s="5"/>
      <c r="L592" s="5"/>
      <c r="M592" s="5"/>
      <c r="N592" s="10" t="e">
        <f>IF(VLOOKUP($I592,Zużycie!$A$2:$P$8,5,FALSE)=0," ",VLOOKUP($I592,Zużycie!$A$2:$P$8,5,FALSE))</f>
        <v>#N/A</v>
      </c>
      <c r="O592" s="10" t="e">
        <f>IF(VLOOKUP($I592,Zużycie!$A$2:$P$8,6,FALSE)=0," ",VLOOKUP($I592,Zużycie!$A$2:$P$8,6,FALSE))</f>
        <v>#N/A</v>
      </c>
      <c r="P592" s="10" t="e">
        <f>IF(VLOOKUP($I592,Zużycie!$A$2:$P$8,7,FALSE)=0," ",VLOOKUP($I592,Zużycie!$A$2:$P$8,7,FALSE))</f>
        <v>#N/A</v>
      </c>
      <c r="Q592" s="10" t="e">
        <f>IF(VLOOKUP($I592,Zużycie!$A$2:$P$8,8,FALSE)=0," ",VLOOKUP($I592,Zużycie!$A$2:$P$8,8,FALSE))</f>
        <v>#N/A</v>
      </c>
      <c r="R592" s="10" t="e">
        <f>IF(VLOOKUP($I592,Zużycie!$A$2:$P$8,9,FALSE)=0," ",VLOOKUP($I592,Zużycie!$A$2:$P$8,9,FALSE))</f>
        <v>#N/A</v>
      </c>
      <c r="S592" s="10" t="e">
        <f>IF(VLOOKUP($I592,Zużycie!$A$2:$P$8,10,FALSE)=0," ",VLOOKUP($I592,Zużycie!$A$2:$P$8,10,FALSE))</f>
        <v>#N/A</v>
      </c>
      <c r="T592" s="10" t="e">
        <f>IF(VLOOKUP($I592,Zużycie!$A$2:$P$8,11,FALSE)=0," ",VLOOKUP($I592,Zużycie!$A$2:$P$8,11,FALSE))</f>
        <v>#N/A</v>
      </c>
      <c r="U592" s="10" t="e">
        <f>IF(VLOOKUP($I592,Zużycie!$A$2:$P$8,12,FALSE)=0," ",VLOOKUP($I592,Zużycie!$A$2:$P$8,12,FALSE))</f>
        <v>#N/A</v>
      </c>
      <c r="V592" s="10" t="e">
        <f>IF(VLOOKUP($I592,Zużycie!$A$2:$P$8,13,FALSE)=0," ",VLOOKUP($I592,Zużycie!$A$2:$P$2,100,FALSE))</f>
        <v>#N/A</v>
      </c>
      <c r="W592" s="10" t="e">
        <f>IF(VLOOKUP($I592,Zużycie!$A$2:$P$8,14,FALSE)=0," ",VLOOKUP($I592,Zużycie!$A$2:$P$8,14,FALSE))</f>
        <v>#N/A</v>
      </c>
      <c r="X592" s="10" t="e">
        <f>IF(VLOOKUP($I592,Zużycie!$A$2:$P$8,15,FALSE)=0," ",VLOOKUP($I592,Zużycie!$A$2:$P$8,15,FALSE))</f>
        <v>#N/A</v>
      </c>
      <c r="Y592" s="10" t="e">
        <f>IF(VLOOKUP($I592,Zużycie!$A$2:$P$8,16,FALSE)=0," ",VLOOKUP($I592,Zużycie!$A$2:$P$8,16,FALSE))</f>
        <v>#N/A</v>
      </c>
      <c r="Z592" s="10"/>
      <c r="AA592" s="10"/>
      <c r="AB592" s="10"/>
      <c r="AC592" s="10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</row>
    <row r="593" spans="1:46" ht="47.25" customHeight="1">
      <c r="A593" s="14"/>
      <c r="B593" s="5"/>
      <c r="C593" s="6"/>
      <c r="D593" s="6"/>
      <c r="E593" s="7"/>
      <c r="F593" s="5"/>
      <c r="G593" s="5"/>
      <c r="H593" s="5"/>
      <c r="I593" s="5" t="str">
        <f t="shared" si="61"/>
        <v/>
      </c>
      <c r="J593" s="5"/>
      <c r="K593" s="5"/>
      <c r="L593" s="5"/>
      <c r="M593" s="5"/>
      <c r="N593" s="10" t="e">
        <f>IF(VLOOKUP($I593,Zużycie!$A$2:$P$8,5,FALSE)=0," ",VLOOKUP($I593,Zużycie!$A$2:$P$8,5,FALSE))</f>
        <v>#N/A</v>
      </c>
      <c r="O593" s="10" t="e">
        <f>IF(VLOOKUP($I593,Zużycie!$A$2:$P$8,6,FALSE)=0," ",VLOOKUP($I593,Zużycie!$A$2:$P$8,6,FALSE))</f>
        <v>#N/A</v>
      </c>
      <c r="P593" s="10" t="e">
        <f>IF(VLOOKUP($I593,Zużycie!$A$2:$P$8,7,FALSE)=0," ",VLOOKUP($I593,Zużycie!$A$2:$P$8,7,FALSE))</f>
        <v>#N/A</v>
      </c>
      <c r="Q593" s="10" t="e">
        <f>IF(VLOOKUP($I593,Zużycie!$A$2:$P$8,8,FALSE)=0," ",VLOOKUP($I593,Zużycie!$A$2:$P$8,8,FALSE))</f>
        <v>#N/A</v>
      </c>
      <c r="R593" s="10" t="e">
        <f>IF(VLOOKUP($I593,Zużycie!$A$2:$P$8,9,FALSE)=0," ",VLOOKUP($I593,Zużycie!$A$2:$P$8,9,FALSE))</f>
        <v>#N/A</v>
      </c>
      <c r="S593" s="10" t="e">
        <f>IF(VLOOKUP($I593,Zużycie!$A$2:$P$8,10,FALSE)=0," ",VLOOKUP($I593,Zużycie!$A$2:$P$8,10,FALSE))</f>
        <v>#N/A</v>
      </c>
      <c r="T593" s="10" t="e">
        <f>IF(VLOOKUP($I593,Zużycie!$A$2:$P$8,11,FALSE)=0," ",VLOOKUP($I593,Zużycie!$A$2:$P$8,11,FALSE))</f>
        <v>#N/A</v>
      </c>
      <c r="U593" s="10" t="e">
        <f>IF(VLOOKUP($I593,Zużycie!$A$2:$P$8,12,FALSE)=0," ",VLOOKUP($I593,Zużycie!$A$2:$P$8,12,FALSE))</f>
        <v>#N/A</v>
      </c>
      <c r="V593" s="10" t="e">
        <f>IF(VLOOKUP($I593,Zużycie!$A$2:$P$8,13,FALSE)=0," ",VLOOKUP($I593,Zużycie!$A$2:$P$2,100,FALSE))</f>
        <v>#N/A</v>
      </c>
      <c r="W593" s="10" t="e">
        <f>IF(VLOOKUP($I593,Zużycie!$A$2:$P$8,14,FALSE)=0," ",VLOOKUP($I593,Zużycie!$A$2:$P$8,14,FALSE))</f>
        <v>#N/A</v>
      </c>
      <c r="X593" s="10" t="e">
        <f>IF(VLOOKUP($I593,Zużycie!$A$2:$P$8,15,FALSE)=0," ",VLOOKUP($I593,Zużycie!$A$2:$P$8,15,FALSE))</f>
        <v>#N/A</v>
      </c>
      <c r="Y593" s="10" t="e">
        <f>IF(VLOOKUP($I593,Zużycie!$A$2:$P$8,16,FALSE)=0," ",VLOOKUP($I593,Zużycie!$A$2:$P$8,16,FALSE))</f>
        <v>#N/A</v>
      </c>
      <c r="Z593" s="10"/>
      <c r="AA593" s="10"/>
      <c r="AB593" s="10"/>
      <c r="AC593" s="10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</row>
    <row r="594" spans="1:46" ht="47.25" customHeight="1">
      <c r="A594" s="14"/>
      <c r="B594" s="5"/>
      <c r="C594" s="6"/>
      <c r="D594" s="6"/>
      <c r="E594" s="7"/>
      <c r="F594" s="5"/>
      <c r="G594" s="5"/>
      <c r="H594" s="5"/>
      <c r="I594" s="5" t="str">
        <f t="shared" si="61"/>
        <v/>
      </c>
      <c r="J594" s="5"/>
      <c r="K594" s="5"/>
      <c r="L594" s="5"/>
      <c r="M594" s="5"/>
      <c r="N594" s="10" t="e">
        <f>IF(VLOOKUP($I594,Zużycie!$A$2:$P$8,5,FALSE)=0," ",VLOOKUP($I594,Zużycie!$A$2:$P$8,5,FALSE))</f>
        <v>#N/A</v>
      </c>
      <c r="O594" s="10" t="e">
        <f>IF(VLOOKUP($I594,Zużycie!$A$2:$P$8,6,FALSE)=0," ",VLOOKUP($I594,Zużycie!$A$2:$P$8,6,FALSE))</f>
        <v>#N/A</v>
      </c>
      <c r="P594" s="10" t="e">
        <f>IF(VLOOKUP($I594,Zużycie!$A$2:$P$8,7,FALSE)=0," ",VLOOKUP($I594,Zużycie!$A$2:$P$8,7,FALSE))</f>
        <v>#N/A</v>
      </c>
      <c r="Q594" s="10" t="e">
        <f>IF(VLOOKUP($I594,Zużycie!$A$2:$P$8,8,FALSE)=0," ",VLOOKUP($I594,Zużycie!$A$2:$P$8,8,FALSE))</f>
        <v>#N/A</v>
      </c>
      <c r="R594" s="10" t="e">
        <f>IF(VLOOKUP($I594,Zużycie!$A$2:$P$8,9,FALSE)=0," ",VLOOKUP($I594,Zużycie!$A$2:$P$8,9,FALSE))</f>
        <v>#N/A</v>
      </c>
      <c r="S594" s="10" t="e">
        <f>IF(VLOOKUP($I594,Zużycie!$A$2:$P$8,10,FALSE)=0," ",VLOOKUP($I594,Zużycie!$A$2:$P$8,10,FALSE))</f>
        <v>#N/A</v>
      </c>
      <c r="T594" s="10" t="e">
        <f>IF(VLOOKUP($I594,Zużycie!$A$2:$P$8,11,FALSE)=0," ",VLOOKUP($I594,Zużycie!$A$2:$P$8,11,FALSE))</f>
        <v>#N/A</v>
      </c>
      <c r="U594" s="10" t="e">
        <f>IF(VLOOKUP($I594,Zużycie!$A$2:$P$8,12,FALSE)=0," ",VLOOKUP($I594,Zużycie!$A$2:$P$8,12,FALSE))</f>
        <v>#N/A</v>
      </c>
      <c r="V594" s="10" t="e">
        <f>IF(VLOOKUP($I594,Zużycie!$A$2:$P$8,13,FALSE)=0," ",VLOOKUP($I594,Zużycie!$A$2:$P$2,100,FALSE))</f>
        <v>#N/A</v>
      </c>
      <c r="W594" s="10" t="e">
        <f>IF(VLOOKUP($I594,Zużycie!$A$2:$P$8,14,FALSE)=0," ",VLOOKUP($I594,Zużycie!$A$2:$P$8,14,FALSE))</f>
        <v>#N/A</v>
      </c>
      <c r="X594" s="10" t="e">
        <f>IF(VLOOKUP($I594,Zużycie!$A$2:$P$8,15,FALSE)=0," ",VLOOKUP($I594,Zużycie!$A$2:$P$8,15,FALSE))</f>
        <v>#N/A</v>
      </c>
      <c r="Y594" s="10" t="e">
        <f>IF(VLOOKUP($I594,Zużycie!$A$2:$P$8,16,FALSE)=0," ",VLOOKUP($I594,Zużycie!$A$2:$P$8,16,FALSE))</f>
        <v>#N/A</v>
      </c>
      <c r="Z594" s="10"/>
      <c r="AA594" s="10"/>
      <c r="AB594" s="10"/>
      <c r="AC594" s="10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</row>
    <row r="595" spans="1:46" ht="47.25" customHeight="1">
      <c r="A595" s="14"/>
      <c r="B595" s="5"/>
      <c r="C595" s="6"/>
      <c r="D595" s="6"/>
      <c r="E595" s="7"/>
      <c r="F595" s="5"/>
      <c r="G595" s="5"/>
      <c r="H595" s="5"/>
      <c r="I595" s="5" t="str">
        <f t="shared" si="61"/>
        <v/>
      </c>
      <c r="J595" s="5"/>
      <c r="K595" s="5"/>
      <c r="L595" s="5"/>
      <c r="M595" s="5"/>
      <c r="N595" s="10" t="e">
        <f>IF(VLOOKUP($I595,Zużycie!$A$2:$P$8,5,FALSE)=0," ",VLOOKUP($I595,Zużycie!$A$2:$P$8,5,FALSE))</f>
        <v>#N/A</v>
      </c>
      <c r="O595" s="10" t="e">
        <f>IF(VLOOKUP($I595,Zużycie!$A$2:$P$8,6,FALSE)=0," ",VLOOKUP($I595,Zużycie!$A$2:$P$8,6,FALSE))</f>
        <v>#N/A</v>
      </c>
      <c r="P595" s="10" t="e">
        <f>IF(VLOOKUP($I595,Zużycie!$A$2:$P$8,7,FALSE)=0," ",VLOOKUP($I595,Zużycie!$A$2:$P$8,7,FALSE))</f>
        <v>#N/A</v>
      </c>
      <c r="Q595" s="10" t="e">
        <f>IF(VLOOKUP($I595,Zużycie!$A$2:$P$8,8,FALSE)=0," ",VLOOKUP($I595,Zużycie!$A$2:$P$8,8,FALSE))</f>
        <v>#N/A</v>
      </c>
      <c r="R595" s="10" t="e">
        <f>IF(VLOOKUP($I595,Zużycie!$A$2:$P$8,9,FALSE)=0," ",VLOOKUP($I595,Zużycie!$A$2:$P$8,9,FALSE))</f>
        <v>#N/A</v>
      </c>
      <c r="S595" s="10" t="e">
        <f>IF(VLOOKUP($I595,Zużycie!$A$2:$P$8,10,FALSE)=0," ",VLOOKUP($I595,Zużycie!$A$2:$P$8,10,FALSE))</f>
        <v>#N/A</v>
      </c>
      <c r="T595" s="10" t="e">
        <f>IF(VLOOKUP($I595,Zużycie!$A$2:$P$8,11,FALSE)=0," ",VLOOKUP($I595,Zużycie!$A$2:$P$8,11,FALSE))</f>
        <v>#N/A</v>
      </c>
      <c r="U595" s="10" t="e">
        <f>IF(VLOOKUP($I595,Zużycie!$A$2:$P$8,12,FALSE)=0," ",VLOOKUP($I595,Zużycie!$A$2:$P$8,12,FALSE))</f>
        <v>#N/A</v>
      </c>
      <c r="V595" s="10" t="e">
        <f>IF(VLOOKUP($I595,Zużycie!$A$2:$P$8,13,FALSE)=0," ",VLOOKUP($I595,Zużycie!$A$2:$P$2,100,FALSE))</f>
        <v>#N/A</v>
      </c>
      <c r="W595" s="10" t="e">
        <f>IF(VLOOKUP($I595,Zużycie!$A$2:$P$8,14,FALSE)=0," ",VLOOKUP($I595,Zużycie!$A$2:$P$8,14,FALSE))</f>
        <v>#N/A</v>
      </c>
      <c r="X595" s="10" t="e">
        <f>IF(VLOOKUP($I595,Zużycie!$A$2:$P$8,15,FALSE)=0," ",VLOOKUP($I595,Zużycie!$A$2:$P$8,15,FALSE))</f>
        <v>#N/A</v>
      </c>
      <c r="Y595" s="10" t="e">
        <f>IF(VLOOKUP($I595,Zużycie!$A$2:$P$8,16,FALSE)=0," ",VLOOKUP($I595,Zużycie!$A$2:$P$8,16,FALSE))</f>
        <v>#N/A</v>
      </c>
      <c r="Z595" s="10"/>
      <c r="AA595" s="10"/>
      <c r="AB595" s="10"/>
      <c r="AC595" s="10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</row>
    <row r="596" spans="1:46" ht="47.25" customHeight="1">
      <c r="A596" s="14"/>
      <c r="B596" s="5"/>
      <c r="C596" s="6"/>
      <c r="D596" s="6"/>
      <c r="E596" s="7"/>
      <c r="F596" s="5"/>
      <c r="G596" s="5"/>
      <c r="H596" s="5"/>
      <c r="I596" s="5" t="str">
        <f t="shared" si="61"/>
        <v/>
      </c>
      <c r="J596" s="5"/>
      <c r="K596" s="5"/>
      <c r="L596" s="5"/>
      <c r="M596" s="5"/>
      <c r="N596" s="10" t="e">
        <f>IF(VLOOKUP($I596,Zużycie!$A$2:$P$8,5,FALSE)=0," ",VLOOKUP($I596,Zużycie!$A$2:$P$8,5,FALSE))</f>
        <v>#N/A</v>
      </c>
      <c r="O596" s="10" t="e">
        <f>IF(VLOOKUP($I596,Zużycie!$A$2:$P$8,6,FALSE)=0," ",VLOOKUP($I596,Zużycie!$A$2:$P$8,6,FALSE))</f>
        <v>#N/A</v>
      </c>
      <c r="P596" s="10" t="e">
        <f>IF(VLOOKUP($I596,Zużycie!$A$2:$P$8,7,FALSE)=0," ",VLOOKUP($I596,Zużycie!$A$2:$P$8,7,FALSE))</f>
        <v>#N/A</v>
      </c>
      <c r="Q596" s="10" t="e">
        <f>IF(VLOOKUP($I596,Zużycie!$A$2:$P$8,8,FALSE)=0," ",VLOOKUP($I596,Zużycie!$A$2:$P$8,8,FALSE))</f>
        <v>#N/A</v>
      </c>
      <c r="R596" s="10" t="e">
        <f>IF(VLOOKUP($I596,Zużycie!$A$2:$P$8,9,FALSE)=0," ",VLOOKUP($I596,Zużycie!$A$2:$P$8,9,FALSE))</f>
        <v>#N/A</v>
      </c>
      <c r="S596" s="10" t="e">
        <f>IF(VLOOKUP($I596,Zużycie!$A$2:$P$8,10,FALSE)=0," ",VLOOKUP($I596,Zużycie!$A$2:$P$8,10,FALSE))</f>
        <v>#N/A</v>
      </c>
      <c r="T596" s="10" t="e">
        <f>IF(VLOOKUP($I596,Zużycie!$A$2:$P$8,11,FALSE)=0," ",VLOOKUP($I596,Zużycie!$A$2:$P$8,11,FALSE))</f>
        <v>#N/A</v>
      </c>
      <c r="U596" s="10" t="e">
        <f>IF(VLOOKUP($I596,Zużycie!$A$2:$P$8,12,FALSE)=0," ",VLOOKUP($I596,Zużycie!$A$2:$P$8,12,FALSE))</f>
        <v>#N/A</v>
      </c>
      <c r="V596" s="10" t="e">
        <f>IF(VLOOKUP($I596,Zużycie!$A$2:$P$8,13,FALSE)=0," ",VLOOKUP($I596,Zużycie!$A$2:$P$2,100,FALSE))</f>
        <v>#N/A</v>
      </c>
      <c r="W596" s="10" t="e">
        <f>IF(VLOOKUP($I596,Zużycie!$A$2:$P$8,14,FALSE)=0," ",VLOOKUP($I596,Zużycie!$A$2:$P$8,14,FALSE))</f>
        <v>#N/A</v>
      </c>
      <c r="X596" s="10" t="e">
        <f>IF(VLOOKUP($I596,Zużycie!$A$2:$P$8,15,FALSE)=0," ",VLOOKUP($I596,Zużycie!$A$2:$P$8,15,FALSE))</f>
        <v>#N/A</v>
      </c>
      <c r="Y596" s="10" t="e">
        <f>IF(VLOOKUP($I596,Zużycie!$A$2:$P$8,16,FALSE)=0," ",VLOOKUP($I596,Zużycie!$A$2:$P$8,16,FALSE))</f>
        <v>#N/A</v>
      </c>
      <c r="Z596" s="10"/>
      <c r="AA596" s="10"/>
      <c r="AB596" s="10"/>
      <c r="AC596" s="10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</row>
    <row r="597" spans="1:46" ht="47.25" customHeight="1">
      <c r="A597" s="14"/>
      <c r="B597" s="5"/>
      <c r="C597" s="6"/>
      <c r="D597" s="6"/>
      <c r="E597" s="7"/>
      <c r="F597" s="5"/>
      <c r="G597" s="5"/>
      <c r="H597" s="5"/>
      <c r="I597" s="5" t="str">
        <f t="shared" si="61"/>
        <v/>
      </c>
      <c r="J597" s="5"/>
      <c r="K597" s="5"/>
      <c r="L597" s="5"/>
      <c r="M597" s="5"/>
      <c r="N597" s="10" t="e">
        <f>IF(VLOOKUP($I597,Zużycie!$A$2:$P$8,5,FALSE)=0," ",VLOOKUP($I597,Zużycie!$A$2:$P$8,5,FALSE))</f>
        <v>#N/A</v>
      </c>
      <c r="O597" s="10" t="e">
        <f>IF(VLOOKUP($I597,Zużycie!$A$2:$P$8,6,FALSE)=0," ",VLOOKUP($I597,Zużycie!$A$2:$P$8,6,FALSE))</f>
        <v>#N/A</v>
      </c>
      <c r="P597" s="10" t="e">
        <f>IF(VLOOKUP($I597,Zużycie!$A$2:$P$8,7,FALSE)=0," ",VLOOKUP($I597,Zużycie!$A$2:$P$8,7,FALSE))</f>
        <v>#N/A</v>
      </c>
      <c r="Q597" s="10" t="e">
        <f>IF(VLOOKUP($I597,Zużycie!$A$2:$P$8,8,FALSE)=0," ",VLOOKUP($I597,Zużycie!$A$2:$P$8,8,FALSE))</f>
        <v>#N/A</v>
      </c>
      <c r="R597" s="10" t="e">
        <f>IF(VLOOKUP($I597,Zużycie!$A$2:$P$8,9,FALSE)=0," ",VLOOKUP($I597,Zużycie!$A$2:$P$8,9,FALSE))</f>
        <v>#N/A</v>
      </c>
      <c r="S597" s="10" t="e">
        <f>IF(VLOOKUP($I597,Zużycie!$A$2:$P$8,10,FALSE)=0," ",VLOOKUP($I597,Zużycie!$A$2:$P$8,10,FALSE))</f>
        <v>#N/A</v>
      </c>
      <c r="T597" s="10" t="e">
        <f>IF(VLOOKUP($I597,Zużycie!$A$2:$P$8,11,FALSE)=0," ",VLOOKUP($I597,Zużycie!$A$2:$P$8,11,FALSE))</f>
        <v>#N/A</v>
      </c>
      <c r="U597" s="10" t="e">
        <f>IF(VLOOKUP($I597,Zużycie!$A$2:$P$8,12,FALSE)=0," ",VLOOKUP($I597,Zużycie!$A$2:$P$8,12,FALSE))</f>
        <v>#N/A</v>
      </c>
      <c r="V597" s="10" t="e">
        <f>IF(VLOOKUP($I597,Zużycie!$A$2:$P$8,13,FALSE)=0," ",VLOOKUP($I597,Zużycie!$A$2:$P$2,100,FALSE))</f>
        <v>#N/A</v>
      </c>
      <c r="W597" s="10" t="e">
        <f>IF(VLOOKUP($I597,Zużycie!$A$2:$P$8,14,FALSE)=0," ",VLOOKUP($I597,Zużycie!$A$2:$P$8,14,FALSE))</f>
        <v>#N/A</v>
      </c>
      <c r="X597" s="10" t="e">
        <f>IF(VLOOKUP($I597,Zużycie!$A$2:$P$8,15,FALSE)=0," ",VLOOKUP($I597,Zużycie!$A$2:$P$8,15,FALSE))</f>
        <v>#N/A</v>
      </c>
      <c r="Y597" s="10" t="e">
        <f>IF(VLOOKUP($I597,Zużycie!$A$2:$P$8,16,FALSE)=0," ",VLOOKUP($I597,Zużycie!$A$2:$P$8,16,FALSE))</f>
        <v>#N/A</v>
      </c>
      <c r="Z597" s="10"/>
      <c r="AA597" s="10"/>
      <c r="AB597" s="10"/>
      <c r="AC597" s="10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</row>
    <row r="598" spans="1:46" ht="47.25" customHeight="1">
      <c r="A598" s="14"/>
      <c r="B598" s="5"/>
      <c r="C598" s="6"/>
      <c r="D598" s="6"/>
      <c r="E598" s="7"/>
      <c r="F598" s="5"/>
      <c r="G598" s="5"/>
      <c r="H598" s="5"/>
      <c r="I598" s="5" t="str">
        <f t="shared" si="61"/>
        <v/>
      </c>
      <c r="J598" s="5"/>
      <c r="K598" s="5"/>
      <c r="L598" s="5"/>
      <c r="M598" s="5"/>
      <c r="N598" s="10" t="e">
        <f>IF(VLOOKUP($I598,Zużycie!$A$2:$P$8,5,FALSE)=0," ",VLOOKUP($I598,Zużycie!$A$2:$P$8,5,FALSE))</f>
        <v>#N/A</v>
      </c>
      <c r="O598" s="10" t="e">
        <f>IF(VLOOKUP($I598,Zużycie!$A$2:$P$8,6,FALSE)=0," ",VLOOKUP($I598,Zużycie!$A$2:$P$8,6,FALSE))</f>
        <v>#N/A</v>
      </c>
      <c r="P598" s="10" t="e">
        <f>IF(VLOOKUP($I598,Zużycie!$A$2:$P$8,7,FALSE)=0," ",VLOOKUP($I598,Zużycie!$A$2:$P$8,7,FALSE))</f>
        <v>#N/A</v>
      </c>
      <c r="Q598" s="10" t="e">
        <f>IF(VLOOKUP($I598,Zużycie!$A$2:$P$8,8,FALSE)=0," ",VLOOKUP($I598,Zużycie!$A$2:$P$8,8,FALSE))</f>
        <v>#N/A</v>
      </c>
      <c r="R598" s="10" t="e">
        <f>IF(VLOOKUP($I598,Zużycie!$A$2:$P$8,9,FALSE)=0," ",VLOOKUP($I598,Zużycie!$A$2:$P$8,9,FALSE))</f>
        <v>#N/A</v>
      </c>
      <c r="S598" s="10" t="e">
        <f>IF(VLOOKUP($I598,Zużycie!$A$2:$P$8,10,FALSE)=0," ",VLOOKUP($I598,Zużycie!$A$2:$P$8,10,FALSE))</f>
        <v>#N/A</v>
      </c>
      <c r="T598" s="10" t="e">
        <f>IF(VLOOKUP($I598,Zużycie!$A$2:$P$8,11,FALSE)=0," ",VLOOKUP($I598,Zużycie!$A$2:$P$8,11,FALSE))</f>
        <v>#N/A</v>
      </c>
      <c r="U598" s="10" t="e">
        <f>IF(VLOOKUP($I598,Zużycie!$A$2:$P$8,12,FALSE)=0," ",VLOOKUP($I598,Zużycie!$A$2:$P$8,12,FALSE))</f>
        <v>#N/A</v>
      </c>
      <c r="V598" s="10" t="e">
        <f>IF(VLOOKUP($I598,Zużycie!$A$2:$P$8,13,FALSE)=0," ",VLOOKUP($I598,Zużycie!$A$2:$P$2,100,FALSE))</f>
        <v>#N/A</v>
      </c>
      <c r="W598" s="10" t="e">
        <f>IF(VLOOKUP($I598,Zużycie!$A$2:$P$8,14,FALSE)=0," ",VLOOKUP($I598,Zużycie!$A$2:$P$8,14,FALSE))</f>
        <v>#N/A</v>
      </c>
      <c r="X598" s="10" t="e">
        <f>IF(VLOOKUP($I598,Zużycie!$A$2:$P$8,15,FALSE)=0," ",VLOOKUP($I598,Zużycie!$A$2:$P$8,15,FALSE))</f>
        <v>#N/A</v>
      </c>
      <c r="Y598" s="10" t="e">
        <f>IF(VLOOKUP($I598,Zużycie!$A$2:$P$8,16,FALSE)=0," ",VLOOKUP($I598,Zużycie!$A$2:$P$8,16,FALSE))</f>
        <v>#N/A</v>
      </c>
      <c r="Z598" s="10"/>
      <c r="AA598" s="10"/>
      <c r="AB598" s="10"/>
      <c r="AC598" s="10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</row>
    <row r="599" spans="1:46" ht="47.25" customHeight="1">
      <c r="A599" s="14"/>
      <c r="B599" s="5"/>
      <c r="C599" s="6"/>
      <c r="D599" s="6"/>
      <c r="E599" s="7"/>
      <c r="F599" s="5"/>
      <c r="G599" s="5"/>
      <c r="H599" s="5"/>
      <c r="I599" s="5" t="str">
        <f t="shared" si="61"/>
        <v/>
      </c>
      <c r="J599" s="5"/>
      <c r="K599" s="5"/>
      <c r="L599" s="5"/>
      <c r="M599" s="5"/>
      <c r="N599" s="10" t="e">
        <f>IF(VLOOKUP($I599,Zużycie!$A$2:$P$8,5,FALSE)=0," ",VLOOKUP($I599,Zużycie!$A$2:$P$8,5,FALSE))</f>
        <v>#N/A</v>
      </c>
      <c r="O599" s="10" t="e">
        <f>IF(VLOOKUP($I599,Zużycie!$A$2:$P$8,6,FALSE)=0," ",VLOOKUP($I599,Zużycie!$A$2:$P$8,6,FALSE))</f>
        <v>#N/A</v>
      </c>
      <c r="P599" s="10" t="e">
        <f>IF(VLOOKUP($I599,Zużycie!$A$2:$P$8,7,FALSE)=0," ",VLOOKUP($I599,Zużycie!$A$2:$P$8,7,FALSE))</f>
        <v>#N/A</v>
      </c>
      <c r="Q599" s="10" t="e">
        <f>IF(VLOOKUP($I599,Zużycie!$A$2:$P$8,8,FALSE)=0," ",VLOOKUP($I599,Zużycie!$A$2:$P$8,8,FALSE))</f>
        <v>#N/A</v>
      </c>
      <c r="R599" s="10" t="e">
        <f>IF(VLOOKUP($I599,Zużycie!$A$2:$P$8,9,FALSE)=0," ",VLOOKUP($I599,Zużycie!$A$2:$P$8,9,FALSE))</f>
        <v>#N/A</v>
      </c>
      <c r="S599" s="10" t="e">
        <f>IF(VLOOKUP($I599,Zużycie!$A$2:$P$8,10,FALSE)=0," ",VLOOKUP($I599,Zużycie!$A$2:$P$8,10,FALSE))</f>
        <v>#N/A</v>
      </c>
      <c r="T599" s="10" t="e">
        <f>IF(VLOOKUP($I599,Zużycie!$A$2:$P$8,11,FALSE)=0," ",VLOOKUP($I599,Zużycie!$A$2:$P$8,11,FALSE))</f>
        <v>#N/A</v>
      </c>
      <c r="U599" s="10" t="e">
        <f>IF(VLOOKUP($I599,Zużycie!$A$2:$P$8,12,FALSE)=0," ",VLOOKUP($I599,Zużycie!$A$2:$P$8,12,FALSE))</f>
        <v>#N/A</v>
      </c>
      <c r="V599" s="10" t="e">
        <f>IF(VLOOKUP($I599,Zużycie!$A$2:$P$8,13,FALSE)=0," ",VLOOKUP($I599,Zużycie!$A$2:$P$2,100,FALSE))</f>
        <v>#N/A</v>
      </c>
      <c r="W599" s="10" t="e">
        <f>IF(VLOOKUP($I599,Zużycie!$A$2:$P$8,14,FALSE)=0," ",VLOOKUP($I599,Zużycie!$A$2:$P$8,14,FALSE))</f>
        <v>#N/A</v>
      </c>
      <c r="X599" s="10" t="e">
        <f>IF(VLOOKUP($I599,Zużycie!$A$2:$P$8,15,FALSE)=0," ",VLOOKUP($I599,Zużycie!$A$2:$P$8,15,FALSE))</f>
        <v>#N/A</v>
      </c>
      <c r="Y599" s="10" t="e">
        <f>IF(VLOOKUP($I599,Zużycie!$A$2:$P$8,16,FALSE)=0," ",VLOOKUP($I599,Zużycie!$A$2:$P$8,16,FALSE))</f>
        <v>#N/A</v>
      </c>
      <c r="Z599" s="10"/>
      <c r="AA599" s="10"/>
      <c r="AB599" s="10"/>
      <c r="AC599" s="10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</row>
    <row r="600" spans="1:46" ht="47.25" customHeight="1">
      <c r="A600" s="14"/>
      <c r="B600" s="5"/>
      <c r="C600" s="6"/>
      <c r="D600" s="6"/>
      <c r="E600" s="7"/>
      <c r="F600" s="5"/>
      <c r="G600" s="5"/>
      <c r="H600" s="5"/>
      <c r="I600" s="5" t="str">
        <f t="shared" si="61"/>
        <v/>
      </c>
      <c r="J600" s="5"/>
      <c r="K600" s="5"/>
      <c r="L600" s="5"/>
      <c r="M600" s="5"/>
      <c r="N600" s="10" t="e">
        <f>IF(VLOOKUP($I600,Zużycie!$A$2:$P$8,5,FALSE)=0," ",VLOOKUP($I600,Zużycie!$A$2:$P$8,5,FALSE))</f>
        <v>#N/A</v>
      </c>
      <c r="O600" s="10" t="e">
        <f>IF(VLOOKUP($I600,Zużycie!$A$2:$P$8,6,FALSE)=0," ",VLOOKUP($I600,Zużycie!$A$2:$P$8,6,FALSE))</f>
        <v>#N/A</v>
      </c>
      <c r="P600" s="10" t="e">
        <f>IF(VLOOKUP($I600,Zużycie!$A$2:$P$8,7,FALSE)=0," ",VLOOKUP($I600,Zużycie!$A$2:$P$8,7,FALSE))</f>
        <v>#N/A</v>
      </c>
      <c r="Q600" s="10" t="e">
        <f>IF(VLOOKUP($I600,Zużycie!$A$2:$P$8,8,FALSE)=0," ",VLOOKUP($I600,Zużycie!$A$2:$P$8,8,FALSE))</f>
        <v>#N/A</v>
      </c>
      <c r="R600" s="10" t="e">
        <f>IF(VLOOKUP($I600,Zużycie!$A$2:$P$8,9,FALSE)=0," ",VLOOKUP($I600,Zużycie!$A$2:$P$8,9,FALSE))</f>
        <v>#N/A</v>
      </c>
      <c r="S600" s="10" t="e">
        <f>IF(VLOOKUP($I600,Zużycie!$A$2:$P$8,10,FALSE)=0," ",VLOOKUP($I600,Zużycie!$A$2:$P$8,10,FALSE))</f>
        <v>#N/A</v>
      </c>
      <c r="T600" s="10" t="e">
        <f>IF(VLOOKUP($I600,Zużycie!$A$2:$P$8,11,FALSE)=0," ",VLOOKUP($I600,Zużycie!$A$2:$P$8,11,FALSE))</f>
        <v>#N/A</v>
      </c>
      <c r="U600" s="10" t="e">
        <f>IF(VLOOKUP($I600,Zużycie!$A$2:$P$8,12,FALSE)=0," ",VLOOKUP($I600,Zużycie!$A$2:$P$8,12,FALSE))</f>
        <v>#N/A</v>
      </c>
      <c r="V600" s="10" t="e">
        <f>IF(VLOOKUP($I600,Zużycie!$A$2:$P$8,13,FALSE)=0," ",VLOOKUP($I600,Zużycie!$A$2:$P$2,100,FALSE))</f>
        <v>#N/A</v>
      </c>
      <c r="W600" s="10" t="e">
        <f>IF(VLOOKUP($I600,Zużycie!$A$2:$P$8,14,FALSE)=0," ",VLOOKUP($I600,Zużycie!$A$2:$P$8,14,FALSE))</f>
        <v>#N/A</v>
      </c>
      <c r="X600" s="10" t="e">
        <f>IF(VLOOKUP($I600,Zużycie!$A$2:$P$8,15,FALSE)=0," ",VLOOKUP($I600,Zużycie!$A$2:$P$8,15,FALSE))</f>
        <v>#N/A</v>
      </c>
      <c r="Y600" s="10" t="e">
        <f>IF(VLOOKUP($I600,Zużycie!$A$2:$P$8,16,FALSE)=0," ",VLOOKUP($I600,Zużycie!$A$2:$P$8,16,FALSE))</f>
        <v>#N/A</v>
      </c>
      <c r="Z600" s="10"/>
      <c r="AA600" s="10"/>
      <c r="AB600" s="10"/>
      <c r="AC600" s="10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</row>
    <row r="601" spans="1:46" ht="47.25" customHeight="1">
      <c r="A601" s="14"/>
      <c r="B601" s="5"/>
      <c r="C601" s="6"/>
      <c r="D601" s="6"/>
      <c r="E601" s="7"/>
      <c r="F601" s="5"/>
      <c r="G601" s="5"/>
      <c r="H601" s="5"/>
      <c r="I601" s="5" t="str">
        <f t="shared" si="61"/>
        <v/>
      </c>
      <c r="J601" s="5"/>
      <c r="K601" s="5"/>
      <c r="L601" s="5"/>
      <c r="M601" s="5"/>
      <c r="N601" s="10" t="e">
        <f>IF(VLOOKUP($I601,Zużycie!$A$2:$P$8,5,FALSE)=0," ",VLOOKUP($I601,Zużycie!$A$2:$P$8,5,FALSE))</f>
        <v>#N/A</v>
      </c>
      <c r="O601" s="10" t="e">
        <f>IF(VLOOKUP($I601,Zużycie!$A$2:$P$8,6,FALSE)=0," ",VLOOKUP($I601,Zużycie!$A$2:$P$8,6,FALSE))</f>
        <v>#N/A</v>
      </c>
      <c r="P601" s="10" t="e">
        <f>IF(VLOOKUP($I601,Zużycie!$A$2:$P$8,7,FALSE)=0," ",VLOOKUP($I601,Zużycie!$A$2:$P$8,7,FALSE))</f>
        <v>#N/A</v>
      </c>
      <c r="Q601" s="10" t="e">
        <f>IF(VLOOKUP($I601,Zużycie!$A$2:$P$8,8,FALSE)=0," ",VLOOKUP($I601,Zużycie!$A$2:$P$8,8,FALSE))</f>
        <v>#N/A</v>
      </c>
      <c r="R601" s="10" t="e">
        <f>IF(VLOOKUP($I601,Zużycie!$A$2:$P$8,9,FALSE)=0," ",VLOOKUP($I601,Zużycie!$A$2:$P$8,9,FALSE))</f>
        <v>#N/A</v>
      </c>
      <c r="S601" s="10" t="e">
        <f>IF(VLOOKUP($I601,Zużycie!$A$2:$P$8,10,FALSE)=0," ",VLOOKUP($I601,Zużycie!$A$2:$P$8,10,FALSE))</f>
        <v>#N/A</v>
      </c>
      <c r="T601" s="10" t="e">
        <f>IF(VLOOKUP($I601,Zużycie!$A$2:$P$8,11,FALSE)=0," ",VLOOKUP($I601,Zużycie!$A$2:$P$8,11,FALSE))</f>
        <v>#N/A</v>
      </c>
      <c r="U601" s="10" t="e">
        <f>IF(VLOOKUP($I601,Zużycie!$A$2:$P$8,12,FALSE)=0," ",VLOOKUP($I601,Zużycie!$A$2:$P$8,12,FALSE))</f>
        <v>#N/A</v>
      </c>
      <c r="V601" s="10" t="e">
        <f>IF(VLOOKUP($I601,Zużycie!$A$2:$P$8,13,FALSE)=0," ",VLOOKUP($I601,Zużycie!$A$2:$P$2,100,FALSE))</f>
        <v>#N/A</v>
      </c>
      <c r="W601" s="10" t="e">
        <f>IF(VLOOKUP($I601,Zużycie!$A$2:$P$8,14,FALSE)=0," ",VLOOKUP($I601,Zużycie!$A$2:$P$8,14,FALSE))</f>
        <v>#N/A</v>
      </c>
      <c r="X601" s="10" t="e">
        <f>IF(VLOOKUP($I601,Zużycie!$A$2:$P$8,15,FALSE)=0," ",VLOOKUP($I601,Zużycie!$A$2:$P$8,15,FALSE))</f>
        <v>#N/A</v>
      </c>
      <c r="Y601" s="10" t="e">
        <f>IF(VLOOKUP($I601,Zużycie!$A$2:$P$8,16,FALSE)=0," ",VLOOKUP($I601,Zużycie!$A$2:$P$8,16,FALSE))</f>
        <v>#N/A</v>
      </c>
      <c r="Z601" s="10"/>
      <c r="AA601" s="10"/>
      <c r="AB601" s="10"/>
      <c r="AC601" s="10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</row>
    <row r="602" spans="1:46" ht="47.25" customHeight="1">
      <c r="A602" s="14"/>
      <c r="B602" s="5"/>
      <c r="C602" s="6"/>
      <c r="D602" s="6"/>
      <c r="E602" s="7"/>
      <c r="F602" s="5"/>
      <c r="G602" s="5"/>
      <c r="H602" s="5"/>
      <c r="I602" s="5" t="str">
        <f t="shared" si="61"/>
        <v/>
      </c>
      <c r="J602" s="5"/>
      <c r="K602" s="5"/>
      <c r="L602" s="5"/>
      <c r="M602" s="5"/>
      <c r="N602" s="10" t="e">
        <f>IF(VLOOKUP($I602,Zużycie!$A$2:$P$8,5,FALSE)=0," ",VLOOKUP($I602,Zużycie!$A$2:$P$8,5,FALSE))</f>
        <v>#N/A</v>
      </c>
      <c r="O602" s="10" t="e">
        <f>IF(VLOOKUP($I602,Zużycie!$A$2:$P$8,6,FALSE)=0," ",VLOOKUP($I602,Zużycie!$A$2:$P$8,6,FALSE))</f>
        <v>#N/A</v>
      </c>
      <c r="P602" s="10" t="e">
        <f>IF(VLOOKUP($I602,Zużycie!$A$2:$P$8,7,FALSE)=0," ",VLOOKUP($I602,Zużycie!$A$2:$P$8,7,FALSE))</f>
        <v>#N/A</v>
      </c>
      <c r="Q602" s="10" t="e">
        <f>IF(VLOOKUP($I602,Zużycie!$A$2:$P$8,8,FALSE)=0," ",VLOOKUP($I602,Zużycie!$A$2:$P$8,8,FALSE))</f>
        <v>#N/A</v>
      </c>
      <c r="R602" s="10" t="e">
        <f>IF(VLOOKUP($I602,Zużycie!$A$2:$P$8,9,FALSE)=0," ",VLOOKUP($I602,Zużycie!$A$2:$P$8,9,FALSE))</f>
        <v>#N/A</v>
      </c>
      <c r="S602" s="10" t="e">
        <f>IF(VLOOKUP($I602,Zużycie!$A$2:$P$8,10,FALSE)=0," ",VLOOKUP($I602,Zużycie!$A$2:$P$8,10,FALSE))</f>
        <v>#N/A</v>
      </c>
      <c r="T602" s="10" t="e">
        <f>IF(VLOOKUP($I602,Zużycie!$A$2:$P$8,11,FALSE)=0," ",VLOOKUP($I602,Zużycie!$A$2:$P$8,11,FALSE))</f>
        <v>#N/A</v>
      </c>
      <c r="U602" s="10" t="e">
        <f>IF(VLOOKUP($I602,Zużycie!$A$2:$P$8,12,FALSE)=0," ",VLOOKUP($I602,Zużycie!$A$2:$P$8,12,FALSE))</f>
        <v>#N/A</v>
      </c>
      <c r="V602" s="10" t="e">
        <f>IF(VLOOKUP($I602,Zużycie!$A$2:$P$8,13,FALSE)=0," ",VLOOKUP($I602,Zużycie!$A$2:$P$2,100,FALSE))</f>
        <v>#N/A</v>
      </c>
      <c r="W602" s="10" t="e">
        <f>IF(VLOOKUP($I602,Zużycie!$A$2:$P$8,14,FALSE)=0," ",VLOOKUP($I602,Zużycie!$A$2:$P$8,14,FALSE))</f>
        <v>#N/A</v>
      </c>
      <c r="X602" s="10" t="e">
        <f>IF(VLOOKUP($I602,Zużycie!$A$2:$P$8,15,FALSE)=0," ",VLOOKUP($I602,Zużycie!$A$2:$P$8,15,FALSE))</f>
        <v>#N/A</v>
      </c>
      <c r="Y602" s="10" t="e">
        <f>IF(VLOOKUP($I602,Zużycie!$A$2:$P$8,16,FALSE)=0," ",VLOOKUP($I602,Zużycie!$A$2:$P$8,16,FALSE))</f>
        <v>#N/A</v>
      </c>
      <c r="Z602" s="10"/>
      <c r="AA602" s="10"/>
      <c r="AB602" s="10"/>
      <c r="AC602" s="10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</row>
    <row r="603" spans="1:46" ht="47.25" customHeight="1">
      <c r="A603" s="14"/>
      <c r="B603" s="5"/>
      <c r="C603" s="6"/>
      <c r="D603" s="6"/>
      <c r="E603" s="7"/>
      <c r="F603" s="5"/>
      <c r="G603" s="5"/>
      <c r="H603" s="5"/>
      <c r="I603" s="5" t="str">
        <f t="shared" si="61"/>
        <v/>
      </c>
      <c r="J603" s="5"/>
      <c r="K603" s="5"/>
      <c r="L603" s="5"/>
      <c r="M603" s="5"/>
      <c r="N603" s="10" t="e">
        <f>IF(VLOOKUP($I603,Zużycie!$A$2:$P$8,5,FALSE)=0," ",VLOOKUP($I603,Zużycie!$A$2:$P$8,5,FALSE))</f>
        <v>#N/A</v>
      </c>
      <c r="O603" s="10" t="e">
        <f>IF(VLOOKUP($I603,Zużycie!$A$2:$P$8,6,FALSE)=0," ",VLOOKUP($I603,Zużycie!$A$2:$P$8,6,FALSE))</f>
        <v>#N/A</v>
      </c>
      <c r="P603" s="10" t="e">
        <f>IF(VLOOKUP($I603,Zużycie!$A$2:$P$8,7,FALSE)=0," ",VLOOKUP($I603,Zużycie!$A$2:$P$8,7,FALSE))</f>
        <v>#N/A</v>
      </c>
      <c r="Q603" s="10" t="e">
        <f>IF(VLOOKUP($I603,Zużycie!$A$2:$P$8,8,FALSE)=0," ",VLOOKUP($I603,Zużycie!$A$2:$P$8,8,FALSE))</f>
        <v>#N/A</v>
      </c>
      <c r="R603" s="10" t="e">
        <f>IF(VLOOKUP($I603,Zużycie!$A$2:$P$8,9,FALSE)=0," ",VLOOKUP($I603,Zużycie!$A$2:$P$8,9,FALSE))</f>
        <v>#N/A</v>
      </c>
      <c r="S603" s="10" t="e">
        <f>IF(VLOOKUP($I603,Zużycie!$A$2:$P$8,10,FALSE)=0," ",VLOOKUP($I603,Zużycie!$A$2:$P$8,10,FALSE))</f>
        <v>#N/A</v>
      </c>
      <c r="T603" s="10" t="e">
        <f>IF(VLOOKUP($I603,Zużycie!$A$2:$P$8,11,FALSE)=0," ",VLOOKUP($I603,Zużycie!$A$2:$P$8,11,FALSE))</f>
        <v>#N/A</v>
      </c>
      <c r="U603" s="10" t="e">
        <f>IF(VLOOKUP($I603,Zużycie!$A$2:$P$8,12,FALSE)=0," ",VLOOKUP($I603,Zużycie!$A$2:$P$8,12,FALSE))</f>
        <v>#N/A</v>
      </c>
      <c r="V603" s="10" t="e">
        <f>IF(VLOOKUP($I603,Zużycie!$A$2:$P$8,13,FALSE)=0," ",VLOOKUP($I603,Zużycie!$A$2:$P$2,100,FALSE))</f>
        <v>#N/A</v>
      </c>
      <c r="W603" s="10" t="e">
        <f>IF(VLOOKUP($I603,Zużycie!$A$2:$P$8,14,FALSE)=0," ",VLOOKUP($I603,Zużycie!$A$2:$P$8,14,FALSE))</f>
        <v>#N/A</v>
      </c>
      <c r="X603" s="10" t="e">
        <f>IF(VLOOKUP($I603,Zużycie!$A$2:$P$8,15,FALSE)=0," ",VLOOKUP($I603,Zużycie!$A$2:$P$8,15,FALSE))</f>
        <v>#N/A</v>
      </c>
      <c r="Y603" s="10" t="e">
        <f>IF(VLOOKUP($I603,Zużycie!$A$2:$P$8,16,FALSE)=0," ",VLOOKUP($I603,Zużycie!$A$2:$P$8,16,FALSE))</f>
        <v>#N/A</v>
      </c>
      <c r="Z603" s="10"/>
      <c r="AA603" s="10"/>
      <c r="AB603" s="10"/>
      <c r="AC603" s="10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</row>
    <row r="604" spans="1:46" ht="47.25" customHeight="1">
      <c r="A604" s="14"/>
      <c r="B604" s="5"/>
      <c r="C604" s="6"/>
      <c r="D604" s="6"/>
      <c r="E604" s="7"/>
      <c r="F604" s="5"/>
      <c r="G604" s="5"/>
      <c r="H604" s="5"/>
      <c r="I604" s="5" t="str">
        <f t="shared" si="61"/>
        <v/>
      </c>
      <c r="J604" s="5"/>
      <c r="K604" s="5"/>
      <c r="L604" s="5"/>
      <c r="M604" s="5"/>
      <c r="N604" s="10" t="e">
        <f>IF(VLOOKUP($I604,Zużycie!$A$2:$P$8,5,FALSE)=0," ",VLOOKUP($I604,Zużycie!$A$2:$P$8,5,FALSE))</f>
        <v>#N/A</v>
      </c>
      <c r="O604" s="10" t="e">
        <f>IF(VLOOKUP($I604,Zużycie!$A$2:$P$8,6,FALSE)=0," ",VLOOKUP($I604,Zużycie!$A$2:$P$8,6,FALSE))</f>
        <v>#N/A</v>
      </c>
      <c r="P604" s="10" t="e">
        <f>IF(VLOOKUP($I604,Zużycie!$A$2:$P$8,7,FALSE)=0," ",VLOOKUP($I604,Zużycie!$A$2:$P$8,7,FALSE))</f>
        <v>#N/A</v>
      </c>
      <c r="Q604" s="10" t="e">
        <f>IF(VLOOKUP($I604,Zużycie!$A$2:$P$8,8,FALSE)=0," ",VLOOKUP($I604,Zużycie!$A$2:$P$8,8,FALSE))</f>
        <v>#N/A</v>
      </c>
      <c r="R604" s="10" t="e">
        <f>IF(VLOOKUP($I604,Zużycie!$A$2:$P$8,9,FALSE)=0," ",VLOOKUP($I604,Zużycie!$A$2:$P$8,9,FALSE))</f>
        <v>#N/A</v>
      </c>
      <c r="S604" s="10" t="e">
        <f>IF(VLOOKUP($I604,Zużycie!$A$2:$P$8,10,FALSE)=0," ",VLOOKUP($I604,Zużycie!$A$2:$P$8,10,FALSE))</f>
        <v>#N/A</v>
      </c>
      <c r="T604" s="10" t="e">
        <f>IF(VLOOKUP($I604,Zużycie!$A$2:$P$8,11,FALSE)=0," ",VLOOKUP($I604,Zużycie!$A$2:$P$8,11,FALSE))</f>
        <v>#N/A</v>
      </c>
      <c r="U604" s="10" t="e">
        <f>IF(VLOOKUP($I604,Zużycie!$A$2:$P$8,12,FALSE)=0," ",VLOOKUP($I604,Zużycie!$A$2:$P$8,12,FALSE))</f>
        <v>#N/A</v>
      </c>
      <c r="V604" s="10" t="e">
        <f>IF(VLOOKUP($I604,Zużycie!$A$2:$P$8,13,FALSE)=0," ",VLOOKUP($I604,Zużycie!$A$2:$P$2,100,FALSE))</f>
        <v>#N/A</v>
      </c>
      <c r="W604" s="10" t="e">
        <f>IF(VLOOKUP($I604,Zużycie!$A$2:$P$8,14,FALSE)=0," ",VLOOKUP($I604,Zużycie!$A$2:$P$8,14,FALSE))</f>
        <v>#N/A</v>
      </c>
      <c r="X604" s="10" t="e">
        <f>IF(VLOOKUP($I604,Zużycie!$A$2:$P$8,15,FALSE)=0," ",VLOOKUP($I604,Zużycie!$A$2:$P$8,15,FALSE))</f>
        <v>#N/A</v>
      </c>
      <c r="Y604" s="10" t="e">
        <f>IF(VLOOKUP($I604,Zużycie!$A$2:$P$8,16,FALSE)=0," ",VLOOKUP($I604,Zużycie!$A$2:$P$8,16,FALSE))</f>
        <v>#N/A</v>
      </c>
      <c r="Z604" s="10"/>
      <c r="AA604" s="10"/>
      <c r="AB604" s="10"/>
      <c r="AC604" s="10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</row>
    <row r="605" spans="1:46" ht="47.25" customHeight="1">
      <c r="A605" s="14"/>
      <c r="B605" s="5"/>
      <c r="C605" s="6"/>
      <c r="D605" s="6"/>
      <c r="E605" s="7"/>
      <c r="F605" s="5"/>
      <c r="G605" s="5"/>
      <c r="H605" s="5"/>
      <c r="I605" s="5" t="str">
        <f t="shared" si="61"/>
        <v/>
      </c>
      <c r="J605" s="5"/>
      <c r="K605" s="5"/>
      <c r="L605" s="5"/>
      <c r="M605" s="5"/>
      <c r="N605" s="10" t="e">
        <f>IF(VLOOKUP($I605,Zużycie!$A$2:$P$8,5,FALSE)=0," ",VLOOKUP($I605,Zużycie!$A$2:$P$8,5,FALSE))</f>
        <v>#N/A</v>
      </c>
      <c r="O605" s="10" t="e">
        <f>IF(VLOOKUP($I605,Zużycie!$A$2:$P$8,6,FALSE)=0," ",VLOOKUP($I605,Zużycie!$A$2:$P$8,6,FALSE))</f>
        <v>#N/A</v>
      </c>
      <c r="P605" s="10" t="e">
        <f>IF(VLOOKUP($I605,Zużycie!$A$2:$P$8,7,FALSE)=0," ",VLOOKUP($I605,Zużycie!$A$2:$P$8,7,FALSE))</f>
        <v>#N/A</v>
      </c>
      <c r="Q605" s="10" t="e">
        <f>IF(VLOOKUP($I605,Zużycie!$A$2:$P$8,8,FALSE)=0," ",VLOOKUP($I605,Zużycie!$A$2:$P$8,8,FALSE))</f>
        <v>#N/A</v>
      </c>
      <c r="R605" s="10" t="e">
        <f>IF(VLOOKUP($I605,Zużycie!$A$2:$P$8,9,FALSE)=0," ",VLOOKUP($I605,Zużycie!$A$2:$P$8,9,FALSE))</f>
        <v>#N/A</v>
      </c>
      <c r="S605" s="10" t="e">
        <f>IF(VLOOKUP($I605,Zużycie!$A$2:$P$8,10,FALSE)=0," ",VLOOKUP($I605,Zużycie!$A$2:$P$8,10,FALSE))</f>
        <v>#N/A</v>
      </c>
      <c r="T605" s="10" t="e">
        <f>IF(VLOOKUP($I605,Zużycie!$A$2:$P$8,11,FALSE)=0," ",VLOOKUP($I605,Zużycie!$A$2:$P$8,11,FALSE))</f>
        <v>#N/A</v>
      </c>
      <c r="U605" s="10" t="e">
        <f>IF(VLOOKUP($I605,Zużycie!$A$2:$P$8,12,FALSE)=0," ",VLOOKUP($I605,Zużycie!$A$2:$P$8,12,FALSE))</f>
        <v>#N/A</v>
      </c>
      <c r="V605" s="10" t="e">
        <f>IF(VLOOKUP($I605,Zużycie!$A$2:$P$8,13,FALSE)=0," ",VLOOKUP($I605,Zużycie!$A$2:$P$2,100,FALSE))</f>
        <v>#N/A</v>
      </c>
      <c r="W605" s="10" t="e">
        <f>IF(VLOOKUP($I605,Zużycie!$A$2:$P$8,14,FALSE)=0," ",VLOOKUP($I605,Zużycie!$A$2:$P$8,14,FALSE))</f>
        <v>#N/A</v>
      </c>
      <c r="X605" s="10" t="e">
        <f>IF(VLOOKUP($I605,Zużycie!$A$2:$P$8,15,FALSE)=0," ",VLOOKUP($I605,Zużycie!$A$2:$P$8,15,FALSE))</f>
        <v>#N/A</v>
      </c>
      <c r="Y605" s="10" t="e">
        <f>IF(VLOOKUP($I605,Zużycie!$A$2:$P$8,16,FALSE)=0," ",VLOOKUP($I605,Zużycie!$A$2:$P$8,16,FALSE))</f>
        <v>#N/A</v>
      </c>
      <c r="Z605" s="10"/>
      <c r="AA605" s="10"/>
      <c r="AB605" s="10"/>
      <c r="AC605" s="10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</row>
    <row r="606" spans="1:46" ht="47.25" customHeight="1">
      <c r="A606" s="14"/>
      <c r="B606" s="5"/>
      <c r="C606" s="6"/>
      <c r="D606" s="6"/>
      <c r="E606" s="7"/>
      <c r="F606" s="5"/>
      <c r="G606" s="5"/>
      <c r="H606" s="5"/>
      <c r="I606" s="5" t="str">
        <f t="shared" si="61"/>
        <v/>
      </c>
      <c r="J606" s="5"/>
      <c r="K606" s="5"/>
      <c r="L606" s="5"/>
      <c r="M606" s="5"/>
      <c r="N606" s="10" t="e">
        <f>IF(VLOOKUP($I606,Zużycie!$A$2:$P$8,5,FALSE)=0," ",VLOOKUP($I606,Zużycie!$A$2:$P$8,5,FALSE))</f>
        <v>#N/A</v>
      </c>
      <c r="O606" s="10" t="e">
        <f>IF(VLOOKUP($I606,Zużycie!$A$2:$P$8,6,FALSE)=0," ",VLOOKUP($I606,Zużycie!$A$2:$P$8,6,FALSE))</f>
        <v>#N/A</v>
      </c>
      <c r="P606" s="10" t="e">
        <f>IF(VLOOKUP($I606,Zużycie!$A$2:$P$8,7,FALSE)=0," ",VLOOKUP($I606,Zużycie!$A$2:$P$8,7,FALSE))</f>
        <v>#N/A</v>
      </c>
      <c r="Q606" s="10" t="e">
        <f>IF(VLOOKUP($I606,Zużycie!$A$2:$P$8,8,FALSE)=0," ",VLOOKUP($I606,Zużycie!$A$2:$P$8,8,FALSE))</f>
        <v>#N/A</v>
      </c>
      <c r="R606" s="10" t="e">
        <f>IF(VLOOKUP($I606,Zużycie!$A$2:$P$8,9,FALSE)=0," ",VLOOKUP($I606,Zużycie!$A$2:$P$8,9,FALSE))</f>
        <v>#N/A</v>
      </c>
      <c r="S606" s="10" t="e">
        <f>IF(VLOOKUP($I606,Zużycie!$A$2:$P$8,10,FALSE)=0," ",VLOOKUP($I606,Zużycie!$A$2:$P$8,10,FALSE))</f>
        <v>#N/A</v>
      </c>
      <c r="T606" s="10" t="e">
        <f>IF(VLOOKUP($I606,Zużycie!$A$2:$P$8,11,FALSE)=0," ",VLOOKUP($I606,Zużycie!$A$2:$P$8,11,FALSE))</f>
        <v>#N/A</v>
      </c>
      <c r="U606" s="10" t="e">
        <f>IF(VLOOKUP($I606,Zużycie!$A$2:$P$8,12,FALSE)=0," ",VLOOKUP($I606,Zużycie!$A$2:$P$8,12,FALSE))</f>
        <v>#N/A</v>
      </c>
      <c r="V606" s="10" t="e">
        <f>IF(VLOOKUP($I606,Zużycie!$A$2:$P$8,13,FALSE)=0," ",VLOOKUP($I606,Zużycie!$A$2:$P$2,100,FALSE))</f>
        <v>#N/A</v>
      </c>
      <c r="W606" s="10" t="e">
        <f>IF(VLOOKUP($I606,Zużycie!$A$2:$P$8,14,FALSE)=0," ",VLOOKUP($I606,Zużycie!$A$2:$P$8,14,FALSE))</f>
        <v>#N/A</v>
      </c>
      <c r="X606" s="10" t="e">
        <f>IF(VLOOKUP($I606,Zużycie!$A$2:$P$8,15,FALSE)=0," ",VLOOKUP($I606,Zużycie!$A$2:$P$8,15,FALSE))</f>
        <v>#N/A</v>
      </c>
      <c r="Y606" s="10" t="e">
        <f>IF(VLOOKUP($I606,Zużycie!$A$2:$P$8,16,FALSE)=0," ",VLOOKUP($I606,Zużycie!$A$2:$P$8,16,FALSE))</f>
        <v>#N/A</v>
      </c>
      <c r="Z606" s="10"/>
      <c r="AA606" s="10"/>
      <c r="AB606" s="10"/>
      <c r="AC606" s="10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</row>
    <row r="607" spans="1:46" ht="47.25" customHeight="1">
      <c r="A607" s="14"/>
      <c r="B607" s="5"/>
      <c r="C607" s="6"/>
      <c r="D607" s="6"/>
      <c r="E607" s="7"/>
      <c r="F607" s="5"/>
      <c r="G607" s="5"/>
      <c r="H607" s="5"/>
      <c r="I607" s="5" t="str">
        <f t="shared" si="61"/>
        <v/>
      </c>
      <c r="J607" s="5"/>
      <c r="K607" s="5"/>
      <c r="L607" s="5"/>
      <c r="M607" s="5"/>
      <c r="N607" s="10" t="e">
        <f>IF(VLOOKUP($I607,Zużycie!$A$2:$P$8,5,FALSE)=0," ",VLOOKUP($I607,Zużycie!$A$2:$P$8,5,FALSE))</f>
        <v>#N/A</v>
      </c>
      <c r="O607" s="10" t="e">
        <f>IF(VLOOKUP($I607,Zużycie!$A$2:$P$8,6,FALSE)=0," ",VLOOKUP($I607,Zużycie!$A$2:$P$8,6,FALSE))</f>
        <v>#N/A</v>
      </c>
      <c r="P607" s="10" t="e">
        <f>IF(VLOOKUP($I607,Zużycie!$A$2:$P$8,7,FALSE)=0," ",VLOOKUP($I607,Zużycie!$A$2:$P$8,7,FALSE))</f>
        <v>#N/A</v>
      </c>
      <c r="Q607" s="10" t="e">
        <f>IF(VLOOKUP($I607,Zużycie!$A$2:$P$8,8,FALSE)=0," ",VLOOKUP($I607,Zużycie!$A$2:$P$8,8,FALSE))</f>
        <v>#N/A</v>
      </c>
      <c r="R607" s="10" t="e">
        <f>IF(VLOOKUP($I607,Zużycie!$A$2:$P$8,9,FALSE)=0," ",VLOOKUP($I607,Zużycie!$A$2:$P$8,9,FALSE))</f>
        <v>#N/A</v>
      </c>
      <c r="S607" s="10" t="e">
        <f>IF(VLOOKUP($I607,Zużycie!$A$2:$P$8,10,FALSE)=0," ",VLOOKUP($I607,Zużycie!$A$2:$P$8,10,FALSE))</f>
        <v>#N/A</v>
      </c>
      <c r="T607" s="10" t="e">
        <f>IF(VLOOKUP($I607,Zużycie!$A$2:$P$8,11,FALSE)=0," ",VLOOKUP($I607,Zużycie!$A$2:$P$8,11,FALSE))</f>
        <v>#N/A</v>
      </c>
      <c r="U607" s="10" t="e">
        <f>IF(VLOOKUP($I607,Zużycie!$A$2:$P$8,12,FALSE)=0," ",VLOOKUP($I607,Zużycie!$A$2:$P$8,12,FALSE))</f>
        <v>#N/A</v>
      </c>
      <c r="V607" s="10" t="e">
        <f>IF(VLOOKUP($I607,Zużycie!$A$2:$P$8,13,FALSE)=0," ",VLOOKUP($I607,Zużycie!$A$2:$P$2,100,FALSE))</f>
        <v>#N/A</v>
      </c>
      <c r="W607" s="10" t="e">
        <f>IF(VLOOKUP($I607,Zużycie!$A$2:$P$8,14,FALSE)=0," ",VLOOKUP($I607,Zużycie!$A$2:$P$8,14,FALSE))</f>
        <v>#N/A</v>
      </c>
      <c r="X607" s="10" t="e">
        <f>IF(VLOOKUP($I607,Zużycie!$A$2:$P$8,15,FALSE)=0," ",VLOOKUP($I607,Zużycie!$A$2:$P$8,15,FALSE))</f>
        <v>#N/A</v>
      </c>
      <c r="Y607" s="10" t="e">
        <f>IF(VLOOKUP($I607,Zużycie!$A$2:$P$8,16,FALSE)=0," ",VLOOKUP($I607,Zużycie!$A$2:$P$8,16,FALSE))</f>
        <v>#N/A</v>
      </c>
      <c r="Z607" s="10"/>
      <c r="AA607" s="10"/>
      <c r="AB607" s="10"/>
      <c r="AC607" s="10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</row>
    <row r="608" spans="1:46" ht="47.25" customHeight="1">
      <c r="A608" s="14"/>
      <c r="B608" s="5"/>
      <c r="C608" s="6"/>
      <c r="D608" s="6"/>
      <c r="E608" s="7"/>
      <c r="F608" s="5"/>
      <c r="G608" s="5"/>
      <c r="H608" s="5"/>
      <c r="I608" s="5" t="str">
        <f t="shared" si="61"/>
        <v/>
      </c>
      <c r="J608" s="5"/>
      <c r="K608" s="5"/>
      <c r="L608" s="5"/>
      <c r="M608" s="5"/>
      <c r="N608" s="10" t="e">
        <f>IF(VLOOKUP($I608,Zużycie!$A$2:$P$8,5,FALSE)=0," ",VLOOKUP($I608,Zużycie!$A$2:$P$8,5,FALSE))</f>
        <v>#N/A</v>
      </c>
      <c r="O608" s="10" t="e">
        <f>IF(VLOOKUP($I608,Zużycie!$A$2:$P$8,6,FALSE)=0," ",VLOOKUP($I608,Zużycie!$A$2:$P$8,6,FALSE))</f>
        <v>#N/A</v>
      </c>
      <c r="P608" s="10" t="e">
        <f>IF(VLOOKUP($I608,Zużycie!$A$2:$P$8,7,FALSE)=0," ",VLOOKUP($I608,Zużycie!$A$2:$P$8,7,FALSE))</f>
        <v>#N/A</v>
      </c>
      <c r="Q608" s="10" t="e">
        <f>IF(VLOOKUP($I608,Zużycie!$A$2:$P$8,8,FALSE)=0," ",VLOOKUP($I608,Zużycie!$A$2:$P$8,8,FALSE))</f>
        <v>#N/A</v>
      </c>
      <c r="R608" s="10" t="e">
        <f>IF(VLOOKUP($I608,Zużycie!$A$2:$P$8,9,FALSE)=0," ",VLOOKUP($I608,Zużycie!$A$2:$P$8,9,FALSE))</f>
        <v>#N/A</v>
      </c>
      <c r="S608" s="10" t="e">
        <f>IF(VLOOKUP($I608,Zużycie!$A$2:$P$8,10,FALSE)=0," ",VLOOKUP($I608,Zużycie!$A$2:$P$8,10,FALSE))</f>
        <v>#N/A</v>
      </c>
      <c r="T608" s="10" t="e">
        <f>IF(VLOOKUP($I608,Zużycie!$A$2:$P$8,11,FALSE)=0," ",VLOOKUP($I608,Zużycie!$A$2:$P$8,11,FALSE))</f>
        <v>#N/A</v>
      </c>
      <c r="U608" s="10" t="e">
        <f>IF(VLOOKUP($I608,Zużycie!$A$2:$P$8,12,FALSE)=0," ",VLOOKUP($I608,Zużycie!$A$2:$P$8,12,FALSE))</f>
        <v>#N/A</v>
      </c>
      <c r="V608" s="10" t="e">
        <f>IF(VLOOKUP($I608,Zużycie!$A$2:$P$8,13,FALSE)=0," ",VLOOKUP($I608,Zużycie!$A$2:$P$2,100,FALSE))</f>
        <v>#N/A</v>
      </c>
      <c r="W608" s="10" t="e">
        <f>IF(VLOOKUP($I608,Zużycie!$A$2:$P$8,14,FALSE)=0," ",VLOOKUP($I608,Zużycie!$A$2:$P$8,14,FALSE))</f>
        <v>#N/A</v>
      </c>
      <c r="X608" s="10" t="e">
        <f>IF(VLOOKUP($I608,Zużycie!$A$2:$P$8,15,FALSE)=0," ",VLOOKUP($I608,Zużycie!$A$2:$P$8,15,FALSE))</f>
        <v>#N/A</v>
      </c>
      <c r="Y608" s="10" t="e">
        <f>IF(VLOOKUP($I608,Zużycie!$A$2:$P$8,16,FALSE)=0," ",VLOOKUP($I608,Zużycie!$A$2:$P$8,16,FALSE))</f>
        <v>#N/A</v>
      </c>
      <c r="Z608" s="10"/>
      <c r="AA608" s="10"/>
      <c r="AB608" s="10"/>
      <c r="AC608" s="10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</row>
    <row r="609" spans="1:46" ht="47.25" customHeight="1">
      <c r="A609" s="14"/>
      <c r="B609" s="5"/>
      <c r="C609" s="6"/>
      <c r="D609" s="6"/>
      <c r="E609" s="7"/>
      <c r="F609" s="5"/>
      <c r="G609" s="5"/>
      <c r="H609" s="5"/>
      <c r="I609" s="5" t="str">
        <f t="shared" si="61"/>
        <v/>
      </c>
      <c r="J609" s="5"/>
      <c r="K609" s="5"/>
      <c r="L609" s="5"/>
      <c r="M609" s="5"/>
      <c r="N609" s="10" t="e">
        <f>IF(VLOOKUP($I609,Zużycie!$A$2:$P$8,5,FALSE)=0," ",VLOOKUP($I609,Zużycie!$A$2:$P$8,5,FALSE))</f>
        <v>#N/A</v>
      </c>
      <c r="O609" s="10" t="e">
        <f>IF(VLOOKUP($I609,Zużycie!$A$2:$P$8,6,FALSE)=0," ",VLOOKUP($I609,Zużycie!$A$2:$P$8,6,FALSE))</f>
        <v>#N/A</v>
      </c>
      <c r="P609" s="10" t="e">
        <f>IF(VLOOKUP($I609,Zużycie!$A$2:$P$8,7,FALSE)=0," ",VLOOKUP($I609,Zużycie!$A$2:$P$8,7,FALSE))</f>
        <v>#N/A</v>
      </c>
      <c r="Q609" s="10" t="e">
        <f>IF(VLOOKUP($I609,Zużycie!$A$2:$P$8,8,FALSE)=0," ",VLOOKUP($I609,Zużycie!$A$2:$P$8,8,FALSE))</f>
        <v>#N/A</v>
      </c>
      <c r="R609" s="10" t="e">
        <f>IF(VLOOKUP($I609,Zużycie!$A$2:$P$8,9,FALSE)=0," ",VLOOKUP($I609,Zużycie!$A$2:$P$8,9,FALSE))</f>
        <v>#N/A</v>
      </c>
      <c r="S609" s="10" t="e">
        <f>IF(VLOOKUP($I609,Zużycie!$A$2:$P$8,10,FALSE)=0," ",VLOOKUP($I609,Zużycie!$A$2:$P$8,10,FALSE))</f>
        <v>#N/A</v>
      </c>
      <c r="T609" s="10" t="e">
        <f>IF(VLOOKUP($I609,Zużycie!$A$2:$P$8,11,FALSE)=0," ",VLOOKUP($I609,Zużycie!$A$2:$P$8,11,FALSE))</f>
        <v>#N/A</v>
      </c>
      <c r="U609" s="10" t="e">
        <f>IF(VLOOKUP($I609,Zużycie!$A$2:$P$8,12,FALSE)=0," ",VLOOKUP($I609,Zużycie!$A$2:$P$8,12,FALSE))</f>
        <v>#N/A</v>
      </c>
      <c r="V609" s="10" t="e">
        <f>IF(VLOOKUP($I609,Zużycie!$A$2:$P$8,13,FALSE)=0," ",VLOOKUP($I609,Zużycie!$A$2:$P$2,100,FALSE))</f>
        <v>#N/A</v>
      </c>
      <c r="W609" s="10" t="e">
        <f>IF(VLOOKUP($I609,Zużycie!$A$2:$P$8,14,FALSE)=0," ",VLOOKUP($I609,Zużycie!$A$2:$P$8,14,FALSE))</f>
        <v>#N/A</v>
      </c>
      <c r="X609" s="10" t="e">
        <f>IF(VLOOKUP($I609,Zużycie!$A$2:$P$8,15,FALSE)=0," ",VLOOKUP($I609,Zużycie!$A$2:$P$8,15,FALSE))</f>
        <v>#N/A</v>
      </c>
      <c r="Y609" s="10" t="e">
        <f>IF(VLOOKUP($I609,Zużycie!$A$2:$P$8,16,FALSE)=0," ",VLOOKUP($I609,Zużycie!$A$2:$P$8,16,FALSE))</f>
        <v>#N/A</v>
      </c>
      <c r="Z609" s="10"/>
      <c r="AA609" s="10"/>
      <c r="AB609" s="10"/>
      <c r="AC609" s="10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</row>
    <row r="610" spans="1:46" ht="47.25" customHeight="1">
      <c r="A610" s="14"/>
      <c r="B610" s="5"/>
      <c r="C610" s="6"/>
      <c r="D610" s="6"/>
      <c r="E610" s="7"/>
      <c r="F610" s="5"/>
      <c r="G610" s="5"/>
      <c r="H610" s="5"/>
      <c r="I610" s="5" t="str">
        <f t="shared" si="61"/>
        <v/>
      </c>
      <c r="J610" s="5"/>
      <c r="K610" s="5"/>
      <c r="L610" s="5"/>
      <c r="M610" s="5"/>
      <c r="N610" s="10" t="e">
        <f>IF(VLOOKUP($I610,Zużycie!$A$2:$P$8,5,FALSE)=0," ",VLOOKUP($I610,Zużycie!$A$2:$P$8,5,FALSE))</f>
        <v>#N/A</v>
      </c>
      <c r="O610" s="10" t="e">
        <f>IF(VLOOKUP($I610,Zużycie!$A$2:$P$8,6,FALSE)=0," ",VLOOKUP($I610,Zużycie!$A$2:$P$8,6,FALSE))</f>
        <v>#N/A</v>
      </c>
      <c r="P610" s="10" t="e">
        <f>IF(VLOOKUP($I610,Zużycie!$A$2:$P$8,7,FALSE)=0," ",VLOOKUP($I610,Zużycie!$A$2:$P$8,7,FALSE))</f>
        <v>#N/A</v>
      </c>
      <c r="Q610" s="10" t="e">
        <f>IF(VLOOKUP($I610,Zużycie!$A$2:$P$8,8,FALSE)=0," ",VLOOKUP($I610,Zużycie!$A$2:$P$8,8,FALSE))</f>
        <v>#N/A</v>
      </c>
      <c r="R610" s="10" t="e">
        <f>IF(VLOOKUP($I610,Zużycie!$A$2:$P$8,9,FALSE)=0," ",VLOOKUP($I610,Zużycie!$A$2:$P$8,9,FALSE))</f>
        <v>#N/A</v>
      </c>
      <c r="S610" s="10" t="e">
        <f>IF(VLOOKUP($I610,Zużycie!$A$2:$P$8,10,FALSE)=0," ",VLOOKUP($I610,Zużycie!$A$2:$P$8,10,FALSE))</f>
        <v>#N/A</v>
      </c>
      <c r="T610" s="10" t="e">
        <f>IF(VLOOKUP($I610,Zużycie!$A$2:$P$8,11,FALSE)=0," ",VLOOKUP($I610,Zużycie!$A$2:$P$8,11,FALSE))</f>
        <v>#N/A</v>
      </c>
      <c r="U610" s="10" t="e">
        <f>IF(VLOOKUP($I610,Zużycie!$A$2:$P$8,12,FALSE)=0," ",VLOOKUP($I610,Zużycie!$A$2:$P$8,12,FALSE))</f>
        <v>#N/A</v>
      </c>
      <c r="V610" s="10" t="e">
        <f>IF(VLOOKUP($I610,Zużycie!$A$2:$P$8,13,FALSE)=0," ",VLOOKUP($I610,Zużycie!$A$2:$P$2,100,FALSE))</f>
        <v>#N/A</v>
      </c>
      <c r="W610" s="10" t="e">
        <f>IF(VLOOKUP($I610,Zużycie!$A$2:$P$8,14,FALSE)=0," ",VLOOKUP($I610,Zużycie!$A$2:$P$8,14,FALSE))</f>
        <v>#N/A</v>
      </c>
      <c r="X610" s="10" t="e">
        <f>IF(VLOOKUP($I610,Zużycie!$A$2:$P$8,15,FALSE)=0," ",VLOOKUP($I610,Zużycie!$A$2:$P$8,15,FALSE))</f>
        <v>#N/A</v>
      </c>
      <c r="Y610" s="10" t="e">
        <f>IF(VLOOKUP($I610,Zużycie!$A$2:$P$8,16,FALSE)=0," ",VLOOKUP($I610,Zużycie!$A$2:$P$8,16,FALSE))</f>
        <v>#N/A</v>
      </c>
      <c r="Z610" s="10"/>
      <c r="AA610" s="10"/>
      <c r="AB610" s="10"/>
      <c r="AC610" s="10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</row>
    <row r="611" spans="1:46" ht="47.25" customHeight="1">
      <c r="A611" s="14"/>
      <c r="B611" s="5"/>
      <c r="C611" s="6"/>
      <c r="D611" s="6"/>
      <c r="E611" s="7"/>
      <c r="F611" s="5"/>
      <c r="G611" s="5"/>
      <c r="H611" s="5"/>
      <c r="I611" s="5" t="str">
        <f t="shared" si="61"/>
        <v/>
      </c>
      <c r="J611" s="5"/>
      <c r="K611" s="5"/>
      <c r="L611" s="5"/>
      <c r="M611" s="5"/>
      <c r="N611" s="10" t="e">
        <f>IF(VLOOKUP($I611,Zużycie!$A$2:$P$8,5,FALSE)=0," ",VLOOKUP($I611,Zużycie!$A$2:$P$8,5,FALSE))</f>
        <v>#N/A</v>
      </c>
      <c r="O611" s="10" t="e">
        <f>IF(VLOOKUP($I611,Zużycie!$A$2:$P$8,6,FALSE)=0," ",VLOOKUP($I611,Zużycie!$A$2:$P$8,6,FALSE))</f>
        <v>#N/A</v>
      </c>
      <c r="P611" s="10" t="e">
        <f>IF(VLOOKUP($I611,Zużycie!$A$2:$P$8,7,FALSE)=0," ",VLOOKUP($I611,Zużycie!$A$2:$P$8,7,FALSE))</f>
        <v>#N/A</v>
      </c>
      <c r="Q611" s="10" t="e">
        <f>IF(VLOOKUP($I611,Zużycie!$A$2:$P$8,8,FALSE)=0," ",VLOOKUP($I611,Zużycie!$A$2:$P$8,8,FALSE))</f>
        <v>#N/A</v>
      </c>
      <c r="R611" s="10" t="e">
        <f>IF(VLOOKUP($I611,Zużycie!$A$2:$P$8,9,FALSE)=0," ",VLOOKUP($I611,Zużycie!$A$2:$P$8,9,FALSE))</f>
        <v>#N/A</v>
      </c>
      <c r="S611" s="10" t="e">
        <f>IF(VLOOKUP($I611,Zużycie!$A$2:$P$8,10,FALSE)=0," ",VLOOKUP($I611,Zużycie!$A$2:$P$8,10,FALSE))</f>
        <v>#N/A</v>
      </c>
      <c r="T611" s="10" t="e">
        <f>IF(VLOOKUP($I611,Zużycie!$A$2:$P$8,11,FALSE)=0," ",VLOOKUP($I611,Zużycie!$A$2:$P$8,11,FALSE))</f>
        <v>#N/A</v>
      </c>
      <c r="U611" s="10" t="e">
        <f>IF(VLOOKUP($I611,Zużycie!$A$2:$P$8,12,FALSE)=0," ",VLOOKUP($I611,Zużycie!$A$2:$P$8,12,FALSE))</f>
        <v>#N/A</v>
      </c>
      <c r="V611" s="10" t="e">
        <f>IF(VLOOKUP($I611,Zużycie!$A$2:$P$8,13,FALSE)=0," ",VLOOKUP($I611,Zużycie!$A$2:$P$2,100,FALSE))</f>
        <v>#N/A</v>
      </c>
      <c r="W611" s="10" t="e">
        <f>IF(VLOOKUP($I611,Zużycie!$A$2:$P$8,14,FALSE)=0," ",VLOOKUP($I611,Zużycie!$A$2:$P$8,14,FALSE))</f>
        <v>#N/A</v>
      </c>
      <c r="X611" s="10" t="e">
        <f>IF(VLOOKUP($I611,Zużycie!$A$2:$P$8,15,FALSE)=0," ",VLOOKUP($I611,Zużycie!$A$2:$P$8,15,FALSE))</f>
        <v>#N/A</v>
      </c>
      <c r="Y611" s="10" t="e">
        <f>IF(VLOOKUP($I611,Zużycie!$A$2:$P$8,16,FALSE)=0," ",VLOOKUP($I611,Zużycie!$A$2:$P$8,16,FALSE))</f>
        <v>#N/A</v>
      </c>
      <c r="Z611" s="10"/>
      <c r="AA611" s="10"/>
      <c r="AB611" s="10"/>
      <c r="AC611" s="10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</row>
    <row r="612" spans="1:46" ht="47.25" customHeight="1">
      <c r="A612" s="14"/>
      <c r="B612" s="5"/>
      <c r="C612" s="6"/>
      <c r="D612" s="6"/>
      <c r="E612" s="7"/>
      <c r="F612" s="5"/>
      <c r="G612" s="5"/>
      <c r="H612" s="5"/>
      <c r="I612" s="5" t="str">
        <f t="shared" si="61"/>
        <v/>
      </c>
      <c r="J612" s="5"/>
      <c r="K612" s="5"/>
      <c r="L612" s="5"/>
      <c r="M612" s="5"/>
      <c r="N612" s="10" t="e">
        <f>IF(VLOOKUP($I612,Zużycie!$A$2:$P$8,5,FALSE)=0," ",VLOOKUP($I612,Zużycie!$A$2:$P$8,5,FALSE))</f>
        <v>#N/A</v>
      </c>
      <c r="O612" s="10" t="e">
        <f>IF(VLOOKUP($I612,Zużycie!$A$2:$P$8,6,FALSE)=0," ",VLOOKUP($I612,Zużycie!$A$2:$P$8,6,FALSE))</f>
        <v>#N/A</v>
      </c>
      <c r="P612" s="10" t="e">
        <f>IF(VLOOKUP($I612,Zużycie!$A$2:$P$8,7,FALSE)=0," ",VLOOKUP($I612,Zużycie!$A$2:$P$8,7,FALSE))</f>
        <v>#N/A</v>
      </c>
      <c r="Q612" s="10" t="e">
        <f>IF(VLOOKUP($I612,Zużycie!$A$2:$P$8,8,FALSE)=0," ",VLOOKUP($I612,Zużycie!$A$2:$P$8,8,FALSE))</f>
        <v>#N/A</v>
      </c>
      <c r="R612" s="10" t="e">
        <f>IF(VLOOKUP($I612,Zużycie!$A$2:$P$8,9,FALSE)=0," ",VLOOKUP($I612,Zużycie!$A$2:$P$8,9,FALSE))</f>
        <v>#N/A</v>
      </c>
      <c r="S612" s="10" t="e">
        <f>IF(VLOOKUP($I612,Zużycie!$A$2:$P$8,10,FALSE)=0," ",VLOOKUP($I612,Zużycie!$A$2:$P$8,10,FALSE))</f>
        <v>#N/A</v>
      </c>
      <c r="T612" s="10" t="e">
        <f>IF(VLOOKUP($I612,Zużycie!$A$2:$P$8,11,FALSE)=0," ",VLOOKUP($I612,Zużycie!$A$2:$P$8,11,FALSE))</f>
        <v>#N/A</v>
      </c>
      <c r="U612" s="10" t="e">
        <f>IF(VLOOKUP($I612,Zużycie!$A$2:$P$8,12,FALSE)=0," ",VLOOKUP($I612,Zużycie!$A$2:$P$8,12,FALSE))</f>
        <v>#N/A</v>
      </c>
      <c r="V612" s="10" t="e">
        <f>IF(VLOOKUP($I612,Zużycie!$A$2:$P$8,13,FALSE)=0," ",VLOOKUP($I612,Zużycie!$A$2:$P$2,100,FALSE))</f>
        <v>#N/A</v>
      </c>
      <c r="W612" s="10" t="e">
        <f>IF(VLOOKUP($I612,Zużycie!$A$2:$P$8,14,FALSE)=0," ",VLOOKUP($I612,Zużycie!$A$2:$P$8,14,FALSE))</f>
        <v>#N/A</v>
      </c>
      <c r="X612" s="10" t="e">
        <f>IF(VLOOKUP($I612,Zużycie!$A$2:$P$8,15,FALSE)=0," ",VLOOKUP($I612,Zużycie!$A$2:$P$8,15,FALSE))</f>
        <v>#N/A</v>
      </c>
      <c r="Y612" s="10" t="e">
        <f>IF(VLOOKUP($I612,Zużycie!$A$2:$P$8,16,FALSE)=0," ",VLOOKUP($I612,Zużycie!$A$2:$P$8,16,FALSE))</f>
        <v>#N/A</v>
      </c>
      <c r="Z612" s="10"/>
      <c r="AA612" s="10"/>
      <c r="AB612" s="10"/>
      <c r="AC612" s="10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</row>
    <row r="613" spans="1:46" ht="47.25" customHeight="1">
      <c r="A613" s="14"/>
      <c r="B613" s="5"/>
      <c r="C613" s="6"/>
      <c r="D613" s="6"/>
      <c r="E613" s="7"/>
      <c r="F613" s="5"/>
      <c r="G613" s="5"/>
      <c r="H613" s="5"/>
      <c r="I613" s="5" t="str">
        <f t="shared" si="61"/>
        <v/>
      </c>
      <c r="J613" s="5"/>
      <c r="K613" s="5"/>
      <c r="L613" s="5"/>
      <c r="M613" s="5"/>
      <c r="N613" s="10" t="e">
        <f>IF(VLOOKUP($I613,Zużycie!$A$2:$P$8,5,FALSE)=0," ",VLOOKUP($I613,Zużycie!$A$2:$P$8,5,FALSE))</f>
        <v>#N/A</v>
      </c>
      <c r="O613" s="10" t="e">
        <f>IF(VLOOKUP($I613,Zużycie!$A$2:$P$8,6,FALSE)=0," ",VLOOKUP($I613,Zużycie!$A$2:$P$8,6,FALSE))</f>
        <v>#N/A</v>
      </c>
      <c r="P613" s="10" t="e">
        <f>IF(VLOOKUP($I613,Zużycie!$A$2:$P$8,7,FALSE)=0," ",VLOOKUP($I613,Zużycie!$A$2:$P$8,7,FALSE))</f>
        <v>#N/A</v>
      </c>
      <c r="Q613" s="10" t="e">
        <f>IF(VLOOKUP($I613,Zużycie!$A$2:$P$8,8,FALSE)=0," ",VLOOKUP($I613,Zużycie!$A$2:$P$8,8,FALSE))</f>
        <v>#N/A</v>
      </c>
      <c r="R613" s="10" t="e">
        <f>IF(VLOOKUP($I613,Zużycie!$A$2:$P$8,9,FALSE)=0," ",VLOOKUP($I613,Zużycie!$A$2:$P$8,9,FALSE))</f>
        <v>#N/A</v>
      </c>
      <c r="S613" s="10" t="e">
        <f>IF(VLOOKUP($I613,Zużycie!$A$2:$P$8,10,FALSE)=0," ",VLOOKUP($I613,Zużycie!$A$2:$P$8,10,FALSE))</f>
        <v>#N/A</v>
      </c>
      <c r="T613" s="10" t="e">
        <f>IF(VLOOKUP($I613,Zużycie!$A$2:$P$8,11,FALSE)=0," ",VLOOKUP($I613,Zużycie!$A$2:$P$8,11,FALSE))</f>
        <v>#N/A</v>
      </c>
      <c r="U613" s="10" t="e">
        <f>IF(VLOOKUP($I613,Zużycie!$A$2:$P$8,12,FALSE)=0," ",VLOOKUP($I613,Zużycie!$A$2:$P$8,12,FALSE))</f>
        <v>#N/A</v>
      </c>
      <c r="V613" s="10" t="e">
        <f>IF(VLOOKUP($I613,Zużycie!$A$2:$P$8,13,FALSE)=0," ",VLOOKUP($I613,Zużycie!$A$2:$P$2,100,FALSE))</f>
        <v>#N/A</v>
      </c>
      <c r="W613" s="10" t="e">
        <f>IF(VLOOKUP($I613,Zużycie!$A$2:$P$8,14,FALSE)=0," ",VLOOKUP($I613,Zużycie!$A$2:$P$8,14,FALSE))</f>
        <v>#N/A</v>
      </c>
      <c r="X613" s="10" t="e">
        <f>IF(VLOOKUP($I613,Zużycie!$A$2:$P$8,15,FALSE)=0," ",VLOOKUP($I613,Zużycie!$A$2:$P$8,15,FALSE))</f>
        <v>#N/A</v>
      </c>
      <c r="Y613" s="10" t="e">
        <f>IF(VLOOKUP($I613,Zużycie!$A$2:$P$8,16,FALSE)=0," ",VLOOKUP($I613,Zużycie!$A$2:$P$8,16,FALSE))</f>
        <v>#N/A</v>
      </c>
      <c r="Z613" s="10"/>
      <c r="AA613" s="10"/>
      <c r="AB613" s="10"/>
      <c r="AC613" s="10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</row>
  </sheetData>
  <autoFilter ref="A3:CJ613"/>
  <mergeCells count="35">
    <mergeCell ref="A1:A3"/>
    <mergeCell ref="D1:D3"/>
    <mergeCell ref="H1:H3"/>
    <mergeCell ref="AP1:AP3"/>
    <mergeCell ref="E1:E3"/>
    <mergeCell ref="C1:C3"/>
    <mergeCell ref="AD1:AD3"/>
    <mergeCell ref="AE1:AE3"/>
    <mergeCell ref="AF1:AF3"/>
    <mergeCell ref="G1:G3"/>
    <mergeCell ref="N2:O2"/>
    <mergeCell ref="N1:Y1"/>
    <mergeCell ref="P2:Q2"/>
    <mergeCell ref="R2:S2"/>
    <mergeCell ref="T2:U2"/>
    <mergeCell ref="AG1:AG3"/>
    <mergeCell ref="AH1:AH3"/>
    <mergeCell ref="AJ1:AJ3"/>
    <mergeCell ref="AK1:AK3"/>
    <mergeCell ref="AI1:AI3"/>
    <mergeCell ref="AR1:AR3"/>
    <mergeCell ref="AS1:AS3"/>
    <mergeCell ref="AT1:AT3"/>
    <mergeCell ref="AU1:AU3"/>
    <mergeCell ref="AL1:AM2"/>
    <mergeCell ref="AN1:AO2"/>
    <mergeCell ref="AQ1:AQ3"/>
    <mergeCell ref="V2:W2"/>
    <mergeCell ref="X2:Y2"/>
    <mergeCell ref="B1:B3"/>
    <mergeCell ref="J1:J3"/>
    <mergeCell ref="K1:K3"/>
    <mergeCell ref="L1:L3"/>
    <mergeCell ref="F1:F3"/>
    <mergeCell ref="I1:I3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5"/>
  <sheetViews>
    <sheetView workbookViewId="0"/>
  </sheetViews>
  <sheetFormatPr defaultRowHeight="15"/>
  <cols>
    <col min="1" max="1" width="27.375" style="183" bestFit="1" customWidth="1"/>
    <col min="2" max="2" width="9.875" style="183" hidden="1" customWidth="1"/>
    <col min="3" max="3" width="8.875" style="183" hidden="1" customWidth="1"/>
    <col min="4" max="4" width="9.375" style="183" hidden="1" customWidth="1"/>
    <col min="5" max="5" width="10.25" style="183" hidden="1" customWidth="1"/>
    <col min="6" max="6" width="19.625" style="183" hidden="1" customWidth="1"/>
    <col min="7" max="7" width="8" style="184" hidden="1" customWidth="1"/>
    <col min="8" max="8" width="8" style="187" customWidth="1"/>
    <col min="9" max="9" width="9.25" style="187" customWidth="1"/>
    <col min="10" max="11" width="8" style="187" customWidth="1"/>
    <col min="12" max="12" width="6.375" style="183" bestFit="1" customWidth="1"/>
    <col min="13" max="17" width="9.5" style="183" bestFit="1" customWidth="1"/>
    <col min="18" max="18" width="9.75" style="189" bestFit="1" customWidth="1"/>
    <col min="19" max="44" width="4" style="183" bestFit="1" customWidth="1"/>
    <col min="45" max="16384" width="9" style="183"/>
  </cols>
  <sheetData>
    <row r="1" spans="1:44">
      <c r="H1" s="187" t="s">
        <v>696</v>
      </c>
      <c r="J1" s="187" t="s">
        <v>695</v>
      </c>
    </row>
    <row r="2" spans="1:44" ht="18.75">
      <c r="I2" s="142">
        <v>41912</v>
      </c>
      <c r="J2" s="199" t="s">
        <v>697</v>
      </c>
      <c r="K2" s="199"/>
    </row>
    <row r="3" spans="1:44" ht="33" customHeight="1">
      <c r="A3" s="183" t="s">
        <v>632</v>
      </c>
      <c r="B3" s="193" t="s">
        <v>624</v>
      </c>
      <c r="C3" s="193" t="s">
        <v>633</v>
      </c>
      <c r="D3" s="193" t="s">
        <v>400</v>
      </c>
      <c r="E3" s="193" t="s">
        <v>398</v>
      </c>
      <c r="F3" s="193" t="s">
        <v>412</v>
      </c>
      <c r="G3" s="194" t="s">
        <v>610</v>
      </c>
      <c r="H3" s="198" t="s">
        <v>671</v>
      </c>
      <c r="I3" s="198" t="s">
        <v>693</v>
      </c>
      <c r="J3" s="198" t="s">
        <v>694</v>
      </c>
      <c r="K3" s="198" t="s">
        <v>698</v>
      </c>
      <c r="L3" s="185" t="s">
        <v>616</v>
      </c>
      <c r="M3" s="186" t="s">
        <v>562</v>
      </c>
      <c r="N3" s="186" t="s">
        <v>615</v>
      </c>
      <c r="O3" s="186" t="s">
        <v>563</v>
      </c>
      <c r="P3" s="186" t="s">
        <v>564</v>
      </c>
      <c r="Q3" s="186" t="s">
        <v>565</v>
      </c>
      <c r="R3" s="195" t="s">
        <v>619</v>
      </c>
      <c r="S3" s="186" t="s">
        <v>566</v>
      </c>
      <c r="T3" s="186" t="s">
        <v>566</v>
      </c>
      <c r="U3" s="186" t="s">
        <v>566</v>
      </c>
      <c r="V3" s="186" t="s">
        <v>566</v>
      </c>
      <c r="W3" s="186" t="s">
        <v>566</v>
      </c>
      <c r="X3" s="186" t="s">
        <v>566</v>
      </c>
      <c r="Y3" s="186" t="s">
        <v>566</v>
      </c>
      <c r="Z3" s="186" t="s">
        <v>566</v>
      </c>
      <c r="AA3" s="186" t="s">
        <v>566</v>
      </c>
      <c r="AB3" s="186" t="s">
        <v>566</v>
      </c>
      <c r="AC3" s="186" t="s">
        <v>566</v>
      </c>
      <c r="AD3" s="186" t="s">
        <v>566</v>
      </c>
      <c r="AE3" s="186" t="s">
        <v>566</v>
      </c>
      <c r="AF3" s="186" t="s">
        <v>566</v>
      </c>
      <c r="AG3" s="186" t="s">
        <v>566</v>
      </c>
      <c r="AH3" s="186" t="s">
        <v>566</v>
      </c>
      <c r="AI3" s="186" t="s">
        <v>566</v>
      </c>
      <c r="AJ3" s="186" t="s">
        <v>566</v>
      </c>
      <c r="AK3" s="186" t="s">
        <v>566</v>
      </c>
      <c r="AL3" s="186" t="s">
        <v>566</v>
      </c>
      <c r="AM3" s="186" t="s">
        <v>566</v>
      </c>
      <c r="AN3" s="186" t="s">
        <v>566</v>
      </c>
      <c r="AO3" s="186" t="s">
        <v>566</v>
      </c>
      <c r="AP3" s="186" t="s">
        <v>566</v>
      </c>
      <c r="AQ3" s="186" t="s">
        <v>566</v>
      </c>
      <c r="AR3" s="186" t="s">
        <v>566</v>
      </c>
    </row>
    <row r="4" spans="1:44">
      <c r="A4" s="183" t="s">
        <v>417</v>
      </c>
      <c r="F4" s="183" t="s">
        <v>414</v>
      </c>
      <c r="H4" s="187">
        <f>L4-M4+N4-O4-P4</f>
        <v>10</v>
      </c>
      <c r="I4" s="187">
        <f>SUMIFS('PAŹDZIERNIK stary kopia'!$AF$9:$AF$200,'PAŹDZIERNIK stary kopia'!$AB$9:$AB$200,A4,'PAŹDZIERNIK stary kopia'!$AJ$9:$AJ$200,$I$2)+SUMIFS('PAŹDZIERNIK stary kopia'!$AG$9:$AG$200,'PAŹDZIERNIK stary kopia'!$AC$9:$AC$200,A4,'PAŹDZIERNIK stary kopia'!$AJ$9:$AJ$200,$I$2)</f>
        <v>0</v>
      </c>
      <c r="J4" s="187">
        <f>SUMIFS('PAŹDZIERNIK stary kopia'!$AF$9:$AF$200,'PAŹDZIERNIK stary kopia'!$AB$9:$AB$200,A4,'PAŹDZIERNIK stary kopia'!$C$9:$C$200,$J$2)+SUMIFS('PAŹDZIERNIK stary kopia'!$AG$9:$AG$200,'PAŹDZIERNIK stary kopia'!$AC$9:$AC$200,A4,'PAŹDZIERNIK stary kopia'!$C$9:$C$200,$J$2)</f>
        <v>0</v>
      </c>
      <c r="L4" s="183">
        <v>10</v>
      </c>
      <c r="R4" s="189">
        <f>SUMIF('PAŹDZIERNIK stary kopia'!$AB$9:$AC$999,A4,'PAŹDZIERNIK stary kopia'!$AF$9:$AG$999)</f>
        <v>0</v>
      </c>
    </row>
    <row r="5" spans="1:44">
      <c r="A5" s="183" t="s">
        <v>418</v>
      </c>
      <c r="F5" s="183" t="s">
        <v>415</v>
      </c>
      <c r="H5" s="187">
        <f t="shared" ref="H5:H68" si="0">L5</f>
        <v>10</v>
      </c>
      <c r="I5" s="187">
        <f>SUMIFS('PAŹDZIERNIK stary kopia'!$AF$9:$AF$200,'PAŹDZIERNIK stary kopia'!$AB$9:$AB$200,A5,'PAŹDZIERNIK stary kopia'!$AJ$9:$AJ$200,$I$2)+SUMIFS('PAŹDZIERNIK stary kopia'!$AG$9:$AG$200,'PAŹDZIERNIK stary kopia'!$AC$9:$AC$200,A5,'PAŹDZIERNIK stary kopia'!$AJ$9:$AJ$200,$I$2)</f>
        <v>0</v>
      </c>
      <c r="J5" s="187">
        <f>SUMIFS('PAŹDZIERNIK stary kopia'!$AF$9:$AF$200,'PAŹDZIERNIK stary kopia'!$AB$9:$AB$200,A5,'PAŹDZIERNIK stary kopia'!$C$9:$C$200,$J$2)+SUMIFS('PAŹDZIERNIK stary kopia'!$AG$9:$AG$200,'PAŹDZIERNIK stary kopia'!$AC$9:$AC$200,A5,'PAŹDZIERNIK stary kopia'!$C$9:$C$200,$J$2)</f>
        <v>0</v>
      </c>
      <c r="L5" s="183">
        <v>10</v>
      </c>
      <c r="R5" s="189">
        <f>SUMIF('PAŹDZIERNIK stary kopia'!$AB$9:$AC$999,A5,'PAŹDZIERNIK stary kopia'!$AF$9:$AG$999)</f>
        <v>0</v>
      </c>
    </row>
    <row r="6" spans="1:44">
      <c r="A6" s="183" t="s">
        <v>410</v>
      </c>
      <c r="D6" s="188">
        <v>41883</v>
      </c>
      <c r="H6" s="187">
        <f t="shared" si="0"/>
        <v>377</v>
      </c>
      <c r="I6" s="187">
        <f>SUMIFS('PAŹDZIERNIK stary kopia'!$AF$9:$AF$200,'PAŹDZIERNIK stary kopia'!$AB$9:$AB$200,A6,'PAŹDZIERNIK stary kopia'!$AJ$9:$AJ$200,$I$2)+SUMIFS('PAŹDZIERNIK stary kopia'!$AG$9:$AG$200,'PAŹDZIERNIK stary kopia'!$AC$9:$AC$200,A6,'PAŹDZIERNIK stary kopia'!$AJ$9:$AJ$200,$I$2)</f>
        <v>0</v>
      </c>
      <c r="J6" s="187">
        <f>SUMIFS('PAŹDZIERNIK stary kopia'!$AF$9:$AF$200,'PAŹDZIERNIK stary kopia'!$AB$9:$AB$200,A6,'PAŹDZIERNIK stary kopia'!$C$9:$C$200,$J$2)+SUMIFS('PAŹDZIERNIK stary kopia'!$AG$9:$AG$200,'PAŹDZIERNIK stary kopia'!$AC$9:$AC$200,A6,'PAŹDZIERNIK stary kopia'!$C$9:$C$200,$J$2)</f>
        <v>28.560000000000002</v>
      </c>
      <c r="L6" s="183">
        <v>377</v>
      </c>
      <c r="R6" s="189">
        <f>SUMIF('PAŹDZIERNIK stary kopia'!$AB$9:$AC$999,A6,'PAŹDZIERNIK stary kopia'!$AF$9:$AG$999)</f>
        <v>137.37</v>
      </c>
    </row>
    <row r="7" spans="1:44">
      <c r="A7" s="183" t="s">
        <v>411</v>
      </c>
      <c r="H7" s="187">
        <f t="shared" si="0"/>
        <v>411</v>
      </c>
      <c r="I7" s="187">
        <f>SUMIFS('PAŹDZIERNIK stary kopia'!$AF$9:$AF$200,'PAŹDZIERNIK stary kopia'!$AB$9:$AB$200,A7,'PAŹDZIERNIK stary kopia'!$AJ$9:$AJ$200,$I$2)+SUMIFS('PAŹDZIERNIK stary kopia'!$AG$9:$AG$200,'PAŹDZIERNIK stary kopia'!$AC$9:$AC$200,A7,'PAŹDZIERNIK stary kopia'!$AJ$9:$AJ$200,$I$2)</f>
        <v>28.560000000000002</v>
      </c>
      <c r="J7" s="187">
        <f>SUMIFS('PAŹDZIERNIK stary kopia'!$AF$9:$AF$200,'PAŹDZIERNIK stary kopia'!$AB$9:$AB$200,A7,'PAŹDZIERNIK stary kopia'!$C$9:$C$200,$J$2)+SUMIFS('PAŹDZIERNIK stary kopia'!$AG$9:$AG$200,'PAŹDZIERNIK stary kopia'!$AC$9:$AC$200,A7,'PAŹDZIERNIK stary kopia'!$C$9:$C$200,$J$2)</f>
        <v>0</v>
      </c>
      <c r="L7" s="183">
        <v>411</v>
      </c>
      <c r="M7" s="189"/>
      <c r="N7" s="189"/>
      <c r="R7" s="189">
        <f>SUMIF('PAŹDZIERNIK stary kopia'!$AB$9:$AC$999,A7,'PAŹDZIERNIK stary kopia'!$AF$9:$AG$999)</f>
        <v>97.4</v>
      </c>
    </row>
    <row r="8" spans="1:44">
      <c r="A8" s="190" t="s">
        <v>447</v>
      </c>
      <c r="B8" s="190"/>
      <c r="C8" s="190"/>
      <c r="H8" s="187">
        <f t="shared" si="0"/>
        <v>30</v>
      </c>
      <c r="I8" s="187">
        <f>SUMIFS('PAŹDZIERNIK stary kopia'!$AF$9:$AF$200,'PAŹDZIERNIK stary kopia'!$AB$9:$AB$200,A8,'PAŹDZIERNIK stary kopia'!$AJ$9:$AJ$200,$I$2)+SUMIFS('PAŹDZIERNIK stary kopia'!$AG$9:$AG$200,'PAŹDZIERNIK stary kopia'!$AC$9:$AC$200,A8,'PAŹDZIERNIK stary kopia'!$AJ$9:$AJ$200,$I$2)</f>
        <v>28.560000000000002</v>
      </c>
      <c r="J8" s="187">
        <f>SUMIFS('PAŹDZIERNIK stary kopia'!$AF$9:$AF$200,'PAŹDZIERNIK stary kopia'!$AB$9:$AB$200,A8,'PAŹDZIERNIK stary kopia'!$C$9:$C$200,$J$2)+SUMIFS('PAŹDZIERNIK stary kopia'!$AG$9:$AG$200,'PAŹDZIERNIK stary kopia'!$AC$9:$AC$200,A8,'PAŹDZIERNIK stary kopia'!$C$9:$C$200,$J$2)</f>
        <v>2.4</v>
      </c>
      <c r="L8" s="183">
        <v>30</v>
      </c>
      <c r="M8" s="189"/>
      <c r="N8" s="189"/>
      <c r="R8" s="189">
        <f>SUMIF('PAŹDZIERNIK stary kopia'!$AB$9:$AC$999,A8,'PAŹDZIERNIK stary kopia'!$AF$9:$AG$999)</f>
        <v>33.96</v>
      </c>
    </row>
    <row r="9" spans="1:44">
      <c r="A9" s="183" t="s">
        <v>430</v>
      </c>
      <c r="H9" s="187">
        <f t="shared" si="0"/>
        <v>45</v>
      </c>
      <c r="I9" s="187">
        <f>SUMIFS('PAŹDZIERNIK stary kopia'!$AF$9:$AF$200,'PAŹDZIERNIK stary kopia'!$AB$9:$AB$200,A9,'PAŹDZIERNIK stary kopia'!$AJ$9:$AJ$200,$I$2)+SUMIFS('PAŹDZIERNIK stary kopia'!$AG$9:$AG$200,'PAŹDZIERNIK stary kopia'!$AC$9:$AC$200,A9,'PAŹDZIERNIK stary kopia'!$AJ$9:$AJ$200,$I$2)</f>
        <v>28.02</v>
      </c>
      <c r="J9" s="187">
        <f>SUMIFS('PAŹDZIERNIK stary kopia'!$AF$9:$AF$200,'PAŹDZIERNIK stary kopia'!$AB$9:$AB$200,A9,'PAŹDZIERNIK stary kopia'!$C$9:$C$200,$J$2)+SUMIFS('PAŹDZIERNIK stary kopia'!$AG$9:$AG$200,'PAŹDZIERNIK stary kopia'!$AC$9:$AC$200,A9,'PAŹDZIERNIK stary kopia'!$C$9:$C$200,$J$2)</f>
        <v>0</v>
      </c>
      <c r="L9" s="183">
        <v>45</v>
      </c>
      <c r="M9" s="189"/>
      <c r="N9" s="189"/>
      <c r="R9" s="189">
        <f>SUMIF('PAŹDZIERNIK stary kopia'!$AB$9:$AC$999,A9,'PAŹDZIERNIK stary kopia'!$AF$9:$AG$999)</f>
        <v>45.9</v>
      </c>
    </row>
    <row r="10" spans="1:44">
      <c r="A10" s="183" t="s">
        <v>428</v>
      </c>
      <c r="H10" s="187">
        <f t="shared" si="0"/>
        <v>114</v>
      </c>
      <c r="I10" s="187">
        <f>SUMIFS('PAŹDZIERNIK stary kopia'!$AF$9:$AF$200,'PAŹDZIERNIK stary kopia'!$AB$9:$AB$200,A10,'PAŹDZIERNIK stary kopia'!$AJ$9:$AJ$200,$I$2)+SUMIFS('PAŹDZIERNIK stary kopia'!$AG$9:$AG$200,'PAŹDZIERNIK stary kopia'!$AC$9:$AC$200,A10,'PAŹDZIERNIK stary kopia'!$AJ$9:$AJ$200,$I$2)</f>
        <v>0</v>
      </c>
      <c r="J10" s="187">
        <f>SUMIFS('PAŹDZIERNIK stary kopia'!$AF$9:$AF$200,'PAŹDZIERNIK stary kopia'!$AB$9:$AB$200,A10,'PAŹDZIERNIK stary kopia'!$C$9:$C$200,$J$2)+SUMIFS('PAŹDZIERNIK stary kopia'!$AG$9:$AG$200,'PAŹDZIERNIK stary kopia'!$AC$9:$AC$200,A10,'PAŹDZIERNIK stary kopia'!$C$9:$C$200,$J$2)</f>
        <v>0</v>
      </c>
      <c r="L10" s="183">
        <v>114</v>
      </c>
      <c r="M10" s="189"/>
      <c r="N10" s="189"/>
      <c r="R10" s="189">
        <f>SUMIF('PAŹDZIERNIK stary kopia'!$AB$9:$AC$999,A10,'PAŹDZIERNIK stary kopia'!$AF$9:$AG$999)</f>
        <v>0</v>
      </c>
    </row>
    <row r="11" spans="1:44">
      <c r="A11" s="183" t="s">
        <v>434</v>
      </c>
      <c r="H11" s="187">
        <f t="shared" si="0"/>
        <v>100</v>
      </c>
      <c r="I11" s="187">
        <f>SUMIFS('PAŹDZIERNIK stary kopia'!$AF$9:$AF$200,'PAŹDZIERNIK stary kopia'!$AB$9:$AB$200,A11,'PAŹDZIERNIK stary kopia'!$AJ$9:$AJ$200,$I$2)+SUMIFS('PAŹDZIERNIK stary kopia'!$AG$9:$AG$200,'PAŹDZIERNIK stary kopia'!$AC$9:$AC$200,A11,'PAŹDZIERNIK stary kopia'!$AJ$9:$AJ$200,$I$2)</f>
        <v>0</v>
      </c>
      <c r="J11" s="187">
        <f>SUMIFS('PAŹDZIERNIK stary kopia'!$AF$9:$AF$200,'PAŹDZIERNIK stary kopia'!$AB$9:$AB$200,A11,'PAŹDZIERNIK stary kopia'!$C$9:$C$200,$J$2)+SUMIFS('PAŹDZIERNIK stary kopia'!$AG$9:$AG$200,'PAŹDZIERNIK stary kopia'!$AC$9:$AC$200,A11,'PAŹDZIERNIK stary kopia'!$C$9:$C$200,$J$2)</f>
        <v>0</v>
      </c>
      <c r="L11" s="183">
        <v>100</v>
      </c>
      <c r="R11" s="189">
        <f>SUMIF('PAŹDZIERNIK stary kopia'!$AB$9:$AC$999,A11,'PAŹDZIERNIK stary kopia'!$AF$9:$AG$999)</f>
        <v>0</v>
      </c>
    </row>
    <row r="12" spans="1:44">
      <c r="A12" s="183" t="s">
        <v>409</v>
      </c>
      <c r="D12" s="188">
        <v>41883</v>
      </c>
      <c r="H12" s="187">
        <f t="shared" si="0"/>
        <v>30</v>
      </c>
      <c r="I12" s="187">
        <f>SUMIFS('PAŹDZIERNIK stary kopia'!$AF$9:$AF$200,'PAŹDZIERNIK stary kopia'!$AB$9:$AB$200,A12,'PAŹDZIERNIK stary kopia'!$AJ$9:$AJ$200,$I$2)+SUMIFS('PAŹDZIERNIK stary kopia'!$AG$9:$AG$200,'PAŹDZIERNIK stary kopia'!$AC$9:$AC$200,A12,'PAŹDZIERNIK stary kopia'!$AJ$9:$AJ$200,$I$2)</f>
        <v>28.560000000000002</v>
      </c>
      <c r="J12" s="187">
        <f>SUMIFS('PAŹDZIERNIK stary kopia'!$AF$9:$AF$200,'PAŹDZIERNIK stary kopia'!$AB$9:$AB$200,A12,'PAŹDZIERNIK stary kopia'!$C$9:$C$200,$J$2)+SUMIFS('PAŹDZIERNIK stary kopia'!$AG$9:$AG$200,'PAŹDZIERNIK stary kopia'!$AC$9:$AC$200,A12,'PAŹDZIERNIK stary kopia'!$C$9:$C$200,$J$2)</f>
        <v>0</v>
      </c>
      <c r="L12" s="183">
        <v>30</v>
      </c>
      <c r="R12" s="189">
        <f>SUMIF('PAŹDZIERNIK stary kopia'!$AB$9:$AC$999,A12,'PAŹDZIERNIK stary kopia'!$AF$9:$AG$999)</f>
        <v>28.560000000000002</v>
      </c>
    </row>
    <row r="13" spans="1:44">
      <c r="A13" s="183" t="s">
        <v>406</v>
      </c>
      <c r="D13" s="188">
        <v>41883</v>
      </c>
      <c r="H13" s="187">
        <f t="shared" si="0"/>
        <v>140</v>
      </c>
      <c r="I13" s="187">
        <f>SUMIFS('PAŹDZIERNIK stary kopia'!$AF$9:$AF$200,'PAŹDZIERNIK stary kopia'!$AB$9:$AB$200,A13,'PAŹDZIERNIK stary kopia'!$AJ$9:$AJ$200,$I$2)+SUMIFS('PAŹDZIERNIK stary kopia'!$AG$9:$AG$200,'PAŹDZIERNIK stary kopia'!$AC$9:$AC$200,A13,'PAŹDZIERNIK stary kopia'!$AJ$9:$AJ$200,$I$2)</f>
        <v>0</v>
      </c>
      <c r="J13" s="187">
        <f>SUMIFS('PAŹDZIERNIK stary kopia'!$AF$9:$AF$200,'PAŹDZIERNIK stary kopia'!$AB$9:$AB$200,A13,'PAŹDZIERNIK stary kopia'!$C$9:$C$200,$J$2)+SUMIFS('PAŹDZIERNIK stary kopia'!$AG$9:$AG$200,'PAŹDZIERNIK stary kopia'!$AC$9:$AC$200,A13,'PAŹDZIERNIK stary kopia'!$C$9:$C$200,$J$2)</f>
        <v>0</v>
      </c>
      <c r="L13" s="183">
        <v>140</v>
      </c>
      <c r="R13" s="189">
        <f>SUMIF('PAŹDZIERNIK stary kopia'!$AB$9:$AC$999,A13,'PAŹDZIERNIK stary kopia'!$AF$9:$AG$999)</f>
        <v>0</v>
      </c>
    </row>
    <row r="14" spans="1:44">
      <c r="A14" s="183" t="s">
        <v>405</v>
      </c>
      <c r="D14" s="188">
        <v>41883</v>
      </c>
      <c r="H14" s="187">
        <f t="shared" si="0"/>
        <v>80</v>
      </c>
      <c r="I14" s="187">
        <f>SUMIFS('PAŹDZIERNIK stary kopia'!$AF$9:$AF$200,'PAŹDZIERNIK stary kopia'!$AB$9:$AB$200,A14,'PAŹDZIERNIK stary kopia'!$AJ$9:$AJ$200,$I$2)+SUMIFS('PAŹDZIERNIK stary kopia'!$AG$9:$AG$200,'PAŹDZIERNIK stary kopia'!$AC$9:$AC$200,A14,'PAŹDZIERNIK stary kopia'!$AJ$9:$AJ$200,$I$2)</f>
        <v>0</v>
      </c>
      <c r="J14" s="187">
        <f>SUMIFS('PAŹDZIERNIK stary kopia'!$AF$9:$AF$200,'PAŹDZIERNIK stary kopia'!$AB$9:$AB$200,A14,'PAŹDZIERNIK stary kopia'!$C$9:$C$200,$J$2)+SUMIFS('PAŹDZIERNIK stary kopia'!$AG$9:$AG$200,'PAŹDZIERNIK stary kopia'!$AC$9:$AC$200,A14,'PAŹDZIERNIK stary kopia'!$C$9:$C$200,$J$2)</f>
        <v>0</v>
      </c>
      <c r="L14" s="183">
        <v>80</v>
      </c>
      <c r="R14" s="189">
        <f>SUMIF('PAŹDZIERNIK stary kopia'!$AB$9:$AC$999,A14,'PAŹDZIERNIK stary kopia'!$AF$9:$AG$999)</f>
        <v>0</v>
      </c>
    </row>
    <row r="15" spans="1:44">
      <c r="A15" s="183" t="s">
        <v>437</v>
      </c>
      <c r="H15" s="187">
        <f t="shared" si="0"/>
        <v>100</v>
      </c>
      <c r="I15" s="187">
        <f>SUMIFS('PAŹDZIERNIK stary kopia'!$AF$9:$AF$200,'PAŹDZIERNIK stary kopia'!$AB$9:$AB$200,A15,'PAŹDZIERNIK stary kopia'!$AJ$9:$AJ$200,$I$2)+SUMIFS('PAŹDZIERNIK stary kopia'!$AG$9:$AG$200,'PAŹDZIERNIK stary kopia'!$AC$9:$AC$200,A15,'PAŹDZIERNIK stary kopia'!$AJ$9:$AJ$200,$I$2)</f>
        <v>0</v>
      </c>
      <c r="J15" s="187">
        <f>SUMIFS('PAŹDZIERNIK stary kopia'!$AF$9:$AF$200,'PAŹDZIERNIK stary kopia'!$AB$9:$AB$200,A15,'PAŹDZIERNIK stary kopia'!$C$9:$C$200,$J$2)+SUMIFS('PAŹDZIERNIK stary kopia'!$AG$9:$AG$200,'PAŹDZIERNIK stary kopia'!$AC$9:$AC$200,A15,'PAŹDZIERNIK stary kopia'!$C$9:$C$200,$J$2)</f>
        <v>0</v>
      </c>
      <c r="L15" s="183">
        <v>100</v>
      </c>
      <c r="R15" s="189">
        <f>SUMIF('PAŹDZIERNIK stary kopia'!$AB$9:$AC$999,A15,'PAŹDZIERNIK stary kopia'!$AF$9:$AG$999)</f>
        <v>0</v>
      </c>
    </row>
    <row r="16" spans="1:44">
      <c r="A16" s="183" t="s">
        <v>86</v>
      </c>
      <c r="H16" s="187">
        <f t="shared" si="0"/>
        <v>70</v>
      </c>
      <c r="I16" s="187">
        <f>SUMIFS('PAŹDZIERNIK stary kopia'!$AF$9:$AF$200,'PAŹDZIERNIK stary kopia'!$AB$9:$AB$200,A16,'PAŹDZIERNIK stary kopia'!$AJ$9:$AJ$200,$I$2)+SUMIFS('PAŹDZIERNIK stary kopia'!$AG$9:$AG$200,'PAŹDZIERNIK stary kopia'!$AC$9:$AC$200,A16,'PAŹDZIERNIK stary kopia'!$AJ$9:$AJ$200,$I$2)</f>
        <v>0</v>
      </c>
      <c r="J16" s="187">
        <f>SUMIFS('PAŹDZIERNIK stary kopia'!$AF$9:$AF$200,'PAŹDZIERNIK stary kopia'!$AB$9:$AB$200,A16,'PAŹDZIERNIK stary kopia'!$C$9:$C$200,$J$2)+SUMIFS('PAŹDZIERNIK stary kopia'!$AG$9:$AG$200,'PAŹDZIERNIK stary kopia'!$AC$9:$AC$200,A16,'PAŹDZIERNIK stary kopia'!$C$9:$C$200,$J$2)</f>
        <v>0</v>
      </c>
      <c r="L16" s="183">
        <v>70</v>
      </c>
      <c r="R16" s="189">
        <f>SUMIF('PAŹDZIERNIK stary kopia'!$AB$9:$AC$999,A16,'PAŹDZIERNIK stary kopia'!$AF$9:$AG$999)</f>
        <v>0</v>
      </c>
    </row>
    <row r="17" spans="1:18">
      <c r="A17" s="183" t="s">
        <v>623</v>
      </c>
      <c r="H17" s="187">
        <f t="shared" si="0"/>
        <v>0</v>
      </c>
      <c r="I17" s="187">
        <f>SUMIFS('PAŹDZIERNIK stary kopia'!$AF$9:$AF$200,'PAŹDZIERNIK stary kopia'!$AB$9:$AB$200,A17,'PAŹDZIERNIK stary kopia'!$AJ$9:$AJ$200,$I$2)+SUMIFS('PAŹDZIERNIK stary kopia'!$AG$9:$AG$200,'PAŹDZIERNIK stary kopia'!$AC$9:$AC$200,A17,'PAŹDZIERNIK stary kopia'!$AJ$9:$AJ$200,$I$2)</f>
        <v>0</v>
      </c>
      <c r="J17" s="187">
        <f>SUMIFS('PAŹDZIERNIK stary kopia'!$AF$9:$AF$200,'PAŹDZIERNIK stary kopia'!$AB$9:$AB$200,A17,'PAŹDZIERNIK stary kopia'!$C$9:$C$200,$J$2)+SUMIFS('PAŹDZIERNIK stary kopia'!$AG$9:$AG$200,'PAŹDZIERNIK stary kopia'!$AC$9:$AC$200,A17,'PAŹDZIERNIK stary kopia'!$C$9:$C$200,$J$2)</f>
        <v>58.23</v>
      </c>
      <c r="L17" s="183">
        <v>0</v>
      </c>
      <c r="R17" s="189">
        <f>SUMIF('PAŹDZIERNIK stary kopia'!$AB$9:$AC$999,A17,'PAŹDZIERNIK stary kopia'!$AF$9:$AG$999)</f>
        <v>58.23</v>
      </c>
    </row>
    <row r="18" spans="1:18">
      <c r="A18" s="183" t="s">
        <v>436</v>
      </c>
      <c r="H18" s="187">
        <f t="shared" si="0"/>
        <v>100</v>
      </c>
      <c r="I18" s="187">
        <f>SUMIFS('PAŹDZIERNIK stary kopia'!$AF$9:$AF$200,'PAŹDZIERNIK stary kopia'!$AB$9:$AB$200,A18,'PAŹDZIERNIK stary kopia'!$AJ$9:$AJ$200,$I$2)+SUMIFS('PAŹDZIERNIK stary kopia'!$AG$9:$AG$200,'PAŹDZIERNIK stary kopia'!$AC$9:$AC$200,A18,'PAŹDZIERNIK stary kopia'!$AJ$9:$AJ$200,$I$2)</f>
        <v>0</v>
      </c>
      <c r="J18" s="187">
        <f>SUMIFS('PAŹDZIERNIK stary kopia'!$AF$9:$AF$200,'PAŹDZIERNIK stary kopia'!$AB$9:$AB$200,A18,'PAŹDZIERNIK stary kopia'!$C$9:$C$200,$J$2)+SUMIFS('PAŹDZIERNIK stary kopia'!$AG$9:$AG$200,'PAŹDZIERNIK stary kopia'!$AC$9:$AC$200,A18,'PAŹDZIERNIK stary kopia'!$C$9:$C$200,$J$2)</f>
        <v>0</v>
      </c>
      <c r="L18" s="183">
        <v>100</v>
      </c>
      <c r="R18" s="189">
        <f>SUMIF('PAŹDZIERNIK stary kopia'!$AB$9:$AC$999,A18,'PAŹDZIERNIK stary kopia'!$AF$9:$AG$999)</f>
        <v>0</v>
      </c>
    </row>
    <row r="19" spans="1:18">
      <c r="A19" s="183" t="s">
        <v>416</v>
      </c>
      <c r="E19" s="183" t="s">
        <v>600</v>
      </c>
      <c r="F19" s="183" t="s">
        <v>413</v>
      </c>
      <c r="H19" s="187">
        <f t="shared" si="0"/>
        <v>60</v>
      </c>
      <c r="I19" s="187">
        <f>SUMIFS('PAŹDZIERNIK stary kopia'!$AF$9:$AF$200,'PAŹDZIERNIK stary kopia'!$AB$9:$AB$200,A19,'PAŹDZIERNIK stary kopia'!$AJ$9:$AJ$200,$I$2)+SUMIFS('PAŹDZIERNIK stary kopia'!$AG$9:$AG$200,'PAŹDZIERNIK stary kopia'!$AC$9:$AC$200,A19,'PAŹDZIERNIK stary kopia'!$AJ$9:$AJ$200,$I$2)</f>
        <v>0</v>
      </c>
      <c r="J19" s="187">
        <f>SUMIFS('PAŹDZIERNIK stary kopia'!$AF$9:$AF$200,'PAŹDZIERNIK stary kopia'!$AB$9:$AB$200,A19,'PAŹDZIERNIK stary kopia'!$C$9:$C$200,$J$2)+SUMIFS('PAŹDZIERNIK stary kopia'!$AG$9:$AG$200,'PAŹDZIERNIK stary kopia'!$AC$9:$AC$200,A19,'PAŹDZIERNIK stary kopia'!$C$9:$C$200,$J$2)</f>
        <v>28.560000000000002</v>
      </c>
      <c r="L19" s="183">
        <v>60</v>
      </c>
      <c r="R19" s="189">
        <f>SUMIF('PAŹDZIERNIK stary kopia'!$AB$9:$AC$999,A19,'PAŹDZIERNIK stary kopia'!$AF$9:$AG$999)</f>
        <v>28.560000000000002</v>
      </c>
    </row>
    <row r="20" spans="1:18">
      <c r="A20" s="183" t="s">
        <v>441</v>
      </c>
      <c r="H20" s="187">
        <f t="shared" si="0"/>
        <v>172</v>
      </c>
      <c r="I20" s="187">
        <f>SUMIFS('PAŹDZIERNIK stary kopia'!$AF$9:$AF$200,'PAŹDZIERNIK stary kopia'!$AB$9:$AB$200,A20,'PAŹDZIERNIK stary kopia'!$AJ$9:$AJ$200,$I$2)+SUMIFS('PAŹDZIERNIK stary kopia'!$AG$9:$AG$200,'PAŹDZIERNIK stary kopia'!$AC$9:$AC$200,A20,'PAŹDZIERNIK stary kopia'!$AJ$9:$AJ$200,$I$2)</f>
        <v>0</v>
      </c>
      <c r="J20" s="187">
        <f>SUMIFS('PAŹDZIERNIK stary kopia'!$AF$9:$AF$200,'PAŹDZIERNIK stary kopia'!$AB$9:$AB$200,A20,'PAŹDZIERNIK stary kopia'!$C$9:$C$200,$J$2)+SUMIFS('PAŹDZIERNIK stary kopia'!$AG$9:$AG$200,'PAŹDZIERNIK stary kopia'!$AC$9:$AC$200,A20,'PAŹDZIERNIK stary kopia'!$C$9:$C$200,$J$2)</f>
        <v>0</v>
      </c>
      <c r="L20" s="183">
        <v>172</v>
      </c>
      <c r="R20" s="189">
        <f>SUMIF('PAŹDZIERNIK stary kopia'!$AB$9:$AC$999,A20,'PAŹDZIERNIK stary kopia'!$AF$9:$AG$999)</f>
        <v>0</v>
      </c>
    </row>
    <row r="21" spans="1:18">
      <c r="A21" s="183" t="s">
        <v>433</v>
      </c>
      <c r="H21" s="187">
        <f t="shared" si="0"/>
        <v>100</v>
      </c>
      <c r="I21" s="187">
        <f>SUMIFS('PAŹDZIERNIK stary kopia'!$AF$9:$AF$200,'PAŹDZIERNIK stary kopia'!$AB$9:$AB$200,A21,'PAŹDZIERNIK stary kopia'!$AJ$9:$AJ$200,$I$2)+SUMIFS('PAŹDZIERNIK stary kopia'!$AG$9:$AG$200,'PAŹDZIERNIK stary kopia'!$AC$9:$AC$200,A21,'PAŹDZIERNIK stary kopia'!$AJ$9:$AJ$200,$I$2)</f>
        <v>0</v>
      </c>
      <c r="J21" s="187">
        <f>SUMIFS('PAŹDZIERNIK stary kopia'!$AF$9:$AF$200,'PAŹDZIERNIK stary kopia'!$AB$9:$AB$200,A21,'PAŹDZIERNIK stary kopia'!$C$9:$C$200,$J$2)+SUMIFS('PAŹDZIERNIK stary kopia'!$AG$9:$AG$200,'PAŹDZIERNIK stary kopia'!$AC$9:$AC$200,A21,'PAŹDZIERNIK stary kopia'!$C$9:$C$200,$J$2)</f>
        <v>0</v>
      </c>
      <c r="L21" s="183">
        <v>100</v>
      </c>
      <c r="R21" s="189">
        <f>SUMIF('PAŹDZIERNIK stary kopia'!$AB$9:$AC$999,A21,'PAŹDZIERNIK stary kopia'!$AF$9:$AG$999)</f>
        <v>0</v>
      </c>
    </row>
    <row r="22" spans="1:18">
      <c r="A22" s="183" t="s">
        <v>657</v>
      </c>
      <c r="H22" s="187">
        <f t="shared" si="0"/>
        <v>25</v>
      </c>
      <c r="I22" s="187">
        <f>SUMIFS('PAŹDZIERNIK stary kopia'!$AF$9:$AF$200,'PAŹDZIERNIK stary kopia'!$AB$9:$AB$200,A22,'PAŹDZIERNIK stary kopia'!$AJ$9:$AJ$200,$I$2)+SUMIFS('PAŹDZIERNIK stary kopia'!$AG$9:$AG$200,'PAŹDZIERNIK stary kopia'!$AC$9:$AC$200,A22,'PAŹDZIERNIK stary kopia'!$AJ$9:$AJ$200,$I$2)</f>
        <v>0</v>
      </c>
      <c r="J22" s="187">
        <f>SUMIFS('PAŹDZIERNIK stary kopia'!$AF$9:$AF$200,'PAŹDZIERNIK stary kopia'!$AB$9:$AB$200,A22,'PAŹDZIERNIK stary kopia'!$C$9:$C$200,$J$2)+SUMIFS('PAŹDZIERNIK stary kopia'!$AG$9:$AG$200,'PAŹDZIERNIK stary kopia'!$AC$9:$AC$200,A22,'PAŹDZIERNIK stary kopia'!$C$9:$C$200,$J$2)</f>
        <v>2.4</v>
      </c>
      <c r="L22" s="183">
        <v>25</v>
      </c>
      <c r="R22" s="189">
        <f>SUMIF('PAŹDZIERNIK stary kopia'!$AB$9:$AC$999,A22,'PAŹDZIERNIK stary kopia'!$AF$9:$AG$999)</f>
        <v>5.4</v>
      </c>
    </row>
    <row r="23" spans="1:18">
      <c r="A23" s="183" t="s">
        <v>439</v>
      </c>
      <c r="H23" s="187">
        <f t="shared" si="0"/>
        <v>120</v>
      </c>
      <c r="I23" s="187">
        <f>SUMIFS('PAŹDZIERNIK stary kopia'!$AF$9:$AF$200,'PAŹDZIERNIK stary kopia'!$AB$9:$AB$200,A23,'PAŹDZIERNIK stary kopia'!$AJ$9:$AJ$200,$I$2)+SUMIFS('PAŹDZIERNIK stary kopia'!$AG$9:$AG$200,'PAŹDZIERNIK stary kopia'!$AC$9:$AC$200,A23,'PAŹDZIERNIK stary kopia'!$AJ$9:$AJ$200,$I$2)</f>
        <v>0</v>
      </c>
      <c r="J23" s="187">
        <f>SUMIFS('PAŹDZIERNIK stary kopia'!$AF$9:$AF$200,'PAŹDZIERNIK stary kopia'!$AB$9:$AB$200,A23,'PAŹDZIERNIK stary kopia'!$C$9:$C$200,$J$2)+SUMIFS('PAŹDZIERNIK stary kopia'!$AG$9:$AG$200,'PAŹDZIERNIK stary kopia'!$AC$9:$AC$200,A23,'PAŹDZIERNIK stary kopia'!$C$9:$C$200,$J$2)</f>
        <v>0</v>
      </c>
      <c r="L23" s="183">
        <v>120</v>
      </c>
      <c r="R23" s="189">
        <f>SUMIF('PAŹDZIERNIK stary kopia'!$AB$9:$AC$999,A23,'PAŹDZIERNIK stary kopia'!$AF$9:$AG$999)</f>
        <v>0</v>
      </c>
    </row>
    <row r="24" spans="1:18">
      <c r="A24" s="183" t="s">
        <v>444</v>
      </c>
      <c r="H24" s="187">
        <f t="shared" si="0"/>
        <v>444</v>
      </c>
      <c r="I24" s="187">
        <f>SUMIFS('PAŹDZIERNIK stary kopia'!$AF$9:$AF$200,'PAŹDZIERNIK stary kopia'!$AB$9:$AB$200,A24,'PAŹDZIERNIK stary kopia'!$AJ$9:$AJ$200,$I$2)+SUMIFS('PAŹDZIERNIK stary kopia'!$AG$9:$AG$200,'PAŹDZIERNIK stary kopia'!$AC$9:$AC$200,A24,'PAŹDZIERNIK stary kopia'!$AJ$9:$AJ$200,$I$2)</f>
        <v>0</v>
      </c>
      <c r="J24" s="187">
        <f>SUMIFS('PAŹDZIERNIK stary kopia'!$AF$9:$AF$200,'PAŹDZIERNIK stary kopia'!$AB$9:$AB$200,A24,'PAŹDZIERNIK stary kopia'!$C$9:$C$200,$J$2)+SUMIFS('PAŹDZIERNIK stary kopia'!$AG$9:$AG$200,'PAŹDZIERNIK stary kopia'!$AC$9:$AC$200,A24,'PAŹDZIERNIK stary kopia'!$C$9:$C$200,$J$2)</f>
        <v>0</v>
      </c>
      <c r="L24" s="183">
        <v>444</v>
      </c>
      <c r="R24" s="189">
        <f>SUMIF('PAŹDZIERNIK stary kopia'!$AB$9:$AC$999,A24,'PAŹDZIERNIK stary kopia'!$AF$9:$AG$999)</f>
        <v>29.549999999999997</v>
      </c>
    </row>
    <row r="25" spans="1:18">
      <c r="A25" s="183" t="s">
        <v>446</v>
      </c>
      <c r="H25" s="187">
        <f t="shared" si="0"/>
        <v>406</v>
      </c>
      <c r="I25" s="187">
        <f>SUMIFS('PAŹDZIERNIK stary kopia'!$AF$9:$AF$200,'PAŹDZIERNIK stary kopia'!$AB$9:$AB$200,A25,'PAŹDZIERNIK stary kopia'!$AJ$9:$AJ$200,$I$2)+SUMIFS('PAŹDZIERNIK stary kopia'!$AG$9:$AG$200,'PAŹDZIERNIK stary kopia'!$AC$9:$AC$200,A25,'PAŹDZIERNIK stary kopia'!$AJ$9:$AJ$200,$I$2)</f>
        <v>0</v>
      </c>
      <c r="J25" s="187">
        <f>SUMIFS('PAŹDZIERNIK stary kopia'!$AF$9:$AF$200,'PAŹDZIERNIK stary kopia'!$AB$9:$AB$200,A25,'PAŹDZIERNIK stary kopia'!$C$9:$C$200,$J$2)+SUMIFS('PAŹDZIERNIK stary kopia'!$AG$9:$AG$200,'PAŹDZIERNIK stary kopia'!$AC$9:$AC$200,A25,'PAŹDZIERNIK stary kopia'!$C$9:$C$200,$J$2)</f>
        <v>0</v>
      </c>
      <c r="L25" s="183">
        <v>406</v>
      </c>
      <c r="R25" s="189">
        <f>SUMIF('PAŹDZIERNIK stary kopia'!$AB$9:$AC$999,A25,'PAŹDZIERNIK stary kopia'!$AF$9:$AG$999)</f>
        <v>0</v>
      </c>
    </row>
    <row r="26" spans="1:18">
      <c r="A26" s="183" t="s">
        <v>427</v>
      </c>
      <c r="H26" s="187">
        <f t="shared" si="0"/>
        <v>419</v>
      </c>
      <c r="I26" s="187">
        <f>SUMIFS('PAŹDZIERNIK stary kopia'!$AF$9:$AF$200,'PAŹDZIERNIK stary kopia'!$AB$9:$AB$200,A26,'PAŹDZIERNIK stary kopia'!$AJ$9:$AJ$200,$I$2)+SUMIFS('PAŹDZIERNIK stary kopia'!$AG$9:$AG$200,'PAŹDZIERNIK stary kopia'!$AC$9:$AC$200,A26,'PAŹDZIERNIK stary kopia'!$AJ$9:$AJ$200,$I$2)</f>
        <v>0</v>
      </c>
      <c r="J26" s="187">
        <f>SUMIFS('PAŹDZIERNIK stary kopia'!$AF$9:$AF$200,'PAŹDZIERNIK stary kopia'!$AB$9:$AB$200,A26,'PAŹDZIERNIK stary kopia'!$C$9:$C$200,$J$2)+SUMIFS('PAŹDZIERNIK stary kopia'!$AG$9:$AG$200,'PAŹDZIERNIK stary kopia'!$AC$9:$AC$200,A26,'PAŹDZIERNIK stary kopia'!$C$9:$C$200,$J$2)</f>
        <v>0</v>
      </c>
      <c r="L26" s="183">
        <v>419</v>
      </c>
      <c r="R26" s="189">
        <f>SUMIF('PAŹDZIERNIK stary kopia'!$AB$9:$AC$999,A26,'PAŹDZIERNIK stary kopia'!$AF$9:$AG$999)</f>
        <v>0</v>
      </c>
    </row>
    <row r="27" spans="1:18">
      <c r="A27" s="183" t="s">
        <v>420</v>
      </c>
      <c r="H27" s="187">
        <f t="shared" si="0"/>
        <v>423</v>
      </c>
      <c r="I27" s="187">
        <f>SUMIFS('PAŹDZIERNIK stary kopia'!$AF$9:$AF$200,'PAŹDZIERNIK stary kopia'!$AB$9:$AB$200,A27,'PAŹDZIERNIK stary kopia'!$AJ$9:$AJ$200,$I$2)+SUMIFS('PAŹDZIERNIK stary kopia'!$AG$9:$AG$200,'PAŹDZIERNIK stary kopia'!$AC$9:$AC$200,A27,'PAŹDZIERNIK stary kopia'!$AJ$9:$AJ$200,$I$2)</f>
        <v>0</v>
      </c>
      <c r="J27" s="187">
        <f>SUMIFS('PAŹDZIERNIK stary kopia'!$AF$9:$AF$200,'PAŹDZIERNIK stary kopia'!$AB$9:$AB$200,A27,'PAŹDZIERNIK stary kopia'!$C$9:$C$200,$J$2)+SUMIFS('PAŹDZIERNIK stary kopia'!$AG$9:$AG$200,'PAŹDZIERNIK stary kopia'!$AC$9:$AC$200,A27,'PAŹDZIERNIK stary kopia'!$C$9:$C$200,$J$2)</f>
        <v>0</v>
      </c>
      <c r="L27" s="183">
        <v>423</v>
      </c>
      <c r="R27" s="189">
        <f>SUMIF('PAŹDZIERNIK stary kopia'!$AB$9:$AC$999,A27,'PAŹDZIERNIK stary kopia'!$AF$9:$AG$999)</f>
        <v>0</v>
      </c>
    </row>
    <row r="28" spans="1:18">
      <c r="A28" s="183" t="s">
        <v>442</v>
      </c>
      <c r="H28" s="187">
        <f t="shared" si="0"/>
        <v>214</v>
      </c>
      <c r="I28" s="187">
        <f>SUMIFS('PAŹDZIERNIK stary kopia'!$AF$9:$AF$200,'PAŹDZIERNIK stary kopia'!$AB$9:$AB$200,A28,'PAŹDZIERNIK stary kopia'!$AJ$9:$AJ$200,$I$2)+SUMIFS('PAŹDZIERNIK stary kopia'!$AG$9:$AG$200,'PAŹDZIERNIK stary kopia'!$AC$9:$AC$200,A28,'PAŹDZIERNIK stary kopia'!$AJ$9:$AJ$200,$I$2)</f>
        <v>0</v>
      </c>
      <c r="J28" s="187">
        <f>SUMIFS('PAŹDZIERNIK stary kopia'!$AF$9:$AF$200,'PAŹDZIERNIK stary kopia'!$AB$9:$AB$200,A28,'PAŹDZIERNIK stary kopia'!$C$9:$C$200,$J$2)+SUMIFS('PAŹDZIERNIK stary kopia'!$AG$9:$AG$200,'PAŹDZIERNIK stary kopia'!$AC$9:$AC$200,A28,'PAŹDZIERNIK stary kopia'!$C$9:$C$200,$J$2)</f>
        <v>0</v>
      </c>
      <c r="L28" s="183">
        <v>214</v>
      </c>
      <c r="R28" s="189">
        <f>SUMIF('PAŹDZIERNIK stary kopia'!$AB$9:$AC$999,A28,'PAŹDZIERNIK stary kopia'!$AF$9:$AG$999)</f>
        <v>0</v>
      </c>
    </row>
    <row r="29" spans="1:18">
      <c r="A29" s="183" t="s">
        <v>425</v>
      </c>
      <c r="H29" s="187">
        <f t="shared" si="0"/>
        <v>191</v>
      </c>
      <c r="I29" s="187">
        <f>SUMIFS('PAŹDZIERNIK stary kopia'!$AF$9:$AF$200,'PAŹDZIERNIK stary kopia'!$AB$9:$AB$200,A29,'PAŹDZIERNIK stary kopia'!$AJ$9:$AJ$200,$I$2)+SUMIFS('PAŹDZIERNIK stary kopia'!$AG$9:$AG$200,'PAŹDZIERNIK stary kopia'!$AC$9:$AC$200,A29,'PAŹDZIERNIK stary kopia'!$AJ$9:$AJ$200,$I$2)</f>
        <v>0</v>
      </c>
      <c r="J29" s="187">
        <f>SUMIFS('PAŹDZIERNIK stary kopia'!$AF$9:$AF$200,'PAŹDZIERNIK stary kopia'!$AB$9:$AB$200,A29,'PAŹDZIERNIK stary kopia'!$C$9:$C$200,$J$2)+SUMIFS('PAŹDZIERNIK stary kopia'!$AG$9:$AG$200,'PAŹDZIERNIK stary kopia'!$AC$9:$AC$200,A29,'PAŹDZIERNIK stary kopia'!$C$9:$C$200,$J$2)</f>
        <v>0</v>
      </c>
      <c r="L29" s="183">
        <v>191</v>
      </c>
      <c r="R29" s="189">
        <f>SUMIF('PAŹDZIERNIK stary kopia'!$AB$9:$AC$999,A29,'PAŹDZIERNIK stary kopia'!$AF$9:$AG$999)</f>
        <v>0</v>
      </c>
    </row>
    <row r="30" spans="1:18">
      <c r="A30" s="183" t="s">
        <v>445</v>
      </c>
      <c r="H30" s="187">
        <f t="shared" si="0"/>
        <v>188</v>
      </c>
      <c r="I30" s="187">
        <f>SUMIFS('PAŹDZIERNIK stary kopia'!$AF$9:$AF$200,'PAŹDZIERNIK stary kopia'!$AB$9:$AB$200,A30,'PAŹDZIERNIK stary kopia'!$AJ$9:$AJ$200,$I$2)+SUMIFS('PAŹDZIERNIK stary kopia'!$AG$9:$AG$200,'PAŹDZIERNIK stary kopia'!$AC$9:$AC$200,A30,'PAŹDZIERNIK stary kopia'!$AJ$9:$AJ$200,$I$2)</f>
        <v>0</v>
      </c>
      <c r="J30" s="187">
        <f>SUMIFS('PAŹDZIERNIK stary kopia'!$AF$9:$AF$200,'PAŹDZIERNIK stary kopia'!$AB$9:$AB$200,A30,'PAŹDZIERNIK stary kopia'!$C$9:$C$200,$J$2)+SUMIFS('PAŹDZIERNIK stary kopia'!$AG$9:$AG$200,'PAŹDZIERNIK stary kopia'!$AC$9:$AC$200,A30,'PAŹDZIERNIK stary kopia'!$C$9:$C$200,$J$2)</f>
        <v>0</v>
      </c>
      <c r="L30" s="183">
        <v>188</v>
      </c>
      <c r="R30" s="189">
        <f>SUMIF('PAŹDZIERNIK stary kopia'!$AB$9:$AC$999,A30,'PAŹDZIERNIK stary kopia'!$AF$9:$AG$999)</f>
        <v>0</v>
      </c>
    </row>
    <row r="31" spans="1:18">
      <c r="A31" s="183" t="s">
        <v>426</v>
      </c>
      <c r="H31" s="187">
        <f t="shared" si="0"/>
        <v>226</v>
      </c>
      <c r="I31" s="187">
        <f>SUMIFS('PAŹDZIERNIK stary kopia'!$AF$9:$AF$200,'PAŹDZIERNIK stary kopia'!$AB$9:$AB$200,A31,'PAŹDZIERNIK stary kopia'!$AJ$9:$AJ$200,$I$2)+SUMIFS('PAŹDZIERNIK stary kopia'!$AG$9:$AG$200,'PAŹDZIERNIK stary kopia'!$AC$9:$AC$200,A31,'PAŹDZIERNIK stary kopia'!$AJ$9:$AJ$200,$I$2)</f>
        <v>0</v>
      </c>
      <c r="J31" s="187">
        <f>SUMIFS('PAŹDZIERNIK stary kopia'!$AF$9:$AF$200,'PAŹDZIERNIK stary kopia'!$AB$9:$AB$200,A31,'PAŹDZIERNIK stary kopia'!$C$9:$C$200,$J$2)+SUMIFS('PAŹDZIERNIK stary kopia'!$AG$9:$AG$200,'PAŹDZIERNIK stary kopia'!$AC$9:$AC$200,A31,'PAŹDZIERNIK stary kopia'!$C$9:$C$200,$J$2)</f>
        <v>0</v>
      </c>
      <c r="L31" s="183">
        <v>226</v>
      </c>
      <c r="R31" s="189">
        <f>SUMIF('PAŹDZIERNIK stary kopia'!$AB$9:$AC$999,A31,'PAŹDZIERNIK stary kopia'!$AF$9:$AG$999)</f>
        <v>0</v>
      </c>
    </row>
    <row r="32" spans="1:18">
      <c r="A32" s="183" t="s">
        <v>435</v>
      </c>
      <c r="H32" s="187">
        <f t="shared" si="0"/>
        <v>100</v>
      </c>
      <c r="I32" s="187">
        <f>SUMIFS('PAŹDZIERNIK stary kopia'!$AF$9:$AF$200,'PAŹDZIERNIK stary kopia'!$AB$9:$AB$200,A32,'PAŹDZIERNIK stary kopia'!$AJ$9:$AJ$200,$I$2)+SUMIFS('PAŹDZIERNIK stary kopia'!$AG$9:$AG$200,'PAŹDZIERNIK stary kopia'!$AC$9:$AC$200,A32,'PAŹDZIERNIK stary kopia'!$AJ$9:$AJ$200,$I$2)</f>
        <v>0</v>
      </c>
      <c r="J32" s="187">
        <f>SUMIFS('PAŹDZIERNIK stary kopia'!$AF$9:$AF$200,'PAŹDZIERNIK stary kopia'!$AB$9:$AB$200,A32,'PAŹDZIERNIK stary kopia'!$C$9:$C$200,$J$2)+SUMIFS('PAŹDZIERNIK stary kopia'!$AG$9:$AG$200,'PAŹDZIERNIK stary kopia'!$AC$9:$AC$200,A32,'PAŹDZIERNIK stary kopia'!$C$9:$C$200,$J$2)</f>
        <v>0</v>
      </c>
      <c r="L32" s="183">
        <v>100</v>
      </c>
      <c r="R32" s="189">
        <f>SUMIF('PAŹDZIERNIK stary kopia'!$AB$9:$AC$999,A32,'PAŹDZIERNIK stary kopia'!$AF$9:$AG$999)</f>
        <v>0</v>
      </c>
    </row>
    <row r="33" spans="1:18">
      <c r="A33" s="183" t="s">
        <v>429</v>
      </c>
      <c r="H33" s="187">
        <f t="shared" si="0"/>
        <v>165</v>
      </c>
      <c r="I33" s="187">
        <f>SUMIFS('PAŹDZIERNIK stary kopia'!$AF$9:$AF$200,'PAŹDZIERNIK stary kopia'!$AB$9:$AB$200,A33,'PAŹDZIERNIK stary kopia'!$AJ$9:$AJ$200,$I$2)+SUMIFS('PAŹDZIERNIK stary kopia'!$AG$9:$AG$200,'PAŹDZIERNIK stary kopia'!$AC$9:$AC$200,A33,'PAŹDZIERNIK stary kopia'!$AJ$9:$AJ$200,$I$2)</f>
        <v>0</v>
      </c>
      <c r="J33" s="187">
        <f>SUMIFS('PAŹDZIERNIK stary kopia'!$AF$9:$AF$200,'PAŹDZIERNIK stary kopia'!$AB$9:$AB$200,A33,'PAŹDZIERNIK stary kopia'!$C$9:$C$200,$J$2)+SUMIFS('PAŹDZIERNIK stary kopia'!$AG$9:$AG$200,'PAŹDZIERNIK stary kopia'!$AC$9:$AC$200,A33,'PAŹDZIERNIK stary kopia'!$C$9:$C$200,$J$2)</f>
        <v>0</v>
      </c>
      <c r="L33" s="183">
        <v>165</v>
      </c>
      <c r="R33" s="189">
        <f>SUMIF('PAŹDZIERNIK stary kopia'!$AB$9:$AC$999,A33,'PAŹDZIERNIK stary kopia'!$AF$9:$AG$999)</f>
        <v>0</v>
      </c>
    </row>
    <row r="34" spans="1:18">
      <c r="A34" s="183" t="s">
        <v>423</v>
      </c>
      <c r="H34" s="187">
        <f t="shared" si="0"/>
        <v>240</v>
      </c>
      <c r="I34" s="187">
        <f>SUMIFS('PAŹDZIERNIK stary kopia'!$AF$9:$AF$200,'PAŹDZIERNIK stary kopia'!$AB$9:$AB$200,A34,'PAŹDZIERNIK stary kopia'!$AJ$9:$AJ$200,$I$2)+SUMIFS('PAŹDZIERNIK stary kopia'!$AG$9:$AG$200,'PAŹDZIERNIK stary kopia'!$AC$9:$AC$200,A34,'PAŹDZIERNIK stary kopia'!$AJ$9:$AJ$200,$I$2)</f>
        <v>28.560000000000002</v>
      </c>
      <c r="J34" s="187">
        <f>SUMIFS('PAŹDZIERNIK stary kopia'!$AF$9:$AF$200,'PAŹDZIERNIK stary kopia'!$AB$9:$AB$200,A34,'PAŹDZIERNIK stary kopia'!$C$9:$C$200,$J$2)+SUMIFS('PAŹDZIERNIK stary kopia'!$AG$9:$AG$200,'PAŹDZIERNIK stary kopia'!$AC$9:$AC$200,A34,'PAŹDZIERNIK stary kopia'!$C$9:$C$200,$J$2)</f>
        <v>0</v>
      </c>
      <c r="L34" s="183">
        <v>240</v>
      </c>
      <c r="M34" s="189"/>
      <c r="N34" s="189"/>
      <c r="R34" s="189">
        <f>SUMIF('PAŹDZIERNIK stary kopia'!$AB$9:$AC$999,A34,'PAŹDZIERNIK stary kopia'!$AF$9:$AG$999)</f>
        <v>28.560000000000002</v>
      </c>
    </row>
    <row r="35" spans="1:18">
      <c r="A35" s="183" t="s">
        <v>419</v>
      </c>
      <c r="H35" s="187">
        <f t="shared" si="0"/>
        <v>30</v>
      </c>
      <c r="I35" s="187">
        <f>SUMIFS('PAŹDZIERNIK stary kopia'!$AF$9:$AF$200,'PAŹDZIERNIK stary kopia'!$AB$9:$AB$200,A35,'PAŹDZIERNIK stary kopia'!$AJ$9:$AJ$200,$I$2)+SUMIFS('PAŹDZIERNIK stary kopia'!$AG$9:$AG$200,'PAŹDZIERNIK stary kopia'!$AC$9:$AC$200,A35,'PAŹDZIERNIK stary kopia'!$AJ$9:$AJ$200,$I$2)</f>
        <v>0</v>
      </c>
      <c r="J35" s="187">
        <f>SUMIFS('PAŹDZIERNIK stary kopia'!$AF$9:$AF$200,'PAŹDZIERNIK stary kopia'!$AB$9:$AB$200,A35,'PAŹDZIERNIK stary kopia'!$C$9:$C$200,$J$2)+SUMIFS('PAŹDZIERNIK stary kopia'!$AG$9:$AG$200,'PAŹDZIERNIK stary kopia'!$AC$9:$AC$200,A35,'PAŹDZIERNIK stary kopia'!$C$9:$C$200,$J$2)</f>
        <v>0</v>
      </c>
      <c r="L35" s="183">
        <v>30</v>
      </c>
      <c r="R35" s="189">
        <f>SUMIF('PAŹDZIERNIK stary kopia'!$AB$9:$AC$999,A35,'PAŹDZIERNIK stary kopia'!$AF$9:$AG$999)</f>
        <v>0</v>
      </c>
    </row>
    <row r="36" spans="1:18">
      <c r="A36" s="183" t="s">
        <v>408</v>
      </c>
      <c r="D36" s="188">
        <v>41885</v>
      </c>
      <c r="H36" s="187">
        <f t="shared" si="0"/>
        <v>80</v>
      </c>
      <c r="I36" s="187">
        <f>SUMIFS('PAŹDZIERNIK stary kopia'!$AF$9:$AF$200,'PAŹDZIERNIK stary kopia'!$AB$9:$AB$200,A36,'PAŹDZIERNIK stary kopia'!$AJ$9:$AJ$200,$I$2)+SUMIFS('PAŹDZIERNIK stary kopia'!$AG$9:$AG$200,'PAŹDZIERNIK stary kopia'!$AC$9:$AC$200,A36,'PAŹDZIERNIK stary kopia'!$AJ$9:$AJ$200,$I$2)</f>
        <v>0</v>
      </c>
      <c r="J36" s="187">
        <f>SUMIFS('PAŹDZIERNIK stary kopia'!$AF$9:$AF$200,'PAŹDZIERNIK stary kopia'!$AB$9:$AB$200,A36,'PAŹDZIERNIK stary kopia'!$C$9:$C$200,$J$2)+SUMIFS('PAŹDZIERNIK stary kopia'!$AG$9:$AG$200,'PAŹDZIERNIK stary kopia'!$AC$9:$AC$200,A36,'PAŹDZIERNIK stary kopia'!$C$9:$C$200,$J$2)</f>
        <v>0</v>
      </c>
      <c r="L36" s="183">
        <v>80</v>
      </c>
      <c r="R36" s="189">
        <f>SUMIF('PAŹDZIERNIK stary kopia'!$AB$9:$AC$999,A36,'PAŹDZIERNIK stary kopia'!$AF$9:$AG$999)</f>
        <v>0</v>
      </c>
    </row>
    <row r="37" spans="1:18">
      <c r="A37" s="183" t="s">
        <v>440</v>
      </c>
      <c r="H37" s="187">
        <f t="shared" si="0"/>
        <v>333</v>
      </c>
      <c r="I37" s="187">
        <f>SUMIFS('PAŹDZIERNIK stary kopia'!$AF$9:$AF$200,'PAŹDZIERNIK stary kopia'!$AB$9:$AB$200,A37,'PAŹDZIERNIK stary kopia'!$AJ$9:$AJ$200,$I$2)+SUMIFS('PAŹDZIERNIK stary kopia'!$AG$9:$AG$200,'PAŹDZIERNIK stary kopia'!$AC$9:$AC$200,A37,'PAŹDZIERNIK stary kopia'!$AJ$9:$AJ$200,$I$2)</f>
        <v>0</v>
      </c>
      <c r="J37" s="187">
        <f>SUMIFS('PAŹDZIERNIK stary kopia'!$AF$9:$AF$200,'PAŹDZIERNIK stary kopia'!$AB$9:$AB$200,A37,'PAŹDZIERNIK stary kopia'!$C$9:$C$200,$J$2)+SUMIFS('PAŹDZIERNIK stary kopia'!$AG$9:$AG$200,'PAŹDZIERNIK stary kopia'!$AC$9:$AC$200,A37,'PAŹDZIERNIK stary kopia'!$C$9:$C$200,$J$2)</f>
        <v>0</v>
      </c>
      <c r="L37" s="183">
        <v>333</v>
      </c>
      <c r="R37" s="189">
        <f>SUMIF('PAŹDZIERNIK stary kopia'!$AB$9:$AC$999,A37,'PAŹDZIERNIK stary kopia'!$AF$9:$AG$999)</f>
        <v>0</v>
      </c>
    </row>
    <row r="38" spans="1:18">
      <c r="A38" s="183" t="s">
        <v>494</v>
      </c>
      <c r="B38" s="183" t="s">
        <v>438</v>
      </c>
      <c r="H38" s="187">
        <f t="shared" si="0"/>
        <v>300</v>
      </c>
      <c r="I38" s="187">
        <f>SUMIFS('PAŹDZIERNIK stary kopia'!$AF$9:$AF$200,'PAŹDZIERNIK stary kopia'!$AB$9:$AB$200,A38,'PAŹDZIERNIK stary kopia'!$AJ$9:$AJ$200,$I$2)+SUMIFS('PAŹDZIERNIK stary kopia'!$AG$9:$AG$200,'PAŹDZIERNIK stary kopia'!$AC$9:$AC$200,A38,'PAŹDZIERNIK stary kopia'!$AJ$9:$AJ$200,$I$2)</f>
        <v>0</v>
      </c>
      <c r="J38" s="187">
        <f>SUMIFS('PAŹDZIERNIK stary kopia'!$AF$9:$AF$200,'PAŹDZIERNIK stary kopia'!$AB$9:$AB$200,A38,'PAŹDZIERNIK stary kopia'!$C$9:$C$200,$J$2)+SUMIFS('PAŹDZIERNIK stary kopia'!$AG$9:$AG$200,'PAŹDZIERNIK stary kopia'!$AC$9:$AC$200,A38,'PAŹDZIERNIK stary kopia'!$C$9:$C$200,$J$2)</f>
        <v>0</v>
      </c>
      <c r="L38" s="183">
        <v>300</v>
      </c>
      <c r="R38" s="189">
        <f>SUMIF('PAŹDZIERNIK stary kopia'!$AB$9:$AC$999,A38,'PAŹDZIERNIK stary kopia'!$AF$9:$AG$999)</f>
        <v>29.549999999999997</v>
      </c>
    </row>
    <row r="39" spans="1:18">
      <c r="A39" s="183" t="s">
        <v>264</v>
      </c>
      <c r="H39" s="187">
        <f t="shared" si="0"/>
        <v>35</v>
      </c>
      <c r="I39" s="187">
        <f>SUMIFS('PAŹDZIERNIK stary kopia'!$AF$9:$AF$200,'PAŹDZIERNIK stary kopia'!$AB$9:$AB$200,A39,'PAŹDZIERNIK stary kopia'!$AJ$9:$AJ$200,$I$2)+SUMIFS('PAŹDZIERNIK stary kopia'!$AG$9:$AG$200,'PAŹDZIERNIK stary kopia'!$AC$9:$AC$200,A39,'PAŹDZIERNIK stary kopia'!$AJ$9:$AJ$200,$I$2)</f>
        <v>0</v>
      </c>
      <c r="J39" s="187">
        <f>SUMIFS('PAŹDZIERNIK stary kopia'!$AF$9:$AF$200,'PAŹDZIERNIK stary kopia'!$AB$9:$AB$200,A39,'PAŹDZIERNIK stary kopia'!$C$9:$C$200,$J$2)+SUMIFS('PAŹDZIERNIK stary kopia'!$AG$9:$AG$200,'PAŹDZIERNIK stary kopia'!$AC$9:$AC$200,A39,'PAŹDZIERNIK stary kopia'!$C$9:$C$200,$J$2)</f>
        <v>0</v>
      </c>
      <c r="L39" s="183">
        <v>35</v>
      </c>
      <c r="R39" s="189">
        <f>SUMIF('PAŹDZIERNIK stary kopia'!$AB$9:$AC$999,A39,'PAŹDZIERNIK stary kopia'!$AF$9:$AG$999)</f>
        <v>0</v>
      </c>
    </row>
    <row r="40" spans="1:18">
      <c r="A40" s="191" t="s">
        <v>460</v>
      </c>
      <c r="H40" s="187">
        <f t="shared" si="0"/>
        <v>15</v>
      </c>
      <c r="I40" s="187">
        <f>SUMIFS('PAŹDZIERNIK stary kopia'!$AF$9:$AF$200,'PAŹDZIERNIK stary kopia'!$AB$9:$AB$200,A40,'PAŹDZIERNIK stary kopia'!$AJ$9:$AJ$200,$I$2)+SUMIFS('PAŹDZIERNIK stary kopia'!$AG$9:$AG$200,'PAŹDZIERNIK stary kopia'!$AC$9:$AC$200,A40,'PAŹDZIERNIK stary kopia'!$AJ$9:$AJ$200,$I$2)</f>
        <v>0</v>
      </c>
      <c r="J40" s="187">
        <f>SUMIFS('PAŹDZIERNIK stary kopia'!$AF$9:$AF$200,'PAŹDZIERNIK stary kopia'!$AB$9:$AB$200,A40,'PAŹDZIERNIK stary kopia'!$C$9:$C$200,$J$2)+SUMIFS('PAŹDZIERNIK stary kopia'!$AG$9:$AG$200,'PAŹDZIERNIK stary kopia'!$AC$9:$AC$200,A40,'PAŹDZIERNIK stary kopia'!$C$9:$C$200,$J$2)</f>
        <v>0</v>
      </c>
      <c r="L40" s="183">
        <v>15</v>
      </c>
      <c r="R40" s="189">
        <f>SUMIF('PAŹDZIERNIK stary kopia'!$AB$9:$AC$999,A40,'PAŹDZIERNIK stary kopia'!$AF$9:$AG$999)</f>
        <v>0</v>
      </c>
    </row>
    <row r="41" spans="1:18">
      <c r="A41" s="183" t="s">
        <v>628</v>
      </c>
      <c r="B41" s="183" t="s">
        <v>627</v>
      </c>
      <c r="H41" s="187">
        <f t="shared" si="0"/>
        <v>45</v>
      </c>
      <c r="I41" s="187">
        <f>SUMIFS('PAŹDZIERNIK stary kopia'!$AF$9:$AF$200,'PAŹDZIERNIK stary kopia'!$AB$9:$AB$200,A41,'PAŹDZIERNIK stary kopia'!$AJ$9:$AJ$200,$I$2)+SUMIFS('PAŹDZIERNIK stary kopia'!$AG$9:$AG$200,'PAŹDZIERNIK stary kopia'!$AC$9:$AC$200,A41,'PAŹDZIERNIK stary kopia'!$AJ$9:$AJ$200,$I$2)</f>
        <v>0</v>
      </c>
      <c r="J41" s="187">
        <f>SUMIFS('PAŹDZIERNIK stary kopia'!$AF$9:$AF$200,'PAŹDZIERNIK stary kopia'!$AB$9:$AB$200,A41,'PAŹDZIERNIK stary kopia'!$C$9:$C$200,$J$2)+SUMIFS('PAŹDZIERNIK stary kopia'!$AG$9:$AG$200,'PAŹDZIERNIK stary kopia'!$AC$9:$AC$200,A41,'PAŹDZIERNIK stary kopia'!$C$9:$C$200,$J$2)</f>
        <v>0</v>
      </c>
      <c r="L41" s="183">
        <v>45</v>
      </c>
      <c r="R41" s="189">
        <f>SUMIF('PAŹDZIERNIK stary kopia'!$AB$9:$AC$999,A41,'PAŹDZIERNIK stary kopia'!$AF$9:$AG$999)</f>
        <v>40.18</v>
      </c>
    </row>
    <row r="42" spans="1:18">
      <c r="A42" s="183" t="s">
        <v>461</v>
      </c>
      <c r="H42" s="187">
        <f t="shared" si="0"/>
        <v>20</v>
      </c>
      <c r="I42" s="187">
        <f>SUMIFS('PAŹDZIERNIK stary kopia'!$AF$9:$AF$200,'PAŹDZIERNIK stary kopia'!$AB$9:$AB$200,A42,'PAŹDZIERNIK stary kopia'!$AJ$9:$AJ$200,$I$2)+SUMIFS('PAŹDZIERNIK stary kopia'!$AG$9:$AG$200,'PAŹDZIERNIK stary kopia'!$AC$9:$AC$200,A42,'PAŹDZIERNIK stary kopia'!$AJ$9:$AJ$200,$I$2)</f>
        <v>0</v>
      </c>
      <c r="J42" s="187">
        <f>SUMIFS('PAŹDZIERNIK stary kopia'!$AF$9:$AF$200,'PAŹDZIERNIK stary kopia'!$AB$9:$AB$200,A42,'PAŹDZIERNIK stary kopia'!$C$9:$C$200,$J$2)+SUMIFS('PAŹDZIERNIK stary kopia'!$AG$9:$AG$200,'PAŹDZIERNIK stary kopia'!$AC$9:$AC$200,A42,'PAŹDZIERNIK stary kopia'!$C$9:$C$200,$J$2)</f>
        <v>0</v>
      </c>
      <c r="L42" s="183">
        <v>20</v>
      </c>
      <c r="R42" s="189">
        <f>SUMIF('PAŹDZIERNIK stary kopia'!$AB$9:$AC$999,A42,'PAŹDZIERNIK stary kopia'!$AF$9:$AG$999)</f>
        <v>0</v>
      </c>
    </row>
    <row r="43" spans="1:18">
      <c r="A43" s="183" t="s">
        <v>121</v>
      </c>
      <c r="H43" s="187">
        <f t="shared" si="0"/>
        <v>2460</v>
      </c>
      <c r="I43" s="187">
        <f>SUMIFS('PAŹDZIERNIK stary kopia'!$AF$9:$AF$200,'PAŹDZIERNIK stary kopia'!$AB$9:$AB$200,A43,'PAŹDZIERNIK stary kopia'!$AJ$9:$AJ$200,$I$2)+SUMIFS('PAŹDZIERNIK stary kopia'!$AG$9:$AG$200,'PAŹDZIERNIK stary kopia'!$AC$9:$AC$200,A43,'PAŹDZIERNIK stary kopia'!$AJ$9:$AJ$200,$I$2)</f>
        <v>376.63</v>
      </c>
      <c r="J43" s="187">
        <f>SUMIFS('PAŹDZIERNIK stary kopia'!$AF$9:$AF$200,'PAŹDZIERNIK stary kopia'!$AB$9:$AB$200,A43,'PAŹDZIERNIK stary kopia'!$C$9:$C$200,$J$2)+SUMIFS('PAŹDZIERNIK stary kopia'!$AG$9:$AG$200,'PAŹDZIERNIK stary kopia'!$AC$9:$AC$200,A43,'PAŹDZIERNIK stary kopia'!$C$9:$C$200,$J$2)</f>
        <v>111.30000000000001</v>
      </c>
      <c r="L43" s="183">
        <v>2460</v>
      </c>
      <c r="M43" s="189"/>
      <c r="N43" s="189"/>
      <c r="R43" s="189">
        <f>SUMIF('PAŹDZIERNIK stary kopia'!$AB$9:$AC$999,A43,'PAŹDZIERNIK stary kopia'!$AF$9:$AG$999)</f>
        <v>583.0999999999998</v>
      </c>
    </row>
    <row r="44" spans="1:18">
      <c r="A44" s="183" t="s">
        <v>620</v>
      </c>
      <c r="E44" s="183" t="s">
        <v>403</v>
      </c>
      <c r="H44" s="187">
        <f t="shared" si="0"/>
        <v>160</v>
      </c>
      <c r="I44" s="187">
        <f>SUMIFS('PAŹDZIERNIK stary kopia'!$AF$9:$AF$200,'PAŹDZIERNIK stary kopia'!$AB$9:$AB$200,A44,'PAŹDZIERNIK stary kopia'!$AJ$9:$AJ$200,$I$2)+SUMIFS('PAŹDZIERNIK stary kopia'!$AG$9:$AG$200,'PAŹDZIERNIK stary kopia'!$AC$9:$AC$200,A44,'PAŹDZIERNIK stary kopia'!$AJ$9:$AJ$200,$I$2)</f>
        <v>0</v>
      </c>
      <c r="J44" s="187">
        <f>SUMIFS('PAŹDZIERNIK stary kopia'!$AF$9:$AF$200,'PAŹDZIERNIK stary kopia'!$AB$9:$AB$200,A44,'PAŹDZIERNIK stary kopia'!$C$9:$C$200,$J$2)+SUMIFS('PAŹDZIERNIK stary kopia'!$AG$9:$AG$200,'PAŹDZIERNIK stary kopia'!$AC$9:$AC$200,A44,'PAŹDZIERNIK stary kopia'!$C$9:$C$200,$J$2)</f>
        <v>0</v>
      </c>
      <c r="L44" s="183">
        <v>160</v>
      </c>
      <c r="R44" s="189">
        <f>SUMIF('PAŹDZIERNIK stary kopia'!$AB$9:$AC$999,A44,'PAŹDZIERNIK stary kopia'!$AF$9:$AG$999)</f>
        <v>0</v>
      </c>
    </row>
    <row r="45" spans="1:18">
      <c r="A45" s="183" t="s">
        <v>621</v>
      </c>
      <c r="H45" s="187">
        <f t="shared" si="0"/>
        <v>137</v>
      </c>
      <c r="I45" s="187">
        <f>SUMIFS('PAŹDZIERNIK stary kopia'!$AF$9:$AF$200,'PAŹDZIERNIK stary kopia'!$AB$9:$AB$200,A45,'PAŹDZIERNIK stary kopia'!$AJ$9:$AJ$200,$I$2)+SUMIFS('PAŹDZIERNIK stary kopia'!$AG$9:$AG$200,'PAŹDZIERNIK stary kopia'!$AC$9:$AC$200,A45,'PAŹDZIERNIK stary kopia'!$AJ$9:$AJ$200,$I$2)</f>
        <v>0</v>
      </c>
      <c r="J45" s="187">
        <f>SUMIFS('PAŹDZIERNIK stary kopia'!$AF$9:$AF$200,'PAŹDZIERNIK stary kopia'!$AB$9:$AB$200,A45,'PAŹDZIERNIK stary kopia'!$C$9:$C$200,$J$2)+SUMIFS('PAŹDZIERNIK stary kopia'!$AG$9:$AG$200,'PAŹDZIERNIK stary kopia'!$AC$9:$AC$200,A45,'PAŹDZIERNIK stary kopia'!$C$9:$C$200,$J$2)</f>
        <v>0</v>
      </c>
      <c r="L45" s="183">
        <v>137</v>
      </c>
      <c r="R45" s="189">
        <f>SUMIF('PAŹDZIERNIK stary kopia'!$AB$9:$AC$999,A45,'PAŹDZIERNIK stary kopia'!$AF$9:$AG$999)</f>
        <v>0</v>
      </c>
    </row>
    <row r="46" spans="1:18">
      <c r="A46" s="183" t="s">
        <v>267</v>
      </c>
      <c r="H46" s="187">
        <f t="shared" si="0"/>
        <v>20</v>
      </c>
      <c r="I46" s="187">
        <f>SUMIFS('PAŹDZIERNIK stary kopia'!$AF$9:$AF$200,'PAŹDZIERNIK stary kopia'!$AB$9:$AB$200,A46,'PAŹDZIERNIK stary kopia'!$AJ$9:$AJ$200,$I$2)+SUMIFS('PAŹDZIERNIK stary kopia'!$AG$9:$AG$200,'PAŹDZIERNIK stary kopia'!$AC$9:$AC$200,A46,'PAŹDZIERNIK stary kopia'!$AJ$9:$AJ$200,$I$2)</f>
        <v>0</v>
      </c>
      <c r="J46" s="187">
        <f>SUMIFS('PAŹDZIERNIK stary kopia'!$AF$9:$AF$200,'PAŹDZIERNIK stary kopia'!$AB$9:$AB$200,A46,'PAŹDZIERNIK stary kopia'!$C$9:$C$200,$J$2)+SUMIFS('PAŹDZIERNIK stary kopia'!$AG$9:$AG$200,'PAŹDZIERNIK stary kopia'!$AC$9:$AC$200,A46,'PAŹDZIERNIK stary kopia'!$C$9:$C$200,$J$2)</f>
        <v>2.4</v>
      </c>
      <c r="L46" s="183">
        <v>20</v>
      </c>
      <c r="R46" s="189">
        <f>SUMIF('PAŹDZIERNIK stary kopia'!$AB$9:$AC$999,A46,'PAŹDZIERNIK stary kopia'!$AF$9:$AG$999)</f>
        <v>2.4</v>
      </c>
    </row>
    <row r="47" spans="1:18">
      <c r="A47" s="183" t="s">
        <v>87</v>
      </c>
      <c r="H47" s="187">
        <f t="shared" si="0"/>
        <v>187</v>
      </c>
      <c r="I47" s="187">
        <f>SUMIFS('PAŹDZIERNIK stary kopia'!$AF$9:$AF$200,'PAŹDZIERNIK stary kopia'!$AB$9:$AB$200,A47,'PAŹDZIERNIK stary kopia'!$AJ$9:$AJ$200,$I$2)+SUMIFS('PAŹDZIERNIK stary kopia'!$AG$9:$AG$200,'PAŹDZIERNIK stary kopia'!$AC$9:$AC$200,A47,'PAŹDZIERNIK stary kopia'!$AJ$9:$AJ$200,$I$2)</f>
        <v>14.4</v>
      </c>
      <c r="J47" s="187">
        <f>SUMIFS('PAŹDZIERNIK stary kopia'!$AF$9:$AF$200,'PAŹDZIERNIK stary kopia'!$AB$9:$AB$200,A47,'PAŹDZIERNIK stary kopia'!$C$9:$C$200,$J$2)+SUMIFS('PAŹDZIERNIK stary kopia'!$AG$9:$AG$200,'PAŹDZIERNIK stary kopia'!$AC$9:$AC$200,A47,'PAŹDZIERNIK stary kopia'!$C$9:$C$200,$J$2)</f>
        <v>13.8</v>
      </c>
      <c r="L47" s="183">
        <v>187</v>
      </c>
      <c r="M47" s="189"/>
      <c r="N47" s="189"/>
      <c r="R47" s="189">
        <f>SUMIF('PAŹDZIERNIK stary kopia'!$AB$9:$AC$999,A47,'PAŹDZIERNIK stary kopia'!$AF$9:$AG$999)</f>
        <v>31.2</v>
      </c>
    </row>
    <row r="48" spans="1:18">
      <c r="A48" s="183" t="s">
        <v>95</v>
      </c>
      <c r="H48" s="187">
        <f t="shared" si="0"/>
        <v>50</v>
      </c>
      <c r="I48" s="187">
        <f>SUMIFS('PAŹDZIERNIK stary kopia'!$AF$9:$AF$200,'PAŹDZIERNIK stary kopia'!$AB$9:$AB$200,A48,'PAŹDZIERNIK stary kopia'!$AJ$9:$AJ$200,$I$2)+SUMIFS('PAŹDZIERNIK stary kopia'!$AG$9:$AG$200,'PAŹDZIERNIK stary kopia'!$AC$9:$AC$200,A48,'PAŹDZIERNIK stary kopia'!$AJ$9:$AJ$200,$I$2)</f>
        <v>0</v>
      </c>
      <c r="J48" s="187">
        <f>SUMIFS('PAŹDZIERNIK stary kopia'!$AF$9:$AF$200,'PAŹDZIERNIK stary kopia'!$AB$9:$AB$200,A48,'PAŹDZIERNIK stary kopia'!$C$9:$C$200,$J$2)+SUMIFS('PAŹDZIERNIK stary kopia'!$AG$9:$AG$200,'PAŹDZIERNIK stary kopia'!$AC$9:$AC$200,A48,'PAŹDZIERNIK stary kopia'!$C$9:$C$200,$J$2)</f>
        <v>0</v>
      </c>
      <c r="L48" s="183">
        <v>50</v>
      </c>
      <c r="R48" s="189">
        <f>SUMIF('PAŹDZIERNIK stary kopia'!$AB$9:$AC$999,A48,'PAŹDZIERNIK stary kopia'!$AF$9:$AG$999)</f>
        <v>0</v>
      </c>
    </row>
    <row r="49" spans="1:18">
      <c r="A49" s="183" t="s">
        <v>360</v>
      </c>
      <c r="E49" s="183" t="s">
        <v>626</v>
      </c>
      <c r="H49" s="187">
        <f t="shared" si="0"/>
        <v>109</v>
      </c>
      <c r="I49" s="187">
        <f>SUMIFS('PAŹDZIERNIK stary kopia'!$AF$9:$AF$200,'PAŹDZIERNIK stary kopia'!$AB$9:$AB$200,A49,'PAŹDZIERNIK stary kopia'!$AJ$9:$AJ$200,$I$2)+SUMIFS('PAŹDZIERNIK stary kopia'!$AG$9:$AG$200,'PAŹDZIERNIK stary kopia'!$AC$9:$AC$200,A49,'PAŹDZIERNIK stary kopia'!$AJ$9:$AJ$200,$I$2)</f>
        <v>7</v>
      </c>
      <c r="J49" s="187">
        <f>SUMIFS('PAŹDZIERNIK stary kopia'!$AF$9:$AF$200,'PAŹDZIERNIK stary kopia'!$AB$9:$AB$200,A49,'PAŹDZIERNIK stary kopia'!$C$9:$C$200,$J$2)+SUMIFS('PAŹDZIERNIK stary kopia'!$AG$9:$AG$200,'PAŹDZIERNIK stary kopia'!$AC$9:$AC$200,A49,'PAŹDZIERNIK stary kopia'!$C$9:$C$200,$J$2)</f>
        <v>57.120000000000005</v>
      </c>
      <c r="L49" s="183">
        <v>109</v>
      </c>
      <c r="M49" s="189"/>
      <c r="N49" s="189"/>
      <c r="R49" s="189">
        <f>SUMIF('PAŹDZIERNIK stary kopia'!$AB$9:$AC$999,A49,'PAŹDZIERNIK stary kopia'!$AF$9:$AG$999)</f>
        <v>93.67</v>
      </c>
    </row>
    <row r="50" spans="1:18">
      <c r="A50" s="183" t="s">
        <v>421</v>
      </c>
      <c r="H50" s="187">
        <f t="shared" si="0"/>
        <v>20</v>
      </c>
      <c r="I50" s="187">
        <f>SUMIFS('PAŹDZIERNIK stary kopia'!$AF$9:$AF$200,'PAŹDZIERNIK stary kopia'!$AB$9:$AB$200,A50,'PAŹDZIERNIK stary kopia'!$AJ$9:$AJ$200,$I$2)+SUMIFS('PAŹDZIERNIK stary kopia'!$AG$9:$AG$200,'PAŹDZIERNIK stary kopia'!$AC$9:$AC$200,A50,'PAŹDZIERNIK stary kopia'!$AJ$9:$AJ$200,$I$2)</f>
        <v>0</v>
      </c>
      <c r="J50" s="187">
        <f>SUMIFS('PAŹDZIERNIK stary kopia'!$AF$9:$AF$200,'PAŹDZIERNIK stary kopia'!$AB$9:$AB$200,A50,'PAŹDZIERNIK stary kopia'!$C$9:$C$200,$J$2)+SUMIFS('PAŹDZIERNIK stary kopia'!$AG$9:$AG$200,'PAŹDZIERNIK stary kopia'!$AC$9:$AC$200,A50,'PAŹDZIERNIK stary kopia'!$C$9:$C$200,$J$2)</f>
        <v>0</v>
      </c>
      <c r="L50" s="183">
        <v>20</v>
      </c>
      <c r="R50" s="189">
        <f>SUMIF('PAŹDZIERNIK stary kopia'!$AB$9:$AC$999,A50,'PAŹDZIERNIK stary kopia'!$AF$9:$AG$999)</f>
        <v>0</v>
      </c>
    </row>
    <row r="51" spans="1:18">
      <c r="A51" s="183" t="s">
        <v>422</v>
      </c>
      <c r="H51" s="187">
        <f t="shared" si="0"/>
        <v>15</v>
      </c>
      <c r="I51" s="187">
        <f>SUMIFS('PAŹDZIERNIK stary kopia'!$AF$9:$AF$200,'PAŹDZIERNIK stary kopia'!$AB$9:$AB$200,A51,'PAŹDZIERNIK stary kopia'!$AJ$9:$AJ$200,$I$2)+SUMIFS('PAŹDZIERNIK stary kopia'!$AG$9:$AG$200,'PAŹDZIERNIK stary kopia'!$AC$9:$AC$200,A51,'PAŹDZIERNIK stary kopia'!$AJ$9:$AJ$200,$I$2)</f>
        <v>0</v>
      </c>
      <c r="J51" s="187">
        <f>SUMIFS('PAŹDZIERNIK stary kopia'!$AF$9:$AF$200,'PAŹDZIERNIK stary kopia'!$AB$9:$AB$200,A51,'PAŹDZIERNIK stary kopia'!$C$9:$C$200,$J$2)+SUMIFS('PAŹDZIERNIK stary kopia'!$AG$9:$AG$200,'PAŹDZIERNIK stary kopia'!$AC$9:$AC$200,A51,'PAŹDZIERNIK stary kopia'!$C$9:$C$200,$J$2)</f>
        <v>0</v>
      </c>
      <c r="L51" s="183">
        <v>15</v>
      </c>
      <c r="R51" s="189">
        <f>SUMIF('PAŹDZIERNIK stary kopia'!$AB$9:$AC$999,A51,'PAŹDZIERNIK stary kopia'!$AF$9:$AG$999)</f>
        <v>0</v>
      </c>
    </row>
    <row r="52" spans="1:18">
      <c r="A52" s="183" t="s">
        <v>72</v>
      </c>
      <c r="H52" s="187">
        <f t="shared" si="0"/>
        <v>130</v>
      </c>
      <c r="I52" s="187">
        <f>SUMIFS('PAŹDZIERNIK stary kopia'!$AF$9:$AF$200,'PAŹDZIERNIK stary kopia'!$AB$9:$AB$200,A52,'PAŹDZIERNIK stary kopia'!$AJ$9:$AJ$200,$I$2)+SUMIFS('PAŹDZIERNIK stary kopia'!$AG$9:$AG$200,'PAŹDZIERNIK stary kopia'!$AC$9:$AC$200,A52,'PAŹDZIERNIK stary kopia'!$AJ$9:$AJ$200,$I$2)</f>
        <v>2.4</v>
      </c>
      <c r="J52" s="187">
        <f>SUMIFS('PAŹDZIERNIK stary kopia'!$AF$9:$AF$200,'PAŹDZIERNIK stary kopia'!$AB$9:$AB$200,A52,'PAŹDZIERNIK stary kopia'!$C$9:$C$200,$J$2)+SUMIFS('PAŹDZIERNIK stary kopia'!$AG$9:$AG$200,'PAŹDZIERNIK stary kopia'!$AC$9:$AC$200,A52,'PAŹDZIERNIK stary kopia'!$C$9:$C$200,$J$2)</f>
        <v>5.3</v>
      </c>
      <c r="L52" s="183">
        <v>130</v>
      </c>
      <c r="M52" s="189"/>
      <c r="N52" s="189"/>
      <c r="R52" s="189">
        <f>SUMIF('PAŹDZIERNIK stary kopia'!$AB$9:$AC$999,A52,'PAŹDZIERNIK stary kopia'!$AF$9:$AG$999)</f>
        <v>31.199999999999996</v>
      </c>
    </row>
    <row r="53" spans="1:18">
      <c r="A53" s="190" t="s">
        <v>76</v>
      </c>
      <c r="B53" s="190"/>
      <c r="C53" s="190"/>
      <c r="E53" s="183" t="s">
        <v>600</v>
      </c>
      <c r="G53" s="184">
        <v>6.34</v>
      </c>
      <c r="H53" s="187">
        <f t="shared" si="0"/>
        <v>167.5</v>
      </c>
      <c r="I53" s="187">
        <f>SUMIFS('PAŹDZIERNIK stary kopia'!$AF$9:$AF$200,'PAŹDZIERNIK stary kopia'!$AB$9:$AB$200,A53,'PAŹDZIERNIK stary kopia'!$AJ$9:$AJ$200,$I$2)+SUMIFS('PAŹDZIERNIK stary kopia'!$AG$9:$AG$200,'PAŹDZIERNIK stary kopia'!$AC$9:$AC$200,A53,'PAŹDZIERNIK stary kopia'!$AJ$9:$AJ$200,$I$2)</f>
        <v>167.49999999999997</v>
      </c>
      <c r="J53" s="187">
        <f>SUMIFS('PAŹDZIERNIK stary kopia'!$AF$9:$AF$200,'PAŹDZIERNIK stary kopia'!$AB$9:$AB$200,A53,'PAŹDZIERNIK stary kopia'!$C$9:$C$200,$J$2)+SUMIFS('PAŹDZIERNIK stary kopia'!$AG$9:$AG$200,'PAŹDZIERNIK stary kopia'!$AC$9:$AC$200,A53,'PAŹDZIERNIK stary kopia'!$C$9:$C$200,$J$2)</f>
        <v>156.91999999999999</v>
      </c>
      <c r="L53" s="183">
        <v>167.5</v>
      </c>
      <c r="M53" s="189"/>
      <c r="N53" s="189"/>
      <c r="R53" s="189">
        <f>SUMIF('PAŹDZIERNIK stary kopia'!$AB$9:$AC$999,A53,'PAŹDZIERNIK stary kopia'!$AF$9:$AG$999)</f>
        <v>417.71999999999997</v>
      </c>
    </row>
    <row r="54" spans="1:18">
      <c r="A54" s="183" t="s">
        <v>363</v>
      </c>
      <c r="H54" s="187">
        <f t="shared" si="0"/>
        <v>33</v>
      </c>
      <c r="I54" s="187">
        <f>SUMIFS('PAŹDZIERNIK stary kopia'!$AF$9:$AF$200,'PAŹDZIERNIK stary kopia'!$AB$9:$AB$200,A54,'PAŹDZIERNIK stary kopia'!$AJ$9:$AJ$200,$I$2)+SUMIFS('PAŹDZIERNIK stary kopia'!$AG$9:$AG$200,'PAŹDZIERNIK stary kopia'!$AC$9:$AC$200,A54,'PAŹDZIERNIK stary kopia'!$AJ$9:$AJ$200,$I$2)</f>
        <v>28.02</v>
      </c>
      <c r="J54" s="187">
        <f>SUMIFS('PAŹDZIERNIK stary kopia'!$AF$9:$AF$200,'PAŹDZIERNIK stary kopia'!$AB$9:$AB$200,A54,'PAŹDZIERNIK stary kopia'!$C$9:$C$200,$J$2)+SUMIFS('PAŹDZIERNIK stary kopia'!$AG$9:$AG$200,'PAŹDZIERNIK stary kopia'!$AC$9:$AC$200,A54,'PAŹDZIERNIK stary kopia'!$C$9:$C$200,$J$2)</f>
        <v>58.47</v>
      </c>
      <c r="L54" s="183">
        <v>33</v>
      </c>
      <c r="M54" s="189"/>
      <c r="N54" s="189"/>
      <c r="R54" s="189">
        <f>SUMIF('PAŹDZIERNIK stary kopia'!$AB$9:$AC$999,A54,'PAŹDZIERNIK stary kopia'!$AF$9:$AG$999)</f>
        <v>86.49</v>
      </c>
    </row>
    <row r="55" spans="1:18">
      <c r="A55" s="183" t="s">
        <v>371</v>
      </c>
      <c r="H55" s="187">
        <f t="shared" si="0"/>
        <v>35</v>
      </c>
      <c r="I55" s="187">
        <f>SUMIFS('PAŹDZIERNIK stary kopia'!$AF$9:$AF$200,'PAŹDZIERNIK stary kopia'!$AB$9:$AB$200,A55,'PAŹDZIERNIK stary kopia'!$AJ$9:$AJ$200,$I$2)+SUMIFS('PAŹDZIERNIK stary kopia'!$AG$9:$AG$200,'PAŹDZIERNIK stary kopia'!$AC$9:$AC$200,A55,'PAŹDZIERNIK stary kopia'!$AJ$9:$AJ$200,$I$2)</f>
        <v>28.02</v>
      </c>
      <c r="J55" s="187">
        <f>SUMIFS('PAŹDZIERNIK stary kopia'!$AF$9:$AF$200,'PAŹDZIERNIK stary kopia'!$AB$9:$AB$200,A55,'PAŹDZIERNIK stary kopia'!$C$9:$C$200,$J$2)+SUMIFS('PAŹDZIERNIK stary kopia'!$AG$9:$AG$200,'PAŹDZIERNIK stary kopia'!$AC$9:$AC$200,A55,'PAŹDZIERNIK stary kopia'!$C$9:$C$200,$J$2)</f>
        <v>47.91</v>
      </c>
      <c r="L55" s="183">
        <v>35</v>
      </c>
      <c r="M55" s="189"/>
      <c r="N55" s="189"/>
      <c r="R55" s="189">
        <f>SUMIF('PAŹDZIERNIK stary kopia'!$AB$9:$AC$999,A55,'PAŹDZIERNIK stary kopia'!$AF$9:$AG$999)</f>
        <v>75.929999999999993</v>
      </c>
    </row>
    <row r="56" spans="1:18">
      <c r="A56" s="183" t="s">
        <v>431</v>
      </c>
      <c r="H56" s="187" t="str">
        <f t="shared" si="0"/>
        <v>X-30M</v>
      </c>
      <c r="I56" s="187">
        <f>SUMIFS('PAŹDZIERNIK stary kopia'!$AF$9:$AF$200,'PAŹDZIERNIK stary kopia'!$AB$9:$AB$200,A56,'PAŹDZIERNIK stary kopia'!$AJ$9:$AJ$200,$I$2)+SUMIFS('PAŹDZIERNIK stary kopia'!$AG$9:$AG$200,'PAŹDZIERNIK stary kopia'!$AC$9:$AC$200,A56,'PAŹDZIERNIK stary kopia'!$AJ$9:$AJ$200,$I$2)</f>
        <v>0</v>
      </c>
      <c r="J56" s="187">
        <f>SUMIFS('PAŹDZIERNIK stary kopia'!$AF$9:$AF$200,'PAŹDZIERNIK stary kopia'!$AB$9:$AB$200,A56,'PAŹDZIERNIK stary kopia'!$C$9:$C$200,$J$2)+SUMIFS('PAŹDZIERNIK stary kopia'!$AG$9:$AG$200,'PAŹDZIERNIK stary kopia'!$AC$9:$AC$200,A56,'PAŹDZIERNIK stary kopia'!$C$9:$C$200,$J$2)</f>
        <v>30.96</v>
      </c>
      <c r="L56" s="183" t="s">
        <v>432</v>
      </c>
      <c r="R56" s="189">
        <f>SUMIF('PAŹDZIERNIK stary kopia'!$AB$9:$AC$999,A56,'PAŹDZIERNIK stary kopia'!$AF$9:$AG$999)</f>
        <v>30.96</v>
      </c>
    </row>
    <row r="57" spans="1:18">
      <c r="A57" s="183" t="s">
        <v>374</v>
      </c>
      <c r="D57" s="188">
        <v>41884</v>
      </c>
      <c r="E57" s="183" t="s">
        <v>407</v>
      </c>
      <c r="H57" s="187">
        <f t="shared" si="0"/>
        <v>15</v>
      </c>
      <c r="I57" s="187">
        <f>SUMIFS('PAŹDZIERNIK stary kopia'!$AF$9:$AF$200,'PAŹDZIERNIK stary kopia'!$AB$9:$AB$200,A57,'PAŹDZIERNIK stary kopia'!$AJ$9:$AJ$200,$I$2)+SUMIFS('PAŹDZIERNIK stary kopia'!$AG$9:$AG$200,'PAŹDZIERNIK stary kopia'!$AC$9:$AC$200,A57,'PAŹDZIERNIK stary kopia'!$AJ$9:$AJ$200,$I$2)</f>
        <v>2.4</v>
      </c>
      <c r="J57" s="187">
        <f>SUMIFS('PAŹDZIERNIK stary kopia'!$AF$9:$AF$200,'PAŹDZIERNIK stary kopia'!$AB$9:$AB$200,A57,'PAŹDZIERNIK stary kopia'!$C$9:$C$200,$J$2)+SUMIFS('PAŹDZIERNIK stary kopia'!$AG$9:$AG$200,'PAŹDZIERNIK stary kopia'!$AC$9:$AC$200,A57,'PAŹDZIERNIK stary kopia'!$C$9:$C$200,$J$2)</f>
        <v>0</v>
      </c>
      <c r="L57" s="183">
        <v>15</v>
      </c>
      <c r="M57" s="189"/>
      <c r="N57" s="189"/>
      <c r="R57" s="189">
        <f>SUMIF('PAŹDZIERNIK stary kopia'!$AB$9:$AC$999,A57,'PAŹDZIERNIK stary kopia'!$AF$9:$AG$999)</f>
        <v>2.4</v>
      </c>
    </row>
    <row r="58" spans="1:18">
      <c r="A58" s="183" t="s">
        <v>373</v>
      </c>
      <c r="H58" s="187">
        <f t="shared" si="0"/>
        <v>10</v>
      </c>
      <c r="I58" s="187">
        <f>SUMIFS('PAŹDZIERNIK stary kopia'!$AF$9:$AF$200,'PAŹDZIERNIK stary kopia'!$AB$9:$AB$200,A58,'PAŹDZIERNIK stary kopia'!$AJ$9:$AJ$200,$I$2)+SUMIFS('PAŹDZIERNIK stary kopia'!$AG$9:$AG$200,'PAŹDZIERNIK stary kopia'!$AC$9:$AC$200,A58,'PAŹDZIERNIK stary kopia'!$AJ$9:$AJ$200,$I$2)</f>
        <v>0</v>
      </c>
      <c r="J58" s="187">
        <f>SUMIFS('PAŹDZIERNIK stary kopia'!$AF$9:$AF$200,'PAŹDZIERNIK stary kopia'!$AB$9:$AB$200,A58,'PAŹDZIERNIK stary kopia'!$C$9:$C$200,$J$2)+SUMIFS('PAŹDZIERNIK stary kopia'!$AG$9:$AG$200,'PAŹDZIERNIK stary kopia'!$AC$9:$AC$200,A58,'PAŹDZIERNIK stary kopia'!$C$9:$C$200,$J$2)</f>
        <v>57.929999999999993</v>
      </c>
      <c r="L58" s="183">
        <v>10</v>
      </c>
      <c r="R58" s="189">
        <f>SUMIF('PAŹDZIERNIK stary kopia'!$AB$9:$AC$999,A58,'PAŹDZIERNIK stary kopia'!$AF$9:$AG$999)</f>
        <v>58.529999999999994</v>
      </c>
    </row>
    <row r="59" spans="1:18">
      <c r="A59" s="183" t="s">
        <v>669</v>
      </c>
      <c r="H59" s="187">
        <f t="shared" si="0"/>
        <v>0</v>
      </c>
      <c r="I59" s="187">
        <f>SUMIFS('PAŹDZIERNIK stary kopia'!$AF$9:$AF$200,'PAŹDZIERNIK stary kopia'!$AB$9:$AB$200,A59,'PAŹDZIERNIK stary kopia'!$AJ$9:$AJ$200,$I$2)+SUMIFS('PAŹDZIERNIK stary kopia'!$AG$9:$AG$200,'PAŹDZIERNIK stary kopia'!$AC$9:$AC$200,A59,'PAŹDZIERNIK stary kopia'!$AJ$9:$AJ$200,$I$2)</f>
        <v>0</v>
      </c>
      <c r="J59" s="187">
        <f>SUMIFS('PAŹDZIERNIK stary kopia'!$AF$9:$AF$200,'PAŹDZIERNIK stary kopia'!$AB$9:$AB$200,A59,'PAŹDZIERNIK stary kopia'!$C$9:$C$200,$J$2)+SUMIFS('PAŹDZIERNIK stary kopia'!$AG$9:$AG$200,'PAŹDZIERNIK stary kopia'!$AC$9:$AC$200,A59,'PAŹDZIERNIK stary kopia'!$C$9:$C$200,$J$2)</f>
        <v>28.560000000000002</v>
      </c>
      <c r="L59" s="183">
        <v>0</v>
      </c>
      <c r="R59" s="189">
        <f>SUMIF('PAŹDZIERNIK stary kopia'!$AB$9:$AC$999,A59,'PAŹDZIERNIK stary kopia'!$AF$9:$AG$999)</f>
        <v>28.560000000000002</v>
      </c>
    </row>
    <row r="60" spans="1:18">
      <c r="A60" s="192" t="s">
        <v>700</v>
      </c>
      <c r="B60" s="192"/>
      <c r="C60" s="192"/>
      <c r="H60" s="187">
        <f t="shared" si="0"/>
        <v>45</v>
      </c>
      <c r="I60" s="187">
        <f>SUMIFS('PAŹDZIERNIK stary kopia'!$AF$9:$AF$200,'PAŹDZIERNIK stary kopia'!$AB$9:$AB$200,A60,'PAŹDZIERNIK stary kopia'!$AJ$9:$AJ$200,$I$2)+SUMIFS('PAŹDZIERNIK stary kopia'!$AG$9:$AG$200,'PAŹDZIERNIK stary kopia'!$AC$9:$AC$200,A60,'PAŹDZIERNIK stary kopia'!$AJ$9:$AJ$200,$I$2)</f>
        <v>0</v>
      </c>
      <c r="J60" s="187">
        <f>SUMIFS('PAŹDZIERNIK stary kopia'!$AF$9:$AF$200,'PAŹDZIERNIK stary kopia'!$AB$9:$AB$200,A60,'PAŹDZIERNIK stary kopia'!$C$9:$C$200,$J$2)+SUMIFS('PAŹDZIERNIK stary kopia'!$AG$9:$AG$200,'PAŹDZIERNIK stary kopia'!$AC$9:$AC$200,A60,'PAŹDZIERNIK stary kopia'!$C$9:$C$200,$J$2)</f>
        <v>0</v>
      </c>
      <c r="L60" s="183">
        <v>45</v>
      </c>
      <c r="M60" s="189"/>
      <c r="N60" s="189"/>
      <c r="R60" s="189">
        <f>SUMIF('PAŹDZIERNIK stary kopia'!$AB$9:$AC$999,A60,'PAŹDZIERNIK stary kopia'!$AF$9:$AG$999)</f>
        <v>0</v>
      </c>
    </row>
    <row r="61" spans="1:18">
      <c r="A61" s="192" t="s">
        <v>625</v>
      </c>
      <c r="B61" s="192"/>
      <c r="C61" s="192"/>
      <c r="H61" s="187">
        <f t="shared" si="0"/>
        <v>80</v>
      </c>
      <c r="I61" s="187">
        <f>SUMIFS('PAŹDZIERNIK stary kopia'!$AF$9:$AF$200,'PAŹDZIERNIK stary kopia'!$AB$9:$AB$200,A61,'PAŹDZIERNIK stary kopia'!$AJ$9:$AJ$200,$I$2)+SUMIFS('PAŹDZIERNIK stary kopia'!$AG$9:$AG$200,'PAŹDZIERNIK stary kopia'!$AC$9:$AC$200,A61,'PAŹDZIERNIK stary kopia'!$AJ$9:$AJ$200,$I$2)</f>
        <v>0</v>
      </c>
      <c r="J61" s="187">
        <f>SUMIFS('PAŹDZIERNIK stary kopia'!$AF$9:$AF$200,'PAŹDZIERNIK stary kopia'!$AB$9:$AB$200,A61,'PAŹDZIERNIK stary kopia'!$C$9:$C$200,$J$2)+SUMIFS('PAŹDZIERNIK stary kopia'!$AG$9:$AG$200,'PAŹDZIERNIK stary kopia'!$AC$9:$AC$200,A61,'PAŹDZIERNIK stary kopia'!$C$9:$C$200,$J$2)</f>
        <v>0</v>
      </c>
      <c r="L61" s="183">
        <v>80</v>
      </c>
      <c r="M61" s="189"/>
      <c r="N61" s="189"/>
      <c r="R61" s="189">
        <f>SUMIF('PAŹDZIERNIK stary kopia'!$AB$9:$AC$999,A61,'PAŹDZIERNIK stary kopia'!$AF$9:$AG$999)</f>
        <v>4.2</v>
      </c>
    </row>
    <row r="62" spans="1:18">
      <c r="A62" s="183" t="s">
        <v>611</v>
      </c>
      <c r="H62" s="187">
        <f t="shared" si="0"/>
        <v>20</v>
      </c>
      <c r="I62" s="187">
        <f>SUMIFS('PAŹDZIERNIK stary kopia'!$AF$9:$AF$200,'PAŹDZIERNIK stary kopia'!$AB$9:$AB$200,A62,'PAŹDZIERNIK stary kopia'!$AJ$9:$AJ$200,$I$2)+SUMIFS('PAŹDZIERNIK stary kopia'!$AG$9:$AG$200,'PAŹDZIERNIK stary kopia'!$AC$9:$AC$200,A62,'PAŹDZIERNIK stary kopia'!$AJ$9:$AJ$200,$I$2)</f>
        <v>0</v>
      </c>
      <c r="J62" s="187">
        <f>SUMIFS('PAŹDZIERNIK stary kopia'!$AF$9:$AF$200,'PAŹDZIERNIK stary kopia'!$AB$9:$AB$200,A62,'PAŹDZIERNIK stary kopia'!$C$9:$C$200,$J$2)+SUMIFS('PAŹDZIERNIK stary kopia'!$AG$9:$AG$200,'PAŹDZIERNIK stary kopia'!$AC$9:$AC$200,A62,'PAŹDZIERNIK stary kopia'!$C$9:$C$200,$J$2)</f>
        <v>0</v>
      </c>
      <c r="L62" s="183">
        <v>20</v>
      </c>
      <c r="R62" s="189">
        <f>SUMIF('PAŹDZIERNIK stary kopia'!$AB$9:$AC$999,A62,'PAŹDZIERNIK stary kopia'!$AF$9:$AG$999)</f>
        <v>4.2</v>
      </c>
    </row>
    <row r="63" spans="1:18">
      <c r="A63" s="183" t="s">
        <v>424</v>
      </c>
      <c r="H63" s="187">
        <f t="shared" si="0"/>
        <v>204</v>
      </c>
      <c r="I63" s="187">
        <f>SUMIFS('PAŹDZIERNIK stary kopia'!$AF$9:$AF$200,'PAŹDZIERNIK stary kopia'!$AB$9:$AB$200,A63,'PAŹDZIERNIK stary kopia'!$AJ$9:$AJ$200,$I$2)+SUMIFS('PAŹDZIERNIK stary kopia'!$AG$9:$AG$200,'PAŹDZIERNIK stary kopia'!$AC$9:$AC$200,A63,'PAŹDZIERNIK stary kopia'!$AJ$9:$AJ$200,$I$2)</f>
        <v>0</v>
      </c>
      <c r="J63" s="187">
        <f>SUMIFS('PAŹDZIERNIK stary kopia'!$AF$9:$AF$200,'PAŹDZIERNIK stary kopia'!$AB$9:$AB$200,A63,'PAŹDZIERNIK stary kopia'!$C$9:$C$200,$J$2)+SUMIFS('PAŹDZIERNIK stary kopia'!$AG$9:$AG$200,'PAŹDZIERNIK stary kopia'!$AC$9:$AC$200,A63,'PAŹDZIERNIK stary kopia'!$C$9:$C$200,$J$2)</f>
        <v>0</v>
      </c>
      <c r="L63" s="183">
        <v>204</v>
      </c>
      <c r="R63" s="189">
        <f>SUMIF('PAŹDZIERNIK stary kopia'!$AB$9:$AC$999,A63,'PAŹDZIERNIK stary kopia'!$AF$9:$AG$999)</f>
        <v>0</v>
      </c>
    </row>
    <row r="64" spans="1:18">
      <c r="A64" s="183" t="s">
        <v>443</v>
      </c>
      <c r="H64" s="187">
        <f t="shared" si="0"/>
        <v>181</v>
      </c>
      <c r="I64" s="187">
        <f>SUMIFS('PAŹDZIERNIK stary kopia'!$AF$9:$AF$200,'PAŹDZIERNIK stary kopia'!$AB$9:$AB$200,A64,'PAŹDZIERNIK stary kopia'!$AJ$9:$AJ$200,$I$2)+SUMIFS('PAŹDZIERNIK stary kopia'!$AG$9:$AG$200,'PAŹDZIERNIK stary kopia'!$AC$9:$AC$200,A64,'PAŹDZIERNIK stary kopia'!$AJ$9:$AJ$200,$I$2)</f>
        <v>2.4</v>
      </c>
      <c r="J64" s="187">
        <f>SUMIFS('PAŹDZIERNIK stary kopia'!$AF$9:$AF$200,'PAŹDZIERNIK stary kopia'!$AB$9:$AB$200,A64,'PAŹDZIERNIK stary kopia'!$C$9:$C$200,$J$2)+SUMIFS('PAŹDZIERNIK stary kopia'!$AG$9:$AG$200,'PAŹDZIERNIK stary kopia'!$AC$9:$AC$200,A64,'PAŹDZIERNIK stary kopia'!$C$9:$C$200,$J$2)</f>
        <v>0</v>
      </c>
      <c r="L64" s="183">
        <v>181</v>
      </c>
      <c r="M64" s="189"/>
      <c r="N64" s="189"/>
      <c r="R64" s="189">
        <f>SUMIF('PAŹDZIERNIK stary kopia'!$AB$9:$AC$999,A64,'PAŹDZIERNIK stary kopia'!$AF$9:$AG$999)</f>
        <v>2.4</v>
      </c>
    </row>
    <row r="65" spans="1:18">
      <c r="A65" s="183" t="s">
        <v>635</v>
      </c>
      <c r="H65" s="187">
        <f t="shared" si="0"/>
        <v>10</v>
      </c>
      <c r="I65" s="187">
        <f>SUMIFS('PAŹDZIERNIK stary kopia'!$AF$9:$AF$200,'PAŹDZIERNIK stary kopia'!$AB$9:$AB$200,A65,'PAŹDZIERNIK stary kopia'!$AJ$9:$AJ$200,$I$2)+SUMIFS('PAŹDZIERNIK stary kopia'!$AG$9:$AG$200,'PAŹDZIERNIK stary kopia'!$AC$9:$AC$200,A65,'PAŹDZIERNIK stary kopia'!$AJ$9:$AJ$200,$I$2)</f>
        <v>0</v>
      </c>
      <c r="J65" s="187">
        <f>SUMIFS('PAŹDZIERNIK stary kopia'!$AF$9:$AF$200,'PAŹDZIERNIK stary kopia'!$AB$9:$AB$200,A65,'PAŹDZIERNIK stary kopia'!$C$9:$C$200,$J$2)+SUMIFS('PAŹDZIERNIK stary kopia'!$AG$9:$AG$200,'PAŹDZIERNIK stary kopia'!$AC$9:$AC$200,A65,'PAŹDZIERNIK stary kopia'!$C$9:$C$200,$J$2)</f>
        <v>3</v>
      </c>
      <c r="L65" s="183">
        <v>10</v>
      </c>
      <c r="R65" s="189">
        <f>SUMIF('PAŹDZIERNIK stary kopia'!$AB$9:$AC$999,A65,'PAŹDZIERNIK stary kopia'!$AF$9:$AG$999)</f>
        <v>3</v>
      </c>
    </row>
    <row r="66" spans="1:18">
      <c r="A66" s="183" t="s">
        <v>458</v>
      </c>
      <c r="H66" s="187">
        <f t="shared" si="0"/>
        <v>40</v>
      </c>
      <c r="I66" s="187">
        <f>SUMIFS('PAŹDZIERNIK stary kopia'!$AF$9:$AF$200,'PAŹDZIERNIK stary kopia'!$AB$9:$AB$200,A66,'PAŹDZIERNIK stary kopia'!$AJ$9:$AJ$200,$I$2)+SUMIFS('PAŹDZIERNIK stary kopia'!$AG$9:$AG$200,'PAŹDZIERNIK stary kopia'!$AC$9:$AC$200,A66,'PAŹDZIERNIK stary kopia'!$AJ$9:$AJ$200,$I$2)</f>
        <v>0</v>
      </c>
      <c r="J66" s="187">
        <f>SUMIFS('PAŹDZIERNIK stary kopia'!$AF$9:$AF$200,'PAŹDZIERNIK stary kopia'!$AB$9:$AB$200,A66,'PAŹDZIERNIK stary kopia'!$C$9:$C$200,$J$2)+SUMIFS('PAŹDZIERNIK stary kopia'!$AG$9:$AG$200,'PAŹDZIERNIK stary kopia'!$AC$9:$AC$200,A66,'PAŹDZIERNIK stary kopia'!$C$9:$C$200,$J$2)</f>
        <v>2.4</v>
      </c>
      <c r="L66" s="183">
        <v>40</v>
      </c>
      <c r="R66" s="189">
        <f>SUMIF('PAŹDZIERNIK stary kopia'!$AB$9:$AC$999,A66,'PAŹDZIERNIK stary kopia'!$AF$9:$AG$999)</f>
        <v>2.4</v>
      </c>
    </row>
    <row r="67" spans="1:18">
      <c r="A67" s="183" t="s">
        <v>451</v>
      </c>
      <c r="H67" s="187">
        <f t="shared" si="0"/>
        <v>35</v>
      </c>
      <c r="I67" s="187">
        <f>SUMIFS('PAŹDZIERNIK stary kopia'!$AF$9:$AF$200,'PAŹDZIERNIK stary kopia'!$AB$9:$AB$200,A67,'PAŹDZIERNIK stary kopia'!$AJ$9:$AJ$200,$I$2)+SUMIFS('PAŹDZIERNIK stary kopia'!$AG$9:$AG$200,'PAŹDZIERNIK stary kopia'!$AC$9:$AC$200,A67,'PAŹDZIERNIK stary kopia'!$AJ$9:$AJ$200,$I$2)</f>
        <v>0</v>
      </c>
      <c r="J67" s="187">
        <f>SUMIFS('PAŹDZIERNIK stary kopia'!$AF$9:$AF$200,'PAŹDZIERNIK stary kopia'!$AB$9:$AB$200,A67,'PAŹDZIERNIK stary kopia'!$C$9:$C$200,$J$2)+SUMIFS('PAŹDZIERNIK stary kopia'!$AG$9:$AG$200,'PAŹDZIERNIK stary kopia'!$AC$9:$AC$200,A67,'PAŹDZIERNIK stary kopia'!$C$9:$C$200,$J$2)</f>
        <v>0</v>
      </c>
      <c r="L67" s="183">
        <v>35</v>
      </c>
      <c r="R67" s="189">
        <f>SUMIF('PAŹDZIERNIK stary kopia'!$AB$9:$AC$999,A67,'PAŹDZIERNIK stary kopia'!$AF$9:$AG$999)</f>
        <v>4.1999999999999993</v>
      </c>
    </row>
    <row r="68" spans="1:18">
      <c r="A68" s="183" t="s">
        <v>449</v>
      </c>
      <c r="H68" s="187">
        <f t="shared" si="0"/>
        <v>110</v>
      </c>
      <c r="I68" s="187">
        <f>SUMIFS('PAŹDZIERNIK stary kopia'!$AF$9:$AF$200,'PAŹDZIERNIK stary kopia'!$AB$9:$AB$200,A68,'PAŹDZIERNIK stary kopia'!$AJ$9:$AJ$200,$I$2)+SUMIFS('PAŹDZIERNIK stary kopia'!$AG$9:$AG$200,'PAŹDZIERNIK stary kopia'!$AC$9:$AC$200,A68,'PAŹDZIERNIK stary kopia'!$AJ$9:$AJ$200,$I$2)</f>
        <v>2.4</v>
      </c>
      <c r="J68" s="187">
        <f>SUMIFS('PAŹDZIERNIK stary kopia'!$AF$9:$AF$200,'PAŹDZIERNIK stary kopia'!$AB$9:$AB$200,A68,'PAŹDZIERNIK stary kopia'!$C$9:$C$200,$J$2)+SUMIFS('PAŹDZIERNIK stary kopia'!$AG$9:$AG$200,'PAŹDZIERNIK stary kopia'!$AC$9:$AC$200,A68,'PAŹDZIERNIK stary kopia'!$C$9:$C$200,$J$2)</f>
        <v>124.36999999999999</v>
      </c>
      <c r="L68" s="183">
        <v>110</v>
      </c>
      <c r="R68" s="189">
        <f>SUMIF('PAŹDZIERNIK stary kopia'!$AB$9:$AC$999,A68,'PAŹDZIERNIK stary kopia'!$AF$9:$AG$999)</f>
        <v>211.67</v>
      </c>
    </row>
    <row r="69" spans="1:18">
      <c r="A69" s="183" t="s">
        <v>629</v>
      </c>
      <c r="H69" s="187">
        <f t="shared" ref="H69:H95" si="1">L69</f>
        <v>55</v>
      </c>
      <c r="I69" s="187">
        <f>SUMIFS('PAŹDZIERNIK stary kopia'!$AF$9:$AF$200,'PAŹDZIERNIK stary kopia'!$AB$9:$AB$200,A69,'PAŹDZIERNIK stary kopia'!$AJ$9:$AJ$200,$I$2)+SUMIFS('PAŹDZIERNIK stary kopia'!$AG$9:$AG$200,'PAŹDZIERNIK stary kopia'!$AC$9:$AC$200,A69,'PAŹDZIERNIK stary kopia'!$AJ$9:$AJ$200,$I$2)</f>
        <v>0</v>
      </c>
      <c r="J69" s="187">
        <f>SUMIFS('PAŹDZIERNIK stary kopia'!$AF$9:$AF$200,'PAŹDZIERNIK stary kopia'!$AB$9:$AB$200,A69,'PAŹDZIERNIK stary kopia'!$C$9:$C$200,$J$2)+SUMIFS('PAŹDZIERNIK stary kopia'!$AG$9:$AG$200,'PAŹDZIERNIK stary kopia'!$AC$9:$AC$200,A69,'PAŹDZIERNIK stary kopia'!$C$9:$C$200,$J$2)</f>
        <v>0</v>
      </c>
      <c r="L69" s="183">
        <v>55</v>
      </c>
      <c r="R69" s="189">
        <f>SUMIF('PAŹDZIERNIK stary kopia'!$AB$9:$AC$999,A69,'PAŹDZIERNIK stary kopia'!$AF$9:$AG$999)</f>
        <v>1.57</v>
      </c>
    </row>
    <row r="70" spans="1:18">
      <c r="A70" s="183" t="s">
        <v>89</v>
      </c>
      <c r="H70" s="187">
        <f t="shared" si="1"/>
        <v>400</v>
      </c>
      <c r="I70" s="187">
        <f>SUMIFS('PAŹDZIERNIK stary kopia'!$AF$9:$AF$200,'PAŹDZIERNIK stary kopia'!$AB$9:$AB$200,A70,'PAŹDZIERNIK stary kopia'!$AJ$9:$AJ$200,$I$2)+SUMIFS('PAŹDZIERNIK stary kopia'!$AG$9:$AG$200,'PAŹDZIERNIK stary kopia'!$AC$9:$AC$200,A70,'PAŹDZIERNIK stary kopia'!$AJ$9:$AJ$200,$I$2)</f>
        <v>0</v>
      </c>
      <c r="J70" s="187">
        <f>SUMIFS('PAŹDZIERNIK stary kopia'!$AF$9:$AF$200,'PAŹDZIERNIK stary kopia'!$AB$9:$AB$200,A70,'PAŹDZIERNIK stary kopia'!$C$9:$C$200,$J$2)+SUMIFS('PAŹDZIERNIK stary kopia'!$AG$9:$AG$200,'PAŹDZIERNIK stary kopia'!$AC$9:$AC$200,A70,'PAŹDZIERNIK stary kopia'!$C$9:$C$200,$J$2)</f>
        <v>60.88</v>
      </c>
      <c r="L70" s="183">
        <v>400</v>
      </c>
      <c r="R70" s="189">
        <f>SUMIF('PAŹDZIERNIK stary kopia'!$AB$9:$AC$999,A70,'PAŹDZIERNIK stary kopia'!$AF$9:$AG$999)</f>
        <v>126.32</v>
      </c>
    </row>
    <row r="71" spans="1:18">
      <c r="A71" s="183" t="s">
        <v>630</v>
      </c>
      <c r="H71" s="187">
        <f t="shared" si="1"/>
        <v>20</v>
      </c>
      <c r="I71" s="187">
        <f>SUMIFS('PAŹDZIERNIK stary kopia'!$AF$9:$AF$200,'PAŹDZIERNIK stary kopia'!$AB$9:$AB$200,A71,'PAŹDZIERNIK stary kopia'!$AJ$9:$AJ$200,$I$2)+SUMIFS('PAŹDZIERNIK stary kopia'!$AG$9:$AG$200,'PAŹDZIERNIK stary kopia'!$AC$9:$AC$200,A71,'PAŹDZIERNIK stary kopia'!$AJ$9:$AJ$200,$I$2)</f>
        <v>0</v>
      </c>
      <c r="J71" s="187">
        <f>SUMIFS('PAŹDZIERNIK stary kopia'!$AF$9:$AF$200,'PAŹDZIERNIK stary kopia'!$AB$9:$AB$200,A71,'PAŹDZIERNIK stary kopia'!$C$9:$C$200,$J$2)+SUMIFS('PAŹDZIERNIK stary kopia'!$AG$9:$AG$200,'PAŹDZIERNIK stary kopia'!$AC$9:$AC$200,A71,'PAŹDZIERNIK stary kopia'!$C$9:$C$200,$J$2)</f>
        <v>0</v>
      </c>
      <c r="L71" s="183">
        <v>20</v>
      </c>
      <c r="R71" s="189">
        <f>SUMIF('PAŹDZIERNIK stary kopia'!$AB$9:$AC$999,A71,'PAŹDZIERNIK stary kopia'!$AF$9:$AG$999)</f>
        <v>0</v>
      </c>
    </row>
    <row r="72" spans="1:18">
      <c r="A72" s="183" t="s">
        <v>464</v>
      </c>
      <c r="H72" s="187">
        <f t="shared" si="1"/>
        <v>50</v>
      </c>
      <c r="I72" s="187">
        <f>SUMIFS('PAŹDZIERNIK stary kopia'!$AF$9:$AF$200,'PAŹDZIERNIK stary kopia'!$AB$9:$AB$200,A72,'PAŹDZIERNIK stary kopia'!$AJ$9:$AJ$200,$I$2)+SUMIFS('PAŹDZIERNIK stary kopia'!$AG$9:$AG$200,'PAŹDZIERNIK stary kopia'!$AC$9:$AC$200,A72,'PAŹDZIERNIK stary kopia'!$AJ$9:$AJ$200,$I$2)</f>
        <v>0</v>
      </c>
      <c r="J72" s="187">
        <f>SUMIFS('PAŹDZIERNIK stary kopia'!$AF$9:$AF$200,'PAŹDZIERNIK stary kopia'!$AB$9:$AB$200,A72,'PAŹDZIERNIK stary kopia'!$C$9:$C$200,$J$2)+SUMIFS('PAŹDZIERNIK stary kopia'!$AG$9:$AG$200,'PAŹDZIERNIK stary kopia'!$AC$9:$AC$200,A72,'PAŹDZIERNIK stary kopia'!$C$9:$C$200,$J$2)</f>
        <v>0</v>
      </c>
      <c r="L72" s="183">
        <v>50</v>
      </c>
      <c r="R72" s="189">
        <f>SUMIF('PAŹDZIERNIK stary kopia'!$AB$9:$AC$999,A72,'PAŹDZIERNIK stary kopia'!$AF$9:$AG$999)</f>
        <v>0</v>
      </c>
    </row>
    <row r="73" spans="1:18">
      <c r="A73" s="183" t="s">
        <v>561</v>
      </c>
      <c r="H73" s="187">
        <f t="shared" si="1"/>
        <v>57</v>
      </c>
      <c r="I73" s="187">
        <f>SUMIFS('PAŹDZIERNIK stary kopia'!$AF$9:$AF$200,'PAŹDZIERNIK stary kopia'!$AB$9:$AB$200,A73,'PAŹDZIERNIK stary kopia'!$AJ$9:$AJ$200,$I$2)+SUMIFS('PAŹDZIERNIK stary kopia'!$AG$9:$AG$200,'PAŹDZIERNIK stary kopia'!$AC$9:$AC$200,A73,'PAŹDZIERNIK stary kopia'!$AJ$9:$AJ$200,$I$2)</f>
        <v>56.58</v>
      </c>
      <c r="J73" s="187">
        <f>SUMIFS('PAŹDZIERNIK stary kopia'!$AF$9:$AF$200,'PAŹDZIERNIK stary kopia'!$AB$9:$AB$200,A73,'PAŹDZIERNIK stary kopia'!$C$9:$C$200,$J$2)+SUMIFS('PAŹDZIERNIK stary kopia'!$AG$9:$AG$200,'PAŹDZIERNIK stary kopia'!$AC$9:$AC$200,A73,'PAŹDZIERNIK stary kopia'!$C$9:$C$200,$J$2)</f>
        <v>0</v>
      </c>
      <c r="L73" s="183">
        <v>57</v>
      </c>
      <c r="R73" s="189">
        <f>SUMIF('PAŹDZIERNIK stary kopia'!$AB$9:$AC$999,A73,'PAŹDZIERNIK stary kopia'!$AF$9:$AG$999)</f>
        <v>112.74999999999999</v>
      </c>
    </row>
    <row r="74" spans="1:18">
      <c r="A74" s="183" t="s">
        <v>533</v>
      </c>
      <c r="H74" s="187">
        <f t="shared" si="1"/>
        <v>543</v>
      </c>
      <c r="I74" s="187">
        <f>SUMIFS('PAŹDZIERNIK stary kopia'!$AF$9:$AF$200,'PAŹDZIERNIK stary kopia'!$AB$9:$AB$200,A74,'PAŹDZIERNIK stary kopia'!$AJ$9:$AJ$200,$I$2)+SUMIFS('PAŹDZIERNIK stary kopia'!$AG$9:$AG$200,'PAŹDZIERNIK stary kopia'!$AC$9:$AC$200,A74,'PAŹDZIERNIK stary kopia'!$AJ$9:$AJ$200,$I$2)</f>
        <v>0</v>
      </c>
      <c r="J74" s="187">
        <f>SUMIFS('PAŹDZIERNIK stary kopia'!$AF$9:$AF$200,'PAŹDZIERNIK stary kopia'!$AB$9:$AB$200,A74,'PAŹDZIERNIK stary kopia'!$C$9:$C$200,$J$2)+SUMIFS('PAŹDZIERNIK stary kopia'!$AG$9:$AG$200,'PAŹDZIERNIK stary kopia'!$AC$9:$AC$200,A74,'PAŹDZIERNIK stary kopia'!$C$9:$C$200,$J$2)</f>
        <v>58.98</v>
      </c>
      <c r="L74" s="183">
        <v>543</v>
      </c>
      <c r="R74" s="189">
        <f>SUMIF('PAŹDZIERNIK stary kopia'!$AB$9:$AC$999,A74,'PAŹDZIERNIK stary kopia'!$AF$9:$AG$999)</f>
        <v>58.98</v>
      </c>
    </row>
    <row r="75" spans="1:18">
      <c r="A75" s="183" t="s">
        <v>468</v>
      </c>
      <c r="H75" s="187">
        <f t="shared" si="1"/>
        <v>20</v>
      </c>
      <c r="I75" s="187">
        <f>SUMIFS('PAŹDZIERNIK stary kopia'!$AF$9:$AF$200,'PAŹDZIERNIK stary kopia'!$AB$9:$AB$200,A75,'PAŹDZIERNIK stary kopia'!$AJ$9:$AJ$200,$I$2)+SUMIFS('PAŹDZIERNIK stary kopia'!$AG$9:$AG$200,'PAŹDZIERNIK stary kopia'!$AC$9:$AC$200,A75,'PAŹDZIERNIK stary kopia'!$AJ$9:$AJ$200,$I$2)</f>
        <v>0</v>
      </c>
      <c r="J75" s="187">
        <f>SUMIFS('PAŹDZIERNIK stary kopia'!$AF$9:$AF$200,'PAŹDZIERNIK stary kopia'!$AB$9:$AB$200,A75,'PAŹDZIERNIK stary kopia'!$C$9:$C$200,$J$2)+SUMIFS('PAŹDZIERNIK stary kopia'!$AG$9:$AG$200,'PAŹDZIERNIK stary kopia'!$AC$9:$AC$200,A75,'PAŹDZIERNIK stary kopia'!$C$9:$C$200,$J$2)</f>
        <v>2.4</v>
      </c>
      <c r="L75" s="183">
        <v>20</v>
      </c>
      <c r="R75" s="189">
        <f>SUMIF('PAŹDZIERNIK stary kopia'!$AB$9:$AC$999,A75,'PAŹDZIERNIK stary kopia'!$AF$9:$AG$999)</f>
        <v>2.4</v>
      </c>
    </row>
    <row r="76" spans="1:18">
      <c r="A76" s="183" t="s">
        <v>469</v>
      </c>
      <c r="E76" s="183" t="s">
        <v>600</v>
      </c>
      <c r="G76" s="184">
        <v>6.75</v>
      </c>
      <c r="H76" s="187">
        <f t="shared" si="1"/>
        <v>5</v>
      </c>
      <c r="I76" s="187">
        <f>SUMIFS('PAŹDZIERNIK stary kopia'!$AF$9:$AF$200,'PAŹDZIERNIK stary kopia'!$AB$9:$AB$200,A76,'PAŹDZIERNIK stary kopia'!$AJ$9:$AJ$200,$I$2)+SUMIFS('PAŹDZIERNIK stary kopia'!$AG$9:$AG$200,'PAŹDZIERNIK stary kopia'!$AC$9:$AC$200,A76,'PAŹDZIERNIK stary kopia'!$AJ$9:$AJ$200,$I$2)</f>
        <v>0</v>
      </c>
      <c r="J76" s="187">
        <f>SUMIFS('PAŹDZIERNIK stary kopia'!$AF$9:$AF$200,'PAŹDZIERNIK stary kopia'!$AB$9:$AB$200,A76,'PAŹDZIERNIK stary kopia'!$C$9:$C$200,$J$2)+SUMIFS('PAŹDZIERNIK stary kopia'!$AG$9:$AG$200,'PAŹDZIERNIK stary kopia'!$AC$9:$AC$200,A76,'PAŹDZIERNIK stary kopia'!$C$9:$C$200,$J$2)</f>
        <v>2.4</v>
      </c>
      <c r="L76" s="183">
        <v>5</v>
      </c>
      <c r="R76" s="189">
        <f>SUMIF('PAŹDZIERNIK stary kopia'!$AB$9:$AC$999,A76,'PAŹDZIERNIK stary kopia'!$AF$9:$AG$999)</f>
        <v>3</v>
      </c>
    </row>
    <row r="77" spans="1:18">
      <c r="A77" s="183" t="s">
        <v>467</v>
      </c>
      <c r="B77" s="183" t="s">
        <v>227</v>
      </c>
      <c r="H77" s="187">
        <f t="shared" si="1"/>
        <v>75</v>
      </c>
      <c r="I77" s="187">
        <f>SUMIFS('PAŹDZIERNIK stary kopia'!$AF$9:$AF$200,'PAŹDZIERNIK stary kopia'!$AB$9:$AB$200,A77,'PAŹDZIERNIK stary kopia'!$AJ$9:$AJ$200,$I$2)+SUMIFS('PAŹDZIERNIK stary kopia'!$AG$9:$AG$200,'PAŹDZIERNIK stary kopia'!$AC$9:$AC$200,A77,'PAŹDZIERNIK stary kopia'!$AJ$9:$AJ$200,$I$2)</f>
        <v>13.2</v>
      </c>
      <c r="J77" s="187">
        <f>SUMIFS('PAŹDZIERNIK stary kopia'!$AF$9:$AF$200,'PAŹDZIERNIK stary kopia'!$AB$9:$AB$200,A77,'PAŹDZIERNIK stary kopia'!$C$9:$C$200,$J$2)+SUMIFS('PAŹDZIERNIK stary kopia'!$AG$9:$AG$200,'PAŹDZIERNIK stary kopia'!$AC$9:$AC$200,A77,'PAŹDZIERNIK stary kopia'!$C$9:$C$200,$J$2)</f>
        <v>0</v>
      </c>
      <c r="L77" s="183">
        <v>75</v>
      </c>
      <c r="M77" s="189"/>
      <c r="N77" s="189"/>
      <c r="R77" s="189">
        <f>SUMIF('PAŹDZIERNIK stary kopia'!$AB$9:$AC$999,A77,'PAŹDZIERNIK stary kopia'!$AF$9:$AG$999)</f>
        <v>13.2</v>
      </c>
    </row>
    <row r="78" spans="1:18">
      <c r="A78" s="183" t="s">
        <v>473</v>
      </c>
      <c r="H78" s="187">
        <f t="shared" si="1"/>
        <v>20</v>
      </c>
      <c r="I78" s="187">
        <f>SUMIFS('PAŹDZIERNIK stary kopia'!$AF$9:$AF$200,'PAŹDZIERNIK stary kopia'!$AB$9:$AB$200,A78,'PAŹDZIERNIK stary kopia'!$AJ$9:$AJ$200,$I$2)+SUMIFS('PAŹDZIERNIK stary kopia'!$AG$9:$AG$200,'PAŹDZIERNIK stary kopia'!$AC$9:$AC$200,A78,'PAŹDZIERNIK stary kopia'!$AJ$9:$AJ$200,$I$2)</f>
        <v>0</v>
      </c>
      <c r="J78" s="187">
        <f>SUMIFS('PAŹDZIERNIK stary kopia'!$AF$9:$AF$200,'PAŹDZIERNIK stary kopia'!$AB$9:$AB$200,A78,'PAŹDZIERNIK stary kopia'!$C$9:$C$200,$J$2)+SUMIFS('PAŹDZIERNIK stary kopia'!$AG$9:$AG$200,'PAŹDZIERNIK stary kopia'!$AC$9:$AC$200,A78,'PAŹDZIERNIK stary kopia'!$C$9:$C$200,$J$2)</f>
        <v>0</v>
      </c>
      <c r="L78" s="183">
        <v>20</v>
      </c>
      <c r="R78" s="189">
        <f>SUMIF('PAŹDZIERNIK stary kopia'!$AB$9:$AC$999,A78,'PAŹDZIERNIK stary kopia'!$AF$9:$AG$999)</f>
        <v>0</v>
      </c>
    </row>
    <row r="79" spans="1:18">
      <c r="A79" s="183" t="s">
        <v>379</v>
      </c>
      <c r="E79" s="183" t="s">
        <v>600</v>
      </c>
      <c r="G79" s="184">
        <v>6.75</v>
      </c>
      <c r="H79" s="187">
        <f t="shared" si="1"/>
        <v>2.4</v>
      </c>
      <c r="I79" s="187">
        <f>SUMIFS('PAŹDZIERNIK stary kopia'!$AF$9:$AF$200,'PAŹDZIERNIK stary kopia'!$AB$9:$AB$200,A79,'PAŹDZIERNIK stary kopia'!$AJ$9:$AJ$200,$I$2)+SUMIFS('PAŹDZIERNIK stary kopia'!$AG$9:$AG$200,'PAŹDZIERNIK stary kopia'!$AC$9:$AC$200,A79,'PAŹDZIERNIK stary kopia'!$AJ$9:$AJ$200,$I$2)</f>
        <v>2.4</v>
      </c>
      <c r="J79" s="187">
        <f>SUMIFS('PAŹDZIERNIK stary kopia'!$AF$9:$AF$200,'PAŹDZIERNIK stary kopia'!$AB$9:$AB$200,A79,'PAŹDZIERNIK stary kopia'!$C$9:$C$200,$J$2)+SUMIFS('PAŹDZIERNIK stary kopia'!$AG$9:$AG$200,'PAŹDZIERNIK stary kopia'!$AC$9:$AC$200,A79,'PAŹDZIERNIK stary kopia'!$C$9:$C$200,$J$2)</f>
        <v>6.6</v>
      </c>
      <c r="L79" s="183">
        <v>2.4</v>
      </c>
      <c r="M79" s="189"/>
      <c r="N79" s="189"/>
      <c r="R79" s="189">
        <f>SUMIF('PAŹDZIERNIK stary kopia'!$AB$9:$AC$999,A79,'PAŹDZIERNIK stary kopia'!$AF$9:$AG$999)</f>
        <v>9</v>
      </c>
    </row>
    <row r="80" spans="1:18">
      <c r="A80" s="183" t="s">
        <v>470</v>
      </c>
      <c r="E80" s="183" t="s">
        <v>601</v>
      </c>
      <c r="H80" s="187">
        <f t="shared" si="1"/>
        <v>113</v>
      </c>
      <c r="I80" s="187">
        <f>SUMIFS('PAŹDZIERNIK stary kopia'!$AF$9:$AF$200,'PAŹDZIERNIK stary kopia'!$AB$9:$AB$200,A80,'PAŹDZIERNIK stary kopia'!$AJ$9:$AJ$200,$I$2)+SUMIFS('PAŹDZIERNIK stary kopia'!$AG$9:$AG$200,'PAŹDZIERNIK stary kopia'!$AC$9:$AC$200,A80,'PAŹDZIERNIK stary kopia'!$AJ$9:$AJ$200,$I$2)</f>
        <v>0</v>
      </c>
      <c r="J80" s="187">
        <f>SUMIFS('PAŹDZIERNIK stary kopia'!$AF$9:$AF$200,'PAŹDZIERNIK stary kopia'!$AB$9:$AB$200,A80,'PAŹDZIERNIK stary kopia'!$C$9:$C$200,$J$2)+SUMIFS('PAŹDZIERNIK stary kopia'!$AG$9:$AG$200,'PAŹDZIERNIK stary kopia'!$AC$9:$AC$200,A80,'PAŹDZIERNIK stary kopia'!$C$9:$C$200,$J$2)</f>
        <v>0</v>
      </c>
      <c r="L80" s="183">
        <v>113</v>
      </c>
      <c r="R80" s="189">
        <f>SUMIF('PAŹDZIERNIK stary kopia'!$AB$9:$AC$999,A80,'PAŹDZIERNIK stary kopia'!$AF$9:$AG$999)</f>
        <v>0</v>
      </c>
    </row>
    <row r="81" spans="1:18">
      <c r="A81" s="183" t="s">
        <v>462</v>
      </c>
      <c r="H81" s="187">
        <f t="shared" si="1"/>
        <v>15</v>
      </c>
      <c r="I81" s="187">
        <f>SUMIFS('PAŹDZIERNIK stary kopia'!$AF$9:$AF$200,'PAŹDZIERNIK stary kopia'!$AB$9:$AB$200,A81,'PAŹDZIERNIK stary kopia'!$AJ$9:$AJ$200,$I$2)+SUMIFS('PAŹDZIERNIK stary kopia'!$AG$9:$AG$200,'PAŹDZIERNIK stary kopia'!$AC$9:$AC$200,A81,'PAŹDZIERNIK stary kopia'!$AJ$9:$AJ$200,$I$2)</f>
        <v>0</v>
      </c>
      <c r="J81" s="187">
        <f>SUMIFS('PAŹDZIERNIK stary kopia'!$AF$9:$AF$200,'PAŹDZIERNIK stary kopia'!$AB$9:$AB$200,A81,'PAŹDZIERNIK stary kopia'!$C$9:$C$200,$J$2)+SUMIFS('PAŹDZIERNIK stary kopia'!$AG$9:$AG$200,'PAŹDZIERNIK stary kopia'!$AC$9:$AC$200,A81,'PAŹDZIERNIK stary kopia'!$C$9:$C$200,$J$2)</f>
        <v>0</v>
      </c>
      <c r="L81" s="183">
        <v>15</v>
      </c>
      <c r="R81" s="189">
        <f>SUMIF('PAŹDZIERNIK stary kopia'!$AB$9:$AC$999,A81,'PAŹDZIERNIK stary kopia'!$AF$9:$AG$999)</f>
        <v>0</v>
      </c>
    </row>
    <row r="82" spans="1:18">
      <c r="A82" s="183" t="s">
        <v>546</v>
      </c>
      <c r="H82" s="187">
        <f t="shared" si="1"/>
        <v>50</v>
      </c>
      <c r="I82" s="187">
        <f>SUMIFS('PAŹDZIERNIK stary kopia'!$AF$9:$AF$200,'PAŹDZIERNIK stary kopia'!$AB$9:$AB$200,A82,'PAŹDZIERNIK stary kopia'!$AJ$9:$AJ$200,$I$2)+SUMIFS('PAŹDZIERNIK stary kopia'!$AG$9:$AG$200,'PAŹDZIERNIK stary kopia'!$AC$9:$AC$200,A82,'PAŹDZIERNIK stary kopia'!$AJ$9:$AJ$200,$I$2)</f>
        <v>2.4</v>
      </c>
      <c r="J82" s="187">
        <f>SUMIFS('PAŹDZIERNIK stary kopia'!$AF$9:$AF$200,'PAŹDZIERNIK stary kopia'!$AB$9:$AB$200,A82,'PAŹDZIERNIK stary kopia'!$C$9:$C$200,$J$2)+SUMIFS('PAŹDZIERNIK stary kopia'!$AG$9:$AG$200,'PAŹDZIERNIK stary kopia'!$AC$9:$AC$200,A82,'PAŹDZIERNIK stary kopia'!$C$9:$C$200,$J$2)</f>
        <v>31.120000000000005</v>
      </c>
      <c r="L82" s="183">
        <v>50</v>
      </c>
      <c r="R82" s="189">
        <f>SUMIF('PAŹDZIERNIK stary kopia'!$AB$9:$AC$999,A82,'PAŹDZIERNIK stary kopia'!$AF$9:$AG$999)</f>
        <v>88.830000000000013</v>
      </c>
    </row>
    <row r="83" spans="1:18">
      <c r="A83" s="191" t="s">
        <v>631</v>
      </c>
      <c r="H83" s="187">
        <f t="shared" si="1"/>
        <v>30</v>
      </c>
      <c r="I83" s="187">
        <f>SUMIFS('PAŹDZIERNIK stary kopia'!$AF$9:$AF$200,'PAŹDZIERNIK stary kopia'!$AB$9:$AB$200,A83,'PAŹDZIERNIK stary kopia'!$AJ$9:$AJ$200,$I$2)+SUMIFS('PAŹDZIERNIK stary kopia'!$AG$9:$AG$200,'PAŹDZIERNIK stary kopia'!$AC$9:$AC$200,A83,'PAŹDZIERNIK stary kopia'!$AJ$9:$AJ$200,$I$2)</f>
        <v>0</v>
      </c>
      <c r="J83" s="187">
        <f>SUMIFS('PAŹDZIERNIK stary kopia'!$AF$9:$AF$200,'PAŹDZIERNIK stary kopia'!$AB$9:$AB$200,A83,'PAŹDZIERNIK stary kopia'!$C$9:$C$200,$J$2)+SUMIFS('PAŹDZIERNIK stary kopia'!$AG$9:$AG$200,'PAŹDZIERNIK stary kopia'!$AC$9:$AC$200,A83,'PAŹDZIERNIK stary kopia'!$C$9:$C$200,$J$2)</f>
        <v>0</v>
      </c>
      <c r="L83" s="183">
        <v>30</v>
      </c>
      <c r="R83" s="189">
        <f>SUMIF('PAŹDZIERNIK stary kopia'!$AB$9:$AC$999,A83,'PAŹDZIERNIK stary kopia'!$AF$9:$AG$999)</f>
        <v>0</v>
      </c>
    </row>
    <row r="84" spans="1:18">
      <c r="A84" s="183" t="s">
        <v>560</v>
      </c>
      <c r="H84" s="187">
        <f t="shared" si="1"/>
        <v>40</v>
      </c>
      <c r="I84" s="187">
        <f>SUMIFS('PAŹDZIERNIK stary kopia'!$AF$9:$AF$200,'PAŹDZIERNIK stary kopia'!$AB$9:$AB$200,A84,'PAŹDZIERNIK stary kopia'!$AJ$9:$AJ$200,$I$2)+SUMIFS('PAŹDZIERNIK stary kopia'!$AG$9:$AG$200,'PAŹDZIERNIK stary kopia'!$AC$9:$AC$200,A84,'PAŹDZIERNIK stary kopia'!$AJ$9:$AJ$200,$I$2)</f>
        <v>0</v>
      </c>
      <c r="J84" s="187">
        <f>SUMIFS('PAŹDZIERNIK stary kopia'!$AF$9:$AF$200,'PAŹDZIERNIK stary kopia'!$AB$9:$AB$200,A84,'PAŹDZIERNIK stary kopia'!$C$9:$C$200,$J$2)+SUMIFS('PAŹDZIERNIK stary kopia'!$AG$9:$AG$200,'PAŹDZIERNIK stary kopia'!$AC$9:$AC$200,A84,'PAŹDZIERNIK stary kopia'!$C$9:$C$200,$J$2)</f>
        <v>0</v>
      </c>
      <c r="L84" s="183">
        <v>40</v>
      </c>
      <c r="R84" s="189">
        <f>SUMIF('PAŹDZIERNIK stary kopia'!$AB$9:$AC$999,A84,'PAŹDZIERNIK stary kopia'!$AF$9:$AG$999)</f>
        <v>31.120000000000005</v>
      </c>
    </row>
    <row r="85" spans="1:18">
      <c r="A85" s="183" t="s">
        <v>486</v>
      </c>
      <c r="F85" s="183" t="s">
        <v>457</v>
      </c>
      <c r="H85" s="187">
        <f t="shared" si="1"/>
        <v>25</v>
      </c>
      <c r="I85" s="187">
        <f>SUMIFS('PAŹDZIERNIK stary kopia'!$AF$9:$AF$200,'PAŹDZIERNIK stary kopia'!$AB$9:$AB$200,A85,'PAŹDZIERNIK stary kopia'!$AJ$9:$AJ$200,$I$2)+SUMIFS('PAŹDZIERNIK stary kopia'!$AG$9:$AG$200,'PAŹDZIERNIK stary kopia'!$AC$9:$AC$200,A85,'PAŹDZIERNIK stary kopia'!$AJ$9:$AJ$200,$I$2)</f>
        <v>0</v>
      </c>
      <c r="J85" s="187">
        <f>SUMIFS('PAŹDZIERNIK stary kopia'!$AF$9:$AF$200,'PAŹDZIERNIK stary kopia'!$AB$9:$AB$200,A85,'PAŹDZIERNIK stary kopia'!$C$9:$C$200,$J$2)+SUMIFS('PAŹDZIERNIK stary kopia'!$AG$9:$AG$200,'PAŹDZIERNIK stary kopia'!$AC$9:$AC$200,A85,'PAŹDZIERNIK stary kopia'!$C$9:$C$200,$J$2)</f>
        <v>29.549999999999997</v>
      </c>
      <c r="L85" s="183">
        <v>25</v>
      </c>
      <c r="R85" s="189">
        <f>SUMIF('PAŹDZIERNIK stary kopia'!$AB$9:$AC$999,A85,'PAŹDZIERNIK stary kopia'!$AF$9:$AG$999)</f>
        <v>56.169999999999995</v>
      </c>
    </row>
    <row r="86" spans="1:18">
      <c r="A86" s="183" t="s">
        <v>602</v>
      </c>
      <c r="E86" s="183" t="s">
        <v>609</v>
      </c>
      <c r="F86" s="183" t="s">
        <v>602</v>
      </c>
      <c r="G86" s="184">
        <v>9.5</v>
      </c>
      <c r="H86" s="187">
        <f t="shared" si="1"/>
        <v>104.9</v>
      </c>
      <c r="I86" s="187">
        <f>SUMIFS('PAŹDZIERNIK stary kopia'!$AF$9:$AF$200,'PAŹDZIERNIK stary kopia'!$AB$9:$AB$200,A86,'PAŹDZIERNIK stary kopia'!$AJ$9:$AJ$200,$I$2)+SUMIFS('PAŹDZIERNIK stary kopia'!$AG$9:$AG$200,'PAŹDZIERNIK stary kopia'!$AC$9:$AC$200,A86,'PAŹDZIERNIK stary kopia'!$AJ$9:$AJ$200,$I$2)</f>
        <v>0</v>
      </c>
      <c r="J86" s="187">
        <f>SUMIFS('PAŹDZIERNIK stary kopia'!$AF$9:$AF$200,'PAŹDZIERNIK stary kopia'!$AB$9:$AB$200,A86,'PAŹDZIERNIK stary kopia'!$C$9:$C$200,$J$2)+SUMIFS('PAŹDZIERNIK stary kopia'!$AG$9:$AG$200,'PAŹDZIERNIK stary kopia'!$AC$9:$AC$200,A86,'PAŹDZIERNIK stary kopia'!$C$9:$C$200,$J$2)</f>
        <v>32.14</v>
      </c>
      <c r="L86" s="183">
        <v>104.9</v>
      </c>
      <c r="R86" s="189">
        <f>SUMIF('PAŹDZIERNIK stary kopia'!$AB$9:$AC$999,A86,'PAŹDZIERNIK stary kopia'!$AF$9:$AG$999)</f>
        <v>32.14</v>
      </c>
    </row>
    <row r="87" spans="1:18">
      <c r="A87" s="183" t="s">
        <v>603</v>
      </c>
      <c r="E87" s="183" t="s">
        <v>609</v>
      </c>
      <c r="F87" s="183" t="s">
        <v>603</v>
      </c>
      <c r="G87" s="184">
        <v>9.5</v>
      </c>
      <c r="H87" s="187">
        <f t="shared" si="1"/>
        <v>104.4</v>
      </c>
      <c r="I87" s="187">
        <f>SUMIFS('PAŹDZIERNIK stary kopia'!$AF$9:$AF$200,'PAŹDZIERNIK stary kopia'!$AB$9:$AB$200,A87,'PAŹDZIERNIK stary kopia'!$AJ$9:$AJ$200,$I$2)+SUMIFS('PAŹDZIERNIK stary kopia'!$AG$9:$AG$200,'PAŹDZIERNIK stary kopia'!$AC$9:$AC$200,A87,'PAŹDZIERNIK stary kopia'!$AJ$9:$AJ$200,$I$2)</f>
        <v>0</v>
      </c>
      <c r="J87" s="187">
        <f>SUMIFS('PAŹDZIERNIK stary kopia'!$AF$9:$AF$200,'PAŹDZIERNIK stary kopia'!$AB$9:$AB$200,A87,'PAŹDZIERNIK stary kopia'!$C$9:$C$200,$J$2)+SUMIFS('PAŹDZIERNIK stary kopia'!$AG$9:$AG$200,'PAŹDZIERNIK stary kopia'!$AC$9:$AC$200,A87,'PAŹDZIERNIK stary kopia'!$C$9:$C$200,$J$2)</f>
        <v>32.14</v>
      </c>
      <c r="L87" s="183">
        <v>104.4</v>
      </c>
      <c r="R87" s="189">
        <f>SUMIF('PAŹDZIERNIK stary kopia'!$AB$9:$AC$999,A87,'PAŹDZIERNIK stary kopia'!$AF$9:$AG$999)</f>
        <v>37.54</v>
      </c>
    </row>
    <row r="88" spans="1:18">
      <c r="A88" s="183" t="s">
        <v>608</v>
      </c>
      <c r="E88" s="183" t="s">
        <v>609</v>
      </c>
      <c r="F88" s="183" t="s">
        <v>608</v>
      </c>
      <c r="G88" s="184">
        <v>8</v>
      </c>
      <c r="H88" s="187">
        <f t="shared" si="1"/>
        <v>93.7</v>
      </c>
      <c r="I88" s="187">
        <f>SUMIFS('PAŹDZIERNIK stary kopia'!$AF$9:$AF$200,'PAŹDZIERNIK stary kopia'!$AB$9:$AB$200,A88,'PAŹDZIERNIK stary kopia'!$AJ$9:$AJ$200,$I$2)+SUMIFS('PAŹDZIERNIK stary kopia'!$AG$9:$AG$200,'PAŹDZIERNIK stary kopia'!$AC$9:$AC$200,A88,'PAŹDZIERNIK stary kopia'!$AJ$9:$AJ$200,$I$2)</f>
        <v>0</v>
      </c>
      <c r="J88" s="187">
        <f>SUMIFS('PAŹDZIERNIK stary kopia'!$AF$9:$AF$200,'PAŹDZIERNIK stary kopia'!$AB$9:$AB$200,A88,'PAŹDZIERNIK stary kopia'!$C$9:$C$200,$J$2)+SUMIFS('PAŹDZIERNIK stary kopia'!$AG$9:$AG$200,'PAŹDZIERNIK stary kopia'!$AC$9:$AC$200,A88,'PAŹDZIERNIK stary kopia'!$C$9:$C$200,$J$2)</f>
        <v>6</v>
      </c>
      <c r="L88" s="183">
        <v>93.7</v>
      </c>
      <c r="R88" s="189">
        <f>SUMIF('PAŹDZIERNIK stary kopia'!$AB$9:$AC$999,A88,'PAŹDZIERNIK stary kopia'!$AF$9:$AG$999)</f>
        <v>34.68</v>
      </c>
    </row>
    <row r="89" spans="1:18">
      <c r="A89" s="183" t="s">
        <v>604</v>
      </c>
      <c r="E89" s="183" t="s">
        <v>609</v>
      </c>
      <c r="F89" s="183" t="s">
        <v>604</v>
      </c>
      <c r="G89" s="184">
        <v>8</v>
      </c>
      <c r="H89" s="187">
        <f t="shared" si="1"/>
        <v>100.4</v>
      </c>
      <c r="I89" s="187">
        <f>SUMIFS('PAŹDZIERNIK stary kopia'!$AF$9:$AF$200,'PAŹDZIERNIK stary kopia'!$AB$9:$AB$200,A89,'PAŹDZIERNIK stary kopia'!$AJ$9:$AJ$200,$I$2)+SUMIFS('PAŹDZIERNIK stary kopia'!$AG$9:$AG$200,'PAŹDZIERNIK stary kopia'!$AC$9:$AC$200,A89,'PAŹDZIERNIK stary kopia'!$AJ$9:$AJ$200,$I$2)</f>
        <v>0</v>
      </c>
      <c r="J89" s="187">
        <f>SUMIFS('PAŹDZIERNIK stary kopia'!$AF$9:$AF$200,'PAŹDZIERNIK stary kopia'!$AB$9:$AB$200,A89,'PAŹDZIERNIK stary kopia'!$C$9:$C$200,$J$2)+SUMIFS('PAŹDZIERNIK stary kopia'!$AG$9:$AG$200,'PAŹDZIERNIK stary kopia'!$AC$9:$AC$200,A89,'PAŹDZIERNIK stary kopia'!$C$9:$C$200,$J$2)</f>
        <v>54.789999999999992</v>
      </c>
      <c r="L89" s="183">
        <v>100.4</v>
      </c>
      <c r="R89" s="189">
        <f>SUMIF('PAŹDZIERNIK stary kopia'!$AB$9:$AC$999,A89,'PAŹDZIERNIK stary kopia'!$AF$9:$AG$999)</f>
        <v>54.789999999999992</v>
      </c>
    </row>
    <row r="90" spans="1:18">
      <c r="A90" s="183" t="s">
        <v>605</v>
      </c>
      <c r="E90" s="183" t="s">
        <v>609</v>
      </c>
      <c r="F90" s="183" t="s">
        <v>605</v>
      </c>
      <c r="G90" s="184">
        <v>8</v>
      </c>
      <c r="H90" s="187">
        <f t="shared" si="1"/>
        <v>95</v>
      </c>
      <c r="I90" s="187">
        <f>SUMIFS('PAŹDZIERNIK stary kopia'!$AF$9:$AF$200,'PAŹDZIERNIK stary kopia'!$AB$9:$AB$200,A90,'PAŹDZIERNIK stary kopia'!$AJ$9:$AJ$200,$I$2)+SUMIFS('PAŹDZIERNIK stary kopia'!$AG$9:$AG$200,'PAŹDZIERNIK stary kopia'!$AC$9:$AC$200,A90,'PAŹDZIERNIK stary kopia'!$AJ$9:$AJ$200,$I$2)</f>
        <v>0</v>
      </c>
      <c r="J90" s="187">
        <f>SUMIFS('PAŹDZIERNIK stary kopia'!$AF$9:$AF$200,'PAŹDZIERNIK stary kopia'!$AB$9:$AB$200,A90,'PAŹDZIERNIK stary kopia'!$C$9:$C$200,$J$2)+SUMIFS('PAŹDZIERNIK stary kopia'!$AG$9:$AG$200,'PAŹDZIERNIK stary kopia'!$AC$9:$AC$200,A90,'PAŹDZIERNIK stary kopia'!$C$9:$C$200,$J$2)</f>
        <v>24.139999999999997</v>
      </c>
      <c r="L90" s="183">
        <v>95</v>
      </c>
      <c r="R90" s="189">
        <f>SUMIF('PAŹDZIERNIK stary kopia'!$AB$9:$AC$999,A90,'PAŹDZIERNIK stary kopia'!$AF$9:$AG$999)</f>
        <v>54.789999999999992</v>
      </c>
    </row>
    <row r="91" spans="1:18">
      <c r="A91" s="183" t="s">
        <v>606</v>
      </c>
      <c r="E91" s="183" t="s">
        <v>609</v>
      </c>
      <c r="F91" s="183" t="s">
        <v>606</v>
      </c>
      <c r="G91" s="184">
        <v>8</v>
      </c>
      <c r="H91" s="187">
        <f t="shared" si="1"/>
        <v>99.4</v>
      </c>
      <c r="I91" s="187">
        <f>SUMIFS('PAŹDZIERNIK stary kopia'!$AF$9:$AF$200,'PAŹDZIERNIK stary kopia'!$AB$9:$AB$200,A91,'PAŹDZIERNIK stary kopia'!$AJ$9:$AJ$200,$I$2)+SUMIFS('PAŹDZIERNIK stary kopia'!$AG$9:$AG$200,'PAŹDZIERNIK stary kopia'!$AC$9:$AC$200,A91,'PAŹDZIERNIK stary kopia'!$AJ$9:$AJ$200,$I$2)</f>
        <v>0</v>
      </c>
      <c r="J91" s="187">
        <f>SUMIFS('PAŹDZIERNIK stary kopia'!$AF$9:$AF$200,'PAŹDZIERNIK stary kopia'!$AB$9:$AB$200,A91,'PAŹDZIERNIK stary kopia'!$C$9:$C$200,$J$2)+SUMIFS('PAŹDZIERNIK stary kopia'!$AG$9:$AG$200,'PAŹDZIERNIK stary kopia'!$AC$9:$AC$200,A91,'PAŹDZIERNIK stary kopia'!$C$9:$C$200,$J$2)</f>
        <v>24.139999999999997</v>
      </c>
      <c r="L91" s="183">
        <v>99.4</v>
      </c>
      <c r="R91" s="189">
        <f>SUMIF('PAŹDZIERNIK stary kopia'!$AB$9:$AC$999,A91,'PAŹDZIERNIK stary kopia'!$AF$9:$AG$999)</f>
        <v>54.789999999999992</v>
      </c>
    </row>
    <row r="92" spans="1:18">
      <c r="A92" s="183" t="s">
        <v>607</v>
      </c>
      <c r="E92" s="183" t="s">
        <v>609</v>
      </c>
      <c r="F92" s="183" t="s">
        <v>607</v>
      </c>
      <c r="G92" s="184">
        <v>8</v>
      </c>
      <c r="H92" s="187">
        <f t="shared" si="1"/>
        <v>110</v>
      </c>
      <c r="I92" s="187">
        <f>SUMIFS('PAŹDZIERNIK stary kopia'!$AF$9:$AF$200,'PAŹDZIERNIK stary kopia'!$AB$9:$AB$200,A92,'PAŹDZIERNIK stary kopia'!$AJ$9:$AJ$200,$I$2)+SUMIFS('PAŹDZIERNIK stary kopia'!$AG$9:$AG$200,'PAŹDZIERNIK stary kopia'!$AC$9:$AC$200,A92,'PAŹDZIERNIK stary kopia'!$AJ$9:$AJ$200,$I$2)</f>
        <v>0</v>
      </c>
      <c r="J92" s="187">
        <f>SUMIFS('PAŹDZIERNIK stary kopia'!$AF$9:$AF$200,'PAŹDZIERNIK stary kopia'!$AB$9:$AB$200,A92,'PAŹDZIERNIK stary kopia'!$C$9:$C$200,$J$2)+SUMIFS('PAŹDZIERNIK stary kopia'!$AG$9:$AG$200,'PAŹDZIERNIK stary kopia'!$AC$9:$AC$200,A92,'PAŹDZIERNIK stary kopia'!$C$9:$C$200,$J$2)</f>
        <v>24.139999999999997</v>
      </c>
      <c r="L92" s="183">
        <v>110</v>
      </c>
      <c r="R92" s="189">
        <f>SUMIF('PAŹDZIERNIK stary kopia'!$AB$9:$AC$999,A92,'PAŹDZIERNIK stary kopia'!$AF$9:$AG$999)</f>
        <v>54.789999999999992</v>
      </c>
    </row>
    <row r="93" spans="1:18">
      <c r="A93" s="183" t="s">
        <v>622</v>
      </c>
      <c r="H93" s="187">
        <f t="shared" si="1"/>
        <v>0</v>
      </c>
      <c r="I93" s="187">
        <f>SUMIFS('PAŹDZIERNIK stary kopia'!$AF$9:$AF$200,'PAŹDZIERNIK stary kopia'!$AB$9:$AB$200,A93,'PAŹDZIERNIK stary kopia'!$AJ$9:$AJ$200,$I$2)+SUMIFS('PAŹDZIERNIK stary kopia'!$AG$9:$AG$200,'PAŹDZIERNIK stary kopia'!$AC$9:$AC$200,A93,'PAŹDZIERNIK stary kopia'!$AJ$9:$AJ$200,$I$2)</f>
        <v>0</v>
      </c>
      <c r="J93" s="187">
        <f>SUMIFS('PAŹDZIERNIK stary kopia'!$AF$9:$AF$200,'PAŹDZIERNIK stary kopia'!$AB$9:$AB$200,A93,'PAŹDZIERNIK stary kopia'!$C$9:$C$200,$J$2)+SUMIFS('PAŹDZIERNIK stary kopia'!$AG$9:$AG$200,'PAŹDZIERNIK stary kopia'!$AC$9:$AC$200,A93,'PAŹDZIERNIK stary kopia'!$C$9:$C$200,$J$2)</f>
        <v>28.02</v>
      </c>
      <c r="K93" s="187" t="s">
        <v>699</v>
      </c>
      <c r="L93" s="183">
        <v>0</v>
      </c>
      <c r="R93" s="189">
        <f>SUMIF('PAŹDZIERNIK stary kopia'!$AB$9:$AC$999,A93,'PAŹDZIERNIK stary kopia'!$AF$9:$AG$999)</f>
        <v>28.02</v>
      </c>
    </row>
    <row r="94" spans="1:18">
      <c r="A94" s="183" t="s">
        <v>88</v>
      </c>
      <c r="H94" s="187">
        <f t="shared" si="1"/>
        <v>0</v>
      </c>
      <c r="I94" s="187">
        <f>SUMIFS('PAŹDZIERNIK stary kopia'!$AF$9:$AF$200,'PAŹDZIERNIK stary kopia'!$AB$9:$AB$200,A94,'PAŹDZIERNIK stary kopia'!$AJ$9:$AJ$200,$I$2)+SUMIFS('PAŹDZIERNIK stary kopia'!$AG$9:$AG$200,'PAŹDZIERNIK stary kopia'!$AC$9:$AC$200,A94,'PAŹDZIERNIK stary kopia'!$AJ$9:$AJ$200,$I$2)</f>
        <v>0</v>
      </c>
      <c r="J94" s="187">
        <f>SUMIFS('PAŹDZIERNIK stary kopia'!$AF$9:$AF$200,'PAŹDZIERNIK stary kopia'!$AB$9:$AB$200,A94,'PAŹDZIERNIK stary kopia'!$C$9:$C$200,$J$2)+SUMIFS('PAŹDZIERNIK stary kopia'!$AG$9:$AG$200,'PAŹDZIERNIK stary kopia'!$AC$9:$AC$200,A94,'PAŹDZIERNIK stary kopia'!$C$9:$C$200,$J$2)</f>
        <v>0</v>
      </c>
      <c r="L94" s="183">
        <v>0</v>
      </c>
      <c r="R94" s="189">
        <f>SUMIF('PAŹDZIERNIK stary kopia'!$AB$9:$AC$999,A94,'PAŹDZIERNIK stary kopia'!$AF$9:$AG$999)</f>
        <v>0</v>
      </c>
    </row>
    <row r="95" spans="1:18">
      <c r="A95" s="183" t="s">
        <v>375</v>
      </c>
      <c r="H95" s="187">
        <f t="shared" si="1"/>
        <v>2.4</v>
      </c>
      <c r="I95" s="187">
        <f>SUMIFS('PAŹDZIERNIK stary kopia'!$AF$9:$AF$200,'PAŹDZIERNIK stary kopia'!$AB$9:$AB$200,A95,'PAŹDZIERNIK stary kopia'!$AJ$9:$AJ$200,$I$2)+SUMIFS('PAŹDZIERNIK stary kopia'!$AG$9:$AG$200,'PAŹDZIERNIK stary kopia'!$AC$9:$AC$200,A95,'PAŹDZIERNIK stary kopia'!$AJ$9:$AJ$200,$I$2)</f>
        <v>2.4</v>
      </c>
      <c r="J95" s="187">
        <f>SUMIFS('PAŹDZIERNIK stary kopia'!$AF$9:$AF$200,'PAŹDZIERNIK stary kopia'!$AB$9:$AB$200,A95,'PAŹDZIERNIK stary kopia'!$C$9:$C$200,$J$2)+SUMIFS('PAŹDZIERNIK stary kopia'!$AG$9:$AG$200,'PAŹDZIERNIK stary kopia'!$AC$9:$AC$200,A95,'PAŹDZIERNIK stary kopia'!$C$9:$C$200,$J$2)</f>
        <v>0</v>
      </c>
      <c r="L95" s="183">
        <v>2.4</v>
      </c>
      <c r="R95" s="189">
        <f>SUMIF('PAŹDZIERNIK stary kopia'!$AB$9:$AC$999,A95,'PAŹDZIERNIK stary kopia'!$AF$9:$AG$999)</f>
        <v>2.4</v>
      </c>
    </row>
  </sheetData>
  <autoFilter ref="A3:AR87">
    <sortState ref="A4:AR92">
      <sortCondition ref="A3:A87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145" zoomScaleNormal="145" workbookViewId="0">
      <selection sqref="A1:A2"/>
    </sheetView>
  </sheetViews>
  <sheetFormatPr defaultRowHeight="15"/>
  <cols>
    <col min="1" max="1" width="10.25" style="202" customWidth="1"/>
    <col min="2" max="2" width="11.625" style="202" customWidth="1"/>
    <col min="3" max="17" width="2.875" style="205" customWidth="1"/>
    <col min="18" max="18" width="11" style="202" customWidth="1"/>
    <col min="19" max="16384" width="9" style="202"/>
  </cols>
  <sheetData>
    <row r="1" spans="1:18">
      <c r="A1" s="256" t="s">
        <v>42</v>
      </c>
      <c r="B1" s="256" t="s">
        <v>724</v>
      </c>
      <c r="C1" s="258" t="s">
        <v>703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6" t="s">
        <v>702</v>
      </c>
    </row>
    <row r="2" spans="1:18">
      <c r="A2" s="257"/>
      <c r="B2" s="256"/>
      <c r="C2" s="206">
        <v>36</v>
      </c>
      <c r="D2" s="207">
        <v>37</v>
      </c>
      <c r="E2" s="207">
        <v>38</v>
      </c>
      <c r="F2" s="207">
        <v>39</v>
      </c>
      <c r="G2" s="207">
        <v>40</v>
      </c>
      <c r="H2" s="207">
        <v>41</v>
      </c>
      <c r="I2" s="207">
        <v>42</v>
      </c>
      <c r="J2" s="207">
        <v>43</v>
      </c>
      <c r="K2" s="207">
        <v>44</v>
      </c>
      <c r="L2" s="207">
        <v>45</v>
      </c>
      <c r="M2" s="207">
        <v>46</v>
      </c>
      <c r="N2" s="207">
        <v>47</v>
      </c>
      <c r="O2" s="207">
        <v>48</v>
      </c>
      <c r="P2" s="207">
        <v>49</v>
      </c>
      <c r="Q2" s="207">
        <v>50</v>
      </c>
      <c r="R2" s="256"/>
    </row>
    <row r="3" spans="1:18" s="204" customFormat="1">
      <c r="A3" s="203" t="s">
        <v>704</v>
      </c>
      <c r="B3" s="214" t="s">
        <v>713</v>
      </c>
      <c r="C3" s="208"/>
      <c r="D3" s="209"/>
      <c r="E3" s="209"/>
      <c r="F3" s="209"/>
      <c r="G3" s="209">
        <v>1</v>
      </c>
      <c r="H3" s="209">
        <v>3</v>
      </c>
      <c r="I3" s="209">
        <v>4</v>
      </c>
      <c r="J3" s="209">
        <v>3</v>
      </c>
      <c r="K3" s="209">
        <v>3</v>
      </c>
      <c r="L3" s="209"/>
      <c r="M3" s="209"/>
      <c r="N3" s="209"/>
      <c r="O3" s="209"/>
      <c r="P3" s="209"/>
      <c r="Q3" s="209"/>
      <c r="R3" s="259"/>
    </row>
    <row r="4" spans="1:18" s="204" customFormat="1">
      <c r="A4" s="203" t="s">
        <v>705</v>
      </c>
      <c r="B4" s="214" t="s">
        <v>714</v>
      </c>
      <c r="C4" s="208"/>
      <c r="D4" s="209"/>
      <c r="E4" s="209"/>
      <c r="F4" s="209"/>
      <c r="G4" s="209"/>
      <c r="H4" s="209">
        <v>3</v>
      </c>
      <c r="I4" s="209">
        <v>4</v>
      </c>
      <c r="J4" s="209">
        <v>3</v>
      </c>
      <c r="K4" s="209">
        <v>3</v>
      </c>
      <c r="L4" s="209">
        <v>1</v>
      </c>
      <c r="M4" s="209"/>
      <c r="N4" s="209"/>
      <c r="O4" s="209"/>
      <c r="P4" s="209"/>
      <c r="Q4" s="209"/>
      <c r="R4" s="259"/>
    </row>
    <row r="5" spans="1:18" s="204" customFormat="1">
      <c r="A5" s="203" t="s">
        <v>706</v>
      </c>
      <c r="B5" s="214" t="s">
        <v>715</v>
      </c>
      <c r="C5" s="208"/>
      <c r="D5" s="209"/>
      <c r="E5" s="209"/>
      <c r="F5" s="209"/>
      <c r="G5" s="209">
        <v>2</v>
      </c>
      <c r="H5" s="209">
        <v>3</v>
      </c>
      <c r="I5" s="209">
        <v>3</v>
      </c>
      <c r="J5" s="209">
        <v>4</v>
      </c>
      <c r="K5" s="209">
        <v>3</v>
      </c>
      <c r="L5" s="209"/>
      <c r="M5" s="209"/>
      <c r="N5" s="209"/>
      <c r="O5" s="209"/>
      <c r="P5" s="209"/>
      <c r="Q5" s="209"/>
      <c r="R5" s="259"/>
    </row>
    <row r="6" spans="1:18" s="204" customFormat="1">
      <c r="A6" s="203" t="s">
        <v>711</v>
      </c>
      <c r="B6" s="214" t="s">
        <v>716</v>
      </c>
      <c r="C6" s="208"/>
      <c r="D6" s="209"/>
      <c r="E6" s="209"/>
      <c r="F6" s="209"/>
      <c r="G6" s="209">
        <v>7</v>
      </c>
      <c r="H6" s="209">
        <v>10</v>
      </c>
      <c r="I6" s="209">
        <v>8</v>
      </c>
      <c r="J6" s="209">
        <v>8</v>
      </c>
      <c r="K6" s="209">
        <v>5</v>
      </c>
      <c r="L6" s="209"/>
      <c r="M6" s="209"/>
      <c r="N6" s="209"/>
      <c r="O6" s="209"/>
      <c r="P6" s="209"/>
      <c r="Q6" s="209"/>
      <c r="R6" s="259"/>
    </row>
    <row r="7" spans="1:18" s="204" customFormat="1">
      <c r="A7" s="203" t="s">
        <v>712</v>
      </c>
      <c r="B7" s="214" t="s">
        <v>717</v>
      </c>
      <c r="C7" s="208"/>
      <c r="D7" s="209"/>
      <c r="E7" s="209"/>
      <c r="F7" s="209"/>
      <c r="G7" s="209"/>
      <c r="H7" s="209">
        <v>15</v>
      </c>
      <c r="I7" s="209">
        <v>10</v>
      </c>
      <c r="J7" s="209">
        <v>10</v>
      </c>
      <c r="K7" s="209">
        <v>15</v>
      </c>
      <c r="L7" s="209"/>
      <c r="M7" s="209"/>
      <c r="N7" s="209"/>
      <c r="O7" s="209"/>
      <c r="P7" s="209"/>
      <c r="Q7" s="209"/>
      <c r="R7" s="259"/>
    </row>
    <row r="8" spans="1:18" s="204" customFormat="1">
      <c r="A8" s="203" t="s">
        <v>707</v>
      </c>
      <c r="B8" s="214" t="s">
        <v>714</v>
      </c>
      <c r="C8" s="208"/>
      <c r="D8" s="209"/>
      <c r="E8" s="209"/>
      <c r="F8" s="209"/>
      <c r="G8" s="209">
        <v>7</v>
      </c>
      <c r="H8" s="209">
        <v>8</v>
      </c>
      <c r="I8" s="209">
        <v>8</v>
      </c>
      <c r="J8" s="209">
        <v>10</v>
      </c>
      <c r="K8" s="209">
        <v>7</v>
      </c>
      <c r="L8" s="209"/>
      <c r="M8" s="209"/>
      <c r="N8" s="209"/>
      <c r="O8" s="209"/>
      <c r="P8" s="209"/>
      <c r="Q8" s="209"/>
      <c r="R8" s="259"/>
    </row>
    <row r="9" spans="1:18" s="204" customFormat="1">
      <c r="A9" s="203" t="s">
        <v>709</v>
      </c>
      <c r="B9" s="214" t="s">
        <v>715</v>
      </c>
      <c r="C9" s="208"/>
      <c r="D9" s="209"/>
      <c r="E9" s="209"/>
      <c r="F9" s="209"/>
      <c r="G9" s="209">
        <v>7</v>
      </c>
      <c r="H9" s="209">
        <v>7</v>
      </c>
      <c r="I9" s="209">
        <v>8</v>
      </c>
      <c r="J9" s="209">
        <v>10</v>
      </c>
      <c r="K9" s="209">
        <v>7</v>
      </c>
      <c r="L9" s="209"/>
      <c r="M9" s="209"/>
      <c r="N9" s="209"/>
      <c r="O9" s="209"/>
      <c r="P9" s="209"/>
      <c r="Q9" s="209"/>
      <c r="R9" s="259"/>
    </row>
    <row r="10" spans="1:18" s="204" customFormat="1">
      <c r="A10" s="203" t="s">
        <v>710</v>
      </c>
      <c r="B10" s="214" t="s">
        <v>716</v>
      </c>
      <c r="C10" s="208"/>
      <c r="D10" s="209"/>
      <c r="E10" s="209"/>
      <c r="F10" s="209"/>
      <c r="G10" s="209">
        <v>5</v>
      </c>
      <c r="H10" s="209">
        <v>5</v>
      </c>
      <c r="I10" s="209">
        <v>6</v>
      </c>
      <c r="J10" s="209">
        <v>6</v>
      </c>
      <c r="K10" s="209">
        <v>7</v>
      </c>
      <c r="L10" s="209">
        <v>2</v>
      </c>
      <c r="M10" s="209">
        <v>2</v>
      </c>
      <c r="N10" s="209">
        <v>2</v>
      </c>
      <c r="O10" s="209">
        <v>2</v>
      </c>
      <c r="P10" s="209">
        <v>1</v>
      </c>
      <c r="Q10" s="209"/>
      <c r="R10" s="259"/>
    </row>
    <row r="11" spans="1:18" s="204" customFormat="1">
      <c r="A11" s="203" t="s">
        <v>708</v>
      </c>
      <c r="B11" s="214" t="s">
        <v>714</v>
      </c>
      <c r="C11" s="208"/>
      <c r="D11" s="209"/>
      <c r="E11" s="209"/>
      <c r="F11" s="209"/>
      <c r="G11" s="209">
        <v>5</v>
      </c>
      <c r="H11" s="209">
        <v>4</v>
      </c>
      <c r="I11" s="209">
        <v>4</v>
      </c>
      <c r="J11" s="209">
        <v>5</v>
      </c>
      <c r="K11" s="209">
        <v>5</v>
      </c>
      <c r="L11" s="209">
        <v>5</v>
      </c>
      <c r="M11" s="209"/>
      <c r="N11" s="209"/>
      <c r="O11" s="209"/>
      <c r="P11" s="209"/>
      <c r="Q11" s="209"/>
      <c r="R11" s="259"/>
    </row>
    <row r="12" spans="1:18" s="204" customFormat="1">
      <c r="A12" s="203" t="s">
        <v>720</v>
      </c>
      <c r="B12" s="214" t="s">
        <v>715</v>
      </c>
      <c r="C12" s="208"/>
      <c r="D12" s="209"/>
      <c r="E12" s="209"/>
      <c r="F12" s="209">
        <v>4</v>
      </c>
      <c r="G12" s="209">
        <v>4</v>
      </c>
      <c r="H12" s="209">
        <v>3</v>
      </c>
      <c r="I12" s="209">
        <v>5</v>
      </c>
      <c r="J12" s="209"/>
      <c r="K12" s="209"/>
      <c r="L12" s="209"/>
      <c r="M12" s="209"/>
      <c r="N12" s="209"/>
      <c r="O12" s="209"/>
      <c r="P12" s="209"/>
      <c r="Q12" s="209"/>
      <c r="R12" s="259"/>
    </row>
    <row r="13" spans="1:18" s="204" customFormat="1">
      <c r="A13" s="203" t="s">
        <v>719</v>
      </c>
      <c r="B13" s="214" t="s">
        <v>716</v>
      </c>
      <c r="C13" s="208"/>
      <c r="D13" s="209"/>
      <c r="E13" s="209"/>
      <c r="F13" s="209">
        <v>5</v>
      </c>
      <c r="G13" s="209">
        <v>5</v>
      </c>
      <c r="H13" s="209">
        <v>5</v>
      </c>
      <c r="I13" s="209">
        <v>5</v>
      </c>
      <c r="J13" s="209">
        <v>5</v>
      </c>
      <c r="K13" s="209"/>
      <c r="L13" s="209"/>
      <c r="M13" s="209"/>
      <c r="N13" s="209"/>
      <c r="O13" s="209"/>
      <c r="P13" s="209"/>
      <c r="Q13" s="209"/>
      <c r="R13" s="259"/>
    </row>
    <row r="14" spans="1:18" s="204" customFormat="1">
      <c r="A14" s="203" t="s">
        <v>722</v>
      </c>
      <c r="B14" s="214" t="s">
        <v>717</v>
      </c>
      <c r="C14" s="208"/>
      <c r="D14" s="209"/>
      <c r="E14" s="209">
        <v>3</v>
      </c>
      <c r="F14" s="209">
        <v>7</v>
      </c>
      <c r="G14" s="209">
        <v>7</v>
      </c>
      <c r="H14" s="209">
        <v>7</v>
      </c>
      <c r="I14" s="209">
        <v>7</v>
      </c>
      <c r="J14" s="209">
        <v>7</v>
      </c>
      <c r="K14" s="209">
        <v>3</v>
      </c>
      <c r="L14" s="209">
        <v>2</v>
      </c>
      <c r="M14" s="209">
        <v>1</v>
      </c>
      <c r="N14" s="209">
        <v>1</v>
      </c>
      <c r="O14" s="209"/>
      <c r="P14" s="209"/>
      <c r="Q14" s="209"/>
      <c r="R14" s="259"/>
    </row>
    <row r="15" spans="1:18" s="204" customFormat="1">
      <c r="A15" s="203" t="s">
        <v>721</v>
      </c>
      <c r="B15" s="214" t="s">
        <v>714</v>
      </c>
      <c r="C15" s="208"/>
      <c r="D15" s="209"/>
      <c r="E15" s="209">
        <v>3</v>
      </c>
      <c r="F15" s="209">
        <v>7</v>
      </c>
      <c r="G15" s="209">
        <v>7</v>
      </c>
      <c r="H15" s="209">
        <v>7</v>
      </c>
      <c r="I15" s="209">
        <v>7</v>
      </c>
      <c r="J15" s="209">
        <v>7</v>
      </c>
      <c r="K15" s="209">
        <v>3</v>
      </c>
      <c r="L15" s="209"/>
      <c r="M15" s="209"/>
      <c r="N15" s="209"/>
      <c r="O15" s="209"/>
      <c r="P15" s="209"/>
      <c r="Q15" s="209"/>
      <c r="R15" s="259"/>
    </row>
  </sheetData>
  <mergeCells count="4">
    <mergeCell ref="A1:A2"/>
    <mergeCell ref="B1:B2"/>
    <mergeCell ref="C1:Q1"/>
    <mergeCell ref="R1:R2"/>
  </mergeCells>
  <pageMargins left="0.31496062992125984" right="0.19685039370078741" top="0.78740157480314965" bottom="0.15748031496062992" header="0.51181102362204722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9</vt:i4>
      </vt:variant>
    </vt:vector>
  </HeadingPairs>
  <TitlesOfParts>
    <vt:vector size="20" baseType="lpstr">
      <vt:lpstr>pmsocho</vt:lpstr>
      <vt:lpstr>Zużycie</vt:lpstr>
      <vt:lpstr>KOPIA</vt:lpstr>
      <vt:lpstr>PAŹDZIERNIK stary kopia</vt:lpstr>
      <vt:lpstr>WRZESIEŃ</vt:lpstr>
      <vt:lpstr>Plan (2)</vt:lpstr>
      <vt:lpstr>Plan</vt:lpstr>
      <vt:lpstr>MATERIAŁY GATSBY KOPIA(2)</vt:lpstr>
      <vt:lpstr>ex-398</vt:lpstr>
      <vt:lpstr>ex-398 zrobione</vt:lpstr>
      <vt:lpstr>STAN MAG 29.09</vt:lpstr>
      <vt:lpstr>'MATERIAŁY GATSBY KOPIA(2)'!Materiały_GATSBY</vt:lpstr>
      <vt:lpstr>'ex-398'!Obszar_wydruku</vt:lpstr>
      <vt:lpstr>'ex-398 zrobione'!Obszar_wydruku</vt:lpstr>
      <vt:lpstr>KOPIA!Obszar_wydruku</vt:lpstr>
      <vt:lpstr>'PAŹDZIERNIK stary kopia'!Obszar_wydruku</vt:lpstr>
      <vt:lpstr>Plan!Obszar_wydruku</vt:lpstr>
      <vt:lpstr>'Plan (2)'!Obszar_wydruku</vt:lpstr>
      <vt:lpstr>WRZESIEŃ!Obszar_wydruku</vt:lpstr>
      <vt:lpstr>Zużycie!Obszar_wydruku</vt:lpstr>
    </vt:vector>
  </TitlesOfParts>
  <Company>www.pmsocho.com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dc:description>pmsocho.com</dc:description>
  <cp:lastModifiedBy>Piotr Majcher</cp:lastModifiedBy>
  <cp:lastPrinted>2014-10-30T11:26:17Z</cp:lastPrinted>
  <dcterms:created xsi:type="dcterms:W3CDTF">2014-08-31T19:34:56Z</dcterms:created>
  <dcterms:modified xsi:type="dcterms:W3CDTF">2014-12-10T09:41:59Z</dcterms:modified>
</cp:coreProperties>
</file>