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737" sheetId="8" r:id="rId2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8" l="1"/>
  <c r="C14" i="8"/>
  <c r="C13" i="8"/>
  <c r="C12" i="8"/>
  <c r="C11" i="8"/>
  <c r="C9" i="8"/>
  <c r="C8" i="8"/>
  <c r="C7" i="8"/>
  <c r="C10" i="8" l="1"/>
  <c r="C24" i="8" s="1"/>
  <c r="C6" i="8"/>
  <c r="C19" i="8" s="1"/>
  <c r="C18" i="8" s="1"/>
  <c r="C16" i="8" l="1"/>
  <c r="C17" i="8"/>
  <c r="C20" i="8" s="1"/>
  <c r="C22" i="8" l="1"/>
</calcChain>
</file>

<file path=xl/sharedStrings.xml><?xml version="1.0" encoding="utf-8"?>
<sst xmlns="http://schemas.openxmlformats.org/spreadsheetml/2006/main" count="25" uniqueCount="24">
  <si>
    <t>UMOWA ZLECENIE ZUS ZUA</t>
  </si>
  <si>
    <t>LP.</t>
  </si>
  <si>
    <t xml:space="preserve">WYSZCZEGÓLNIENIE </t>
  </si>
  <si>
    <t xml:space="preserve">KWOTA </t>
  </si>
  <si>
    <t>WYNAGRODZENIE BRUTTO</t>
  </si>
  <si>
    <t>KOSZTY WYNAGRODZEŃ</t>
  </si>
  <si>
    <t>ZUS PRACOWNIKA suma 13,71%</t>
  </si>
  <si>
    <t>emerytalne 9,76</t>
  </si>
  <si>
    <t>rentowe 1,5</t>
  </si>
  <si>
    <t>chorobowe 2,45</t>
  </si>
  <si>
    <t>ZUS PRACODAWCY suma 18,01%</t>
  </si>
  <si>
    <t>rentowe 4,5</t>
  </si>
  <si>
    <t>wypadkowe 1,2</t>
  </si>
  <si>
    <t>Fundusz Pracy 2,45</t>
  </si>
  <si>
    <t>Fundusz GŚP 0,1</t>
  </si>
  <si>
    <t>UBEZPIECZENIE ZDROWOTNE 9,00</t>
  </si>
  <si>
    <t>ubezpieczenie zdrowotne 7,75</t>
  </si>
  <si>
    <t>PODSTAWA PODATKU</t>
  </si>
  <si>
    <t>KOSZTY UZYSKANIA PRZYCHODU 20%</t>
  </si>
  <si>
    <t>PODATEK</t>
  </si>
  <si>
    <t>NETTO PRACOWNIKA</t>
  </si>
  <si>
    <t>PEŁNY KOSZT PRACODAWCY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</si>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</sst>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4" fontId="5" fillId="3" borderId="1" xfId="0" applyNumberFormat="1" applyFont="1" applyFill="1" applyBorder="1"/>
    <xf numFmtId="4" fontId="5" fillId="0" borderId="2" xfId="0" applyNumberFormat="1" applyFont="1" applyBorder="1"/>
    <xf numFmtId="4" fontId="5" fillId="0" borderId="3" xfId="0" applyNumberFormat="1" applyFont="1" applyBorder="1"/>
    <xf numFmtId="4" fontId="5" fillId="0" borderId="3" xfId="0" applyNumberFormat="1" applyFont="1" applyFill="1" applyBorder="1"/>
    <xf numFmtId="4" fontId="5" fillId="4" borderId="3" xfId="0" applyNumberFormat="1" applyFont="1" applyFill="1" applyBorder="1"/>
    <xf numFmtId="4" fontId="5" fillId="0" borderId="4" xfId="0" applyNumberFormat="1" applyFont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0" xfId="0" applyFont="1" applyFill="1" applyBorder="1" applyAlignment="1">
      <alignment horizontal="center"/>
    </xf>
    <xf numFmtId="4" fontId="1" fillId="5" borderId="3" xfId="0" applyNumberFormat="1" applyFont="1" applyFill="1" applyBorder="1"/>
    <xf numFmtId="0" fontId="1" fillId="5" borderId="3" xfId="0" applyFont="1" applyFill="1" applyBorder="1" applyAlignment="1">
      <alignment horizontal="center"/>
    </xf>
    <xf numFmtId="0" fontId="1" fillId="5" borderId="5" xfId="0" applyFont="1" applyFill="1" applyBorder="1"/>
    <xf numFmtId="4" fontId="3" fillId="5" borderId="1" xfId="0" applyNumberFormat="1" applyFont="1" applyFill="1" applyBorder="1"/>
    <xf numFmtId="0" fontId="6" fillId="0" borderId="0" xfId="0" applyFont="1"/>
    <xf numFmtId="0" fontId="8" fillId="0" borderId="0" xfId="2" applyFont="1"/>
    <xf numFmtId="0" fontId="9" fillId="0" borderId="0" xfId="2" applyFont="1" applyAlignment="1"/>
  </cellXfs>
  <cellStyles count="3">
    <cellStyle name="Hiperłącze" xfId="2" builtinId="8"/>
    <cellStyle name="Normalny" xfId="0" builtinId="0"/>
    <cellStyle name="Normalny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360AD7-D5A1-4C44-85BB-E9648DC502D8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964ABDC8-2DC7-4202-929B-43D17ED7A13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3C8B4707-F2A2-483C-91C5-528E98600FD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ACEA82E4-DC06-4216-864A-82D4ED5384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27" t="s">
        <v>22</v>
      </c>
    </row>
    <row r="2" spans="1:11" ht="26.25" x14ac:dyDescent="0.4">
      <c r="A2" s="27" t="s">
        <v>23</v>
      </c>
      <c r="F2" s="28"/>
      <c r="I2" s="29"/>
      <c r="J2" s="29"/>
      <c r="K2" s="2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opLeftCell="A10" zoomScale="145" zoomScaleNormal="145" workbookViewId="0">
      <selection activeCell="B26" sqref="B26"/>
    </sheetView>
  </sheetViews>
  <sheetFormatPr defaultRowHeight="15" x14ac:dyDescent="0.25"/>
  <cols>
    <col min="1" max="1" width="4.85546875" style="1" customWidth="1"/>
    <col min="2" max="2" width="58.140625" style="1" customWidth="1"/>
    <col min="3" max="3" width="17.140625" style="1" customWidth="1"/>
  </cols>
  <sheetData>
    <row r="1" spans="1:3" x14ac:dyDescent="0.25">
      <c r="A1" s="2" t="s">
        <v>0</v>
      </c>
      <c r="B1" s="3"/>
      <c r="C1" s="3"/>
    </row>
    <row r="2" spans="1:3" x14ac:dyDescent="0.25">
      <c r="A2" s="3"/>
      <c r="B2" s="3"/>
      <c r="C2"/>
    </row>
    <row r="3" spans="1:3" x14ac:dyDescent="0.25">
      <c r="A3" s="4" t="s">
        <v>1</v>
      </c>
      <c r="B3" s="4" t="s">
        <v>2</v>
      </c>
      <c r="C3" s="4" t="s">
        <v>3</v>
      </c>
    </row>
    <row r="4" spans="1:3" x14ac:dyDescent="0.25">
      <c r="A4" s="20">
        <v>1</v>
      </c>
      <c r="B4" s="21" t="s">
        <v>4</v>
      </c>
      <c r="C4" s="14">
        <v>4122.3118057050151</v>
      </c>
    </row>
    <row r="5" spans="1:3" x14ac:dyDescent="0.25">
      <c r="A5" s="6">
        <v>2</v>
      </c>
      <c r="B5" s="7" t="s">
        <v>5</v>
      </c>
      <c r="C5" s="15"/>
    </row>
    <row r="6" spans="1:3" x14ac:dyDescent="0.25">
      <c r="A6" s="8"/>
      <c r="B6" s="22" t="s">
        <v>6</v>
      </c>
      <c r="C6" s="23">
        <f>SUM(C7:C9)</f>
        <v>565.16894856215754</v>
      </c>
    </row>
    <row r="7" spans="1:3" x14ac:dyDescent="0.25">
      <c r="A7" s="8"/>
      <c r="B7" s="9" t="s">
        <v>7</v>
      </c>
      <c r="C7" s="16">
        <f>$C$4*9.76/100</f>
        <v>402.33763223680944</v>
      </c>
    </row>
    <row r="8" spans="1:3" x14ac:dyDescent="0.25">
      <c r="A8" s="8"/>
      <c r="B8" s="9" t="s">
        <v>8</v>
      </c>
      <c r="C8" s="16">
        <f>$C$4*1.5/100</f>
        <v>61.834677085575223</v>
      </c>
    </row>
    <row r="9" spans="1:3" x14ac:dyDescent="0.25">
      <c r="A9" s="8"/>
      <c r="B9" s="9" t="s">
        <v>9</v>
      </c>
      <c r="C9" s="16">
        <f>$C$4*2.45/100</f>
        <v>100.99663923977289</v>
      </c>
    </row>
    <row r="10" spans="1:3" x14ac:dyDescent="0.25">
      <c r="A10" s="8"/>
      <c r="B10" s="24" t="s">
        <v>10</v>
      </c>
      <c r="C10" s="23">
        <f>SUM(C11:C15)</f>
        <v>742.42835620747326</v>
      </c>
    </row>
    <row r="11" spans="1:3" x14ac:dyDescent="0.25">
      <c r="A11" s="8"/>
      <c r="B11" s="9" t="s">
        <v>7</v>
      </c>
      <c r="C11" s="16">
        <f>$C$4*9.76/100</f>
        <v>402.33763223680944</v>
      </c>
    </row>
    <row r="12" spans="1:3" x14ac:dyDescent="0.25">
      <c r="A12" s="8"/>
      <c r="B12" s="9" t="s">
        <v>11</v>
      </c>
      <c r="C12" s="16">
        <f>$C$4*4.5/100</f>
        <v>185.50403125672568</v>
      </c>
    </row>
    <row r="13" spans="1:3" x14ac:dyDescent="0.25">
      <c r="A13" s="8"/>
      <c r="B13" s="9" t="s">
        <v>12</v>
      </c>
      <c r="C13" s="16">
        <f>$C$4*1.2/100</f>
        <v>49.467741668460178</v>
      </c>
    </row>
    <row r="14" spans="1:3" x14ac:dyDescent="0.25">
      <c r="A14" s="8"/>
      <c r="B14" s="9" t="s">
        <v>13</v>
      </c>
      <c r="C14" s="16">
        <f>$C$4*2.45/100</f>
        <v>100.99663923977289</v>
      </c>
    </row>
    <row r="15" spans="1:3" x14ac:dyDescent="0.25">
      <c r="A15" s="8"/>
      <c r="B15" s="9" t="s">
        <v>14</v>
      </c>
      <c r="C15" s="16">
        <f>$C$4*0.1/100</f>
        <v>4.1223118057050154</v>
      </c>
    </row>
    <row r="16" spans="1:3" x14ac:dyDescent="0.25">
      <c r="A16" s="8"/>
      <c r="B16" s="24" t="s">
        <v>15</v>
      </c>
      <c r="C16" s="23">
        <f>($C$4-$C$6)*9/100</f>
        <v>320.14285714285722</v>
      </c>
    </row>
    <row r="17" spans="1:3" x14ac:dyDescent="0.25">
      <c r="A17" s="8"/>
      <c r="B17" s="9" t="s">
        <v>16</v>
      </c>
      <c r="C17" s="17">
        <f>($C$4-$C$6)*7.75/100</f>
        <v>275.6785714285715</v>
      </c>
    </row>
    <row r="18" spans="1:3" x14ac:dyDescent="0.25">
      <c r="A18" s="8"/>
      <c r="B18" s="24" t="s">
        <v>17</v>
      </c>
      <c r="C18" s="23">
        <f>ROUND(C4-C6-C19,0)</f>
        <v>2846</v>
      </c>
    </row>
    <row r="19" spans="1:3" x14ac:dyDescent="0.25">
      <c r="A19" s="8"/>
      <c r="B19" s="9" t="s">
        <v>18</v>
      </c>
      <c r="C19" s="16">
        <f>(C4-C6)*20/100</f>
        <v>711.42857142857156</v>
      </c>
    </row>
    <row r="20" spans="1:3" x14ac:dyDescent="0.25">
      <c r="A20" s="8"/>
      <c r="B20" s="24" t="s">
        <v>19</v>
      </c>
      <c r="C20" s="23">
        <f>ROUND(C18*18/100-C17,0)</f>
        <v>237</v>
      </c>
    </row>
    <row r="21" spans="1:3" x14ac:dyDescent="0.25">
      <c r="A21" s="10"/>
      <c r="B21" s="10"/>
      <c r="C21" s="17"/>
    </row>
    <row r="22" spans="1:3" x14ac:dyDescent="0.25">
      <c r="A22" s="8"/>
      <c r="B22" s="24" t="s">
        <v>20</v>
      </c>
      <c r="C22" s="18">
        <f>C4-C6-C16-C20</f>
        <v>3000.0000000000005</v>
      </c>
    </row>
    <row r="23" spans="1:3" x14ac:dyDescent="0.25">
      <c r="A23" s="11"/>
      <c r="B23" s="12"/>
      <c r="C23" s="19"/>
    </row>
    <row r="24" spans="1:3" x14ac:dyDescent="0.25">
      <c r="A24" s="5">
        <v>3</v>
      </c>
      <c r="B24" s="25" t="s">
        <v>21</v>
      </c>
      <c r="C24" s="26">
        <f>C4+C10</f>
        <v>4864.7401619124885</v>
      </c>
    </row>
    <row r="25" spans="1:3" x14ac:dyDescent="0.25">
      <c r="A25" s="3"/>
      <c r="B25" s="3"/>
      <c r="C25" s="3"/>
    </row>
    <row r="26" spans="1:3" x14ac:dyDescent="0.25">
      <c r="A26" s="3"/>
      <c r="B26" s="3"/>
      <c r="C26" s="3"/>
    </row>
    <row r="27" spans="1:3" x14ac:dyDescent="0.25">
      <c r="A27" s="3"/>
      <c r="B27" s="13"/>
      <c r="C27" s="3"/>
    </row>
    <row r="28" spans="1:3" x14ac:dyDescent="0.25">
      <c r="A28" s="3"/>
      <c r="B28" s="3"/>
      <c r="C28" s="3"/>
    </row>
    <row r="29" spans="1:3" x14ac:dyDescent="0.25">
      <c r="A29" s="3"/>
      <c r="B29" s="13"/>
      <c r="C29" s="3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ex-737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2017-07-21T09:20:48Z</dcterms:modified>
  <cp:category>Excel</cp:category>
  <cp:contentStatus>Szkolenie Excel</cp:contentStatus>
</cp:coreProperties>
</file>