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13"/>
  <workbookPr/>
  <mc:AlternateContent xmlns:mc="http://schemas.openxmlformats.org/markup-compatibility/2006">
    <mc:Choice Requires="x15">
      <x15ac:absPath xmlns:x15ac="http://schemas.microsoft.com/office/spreadsheetml/2010/11/ac" url="C:\Users\Piotr\OneDrive - PMSOCHO\Pulpit\ms-excel\pm-youtube-pmsocho.com\"/>
    </mc:Choice>
  </mc:AlternateContent>
  <xr:revisionPtr revIDLastSave="0" documentId="8_{190A4C15-8385-40E6-A0BA-75F0CCAC2B35}" xr6:coauthVersionLast="45" xr6:coauthVersionMax="45" xr10:uidLastSave="{00000000-0000-0000-0000-000000000000}"/>
  <bookViews>
    <workbookView xWindow="0" yWindow="0" windowWidth="19200" windowHeight="10800" xr2:uid="{00000000-000D-0000-FFFF-FFFF00000000}"/>
  </bookViews>
  <sheets>
    <sheet name="pmsocho" sheetId="10" r:id="rId1"/>
    <sheet name="ex-862" sheetId="9" r:id="rId2"/>
    <sheet name="ex-862 zrobione" sheetId="7" r:id="rId3"/>
    <sheet name="PM" sheetId="8" r:id="rId4"/>
  </sheets>
  <externalReferences>
    <externalReference r:id="rId5"/>
  </externalReferences>
  <definedNames>
    <definedName name="_xlnm._FilterDatabase" localSheetId="1" hidden="1">'ex-862'!$E$5:$G$46</definedName>
    <definedName name="_xlnm._FilterDatabase" localSheetId="2" hidden="1">'ex-862 zrobione'!$E$5:$G$46</definedName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7" l="1" a="1"/>
  <c r="G3" i="7" s="1"/>
  <c r="F3" i="7" a="1"/>
  <c r="F3" i="7" s="1"/>
  <c r="S7" i="7"/>
  <c r="T7" i="7"/>
  <c r="T5" i="7"/>
  <c r="P11" i="7"/>
  <c r="P12" i="7"/>
  <c r="P13" i="7"/>
  <c r="P5" i="7"/>
  <c r="P6" i="7"/>
  <c r="P7" i="7"/>
  <c r="P8" i="7"/>
  <c r="P9" i="7"/>
  <c r="P10" i="7"/>
  <c r="Q12" i="7"/>
  <c r="Q13" i="7"/>
  <c r="Q5" i="7"/>
  <c r="Q6" i="7"/>
  <c r="Q7" i="7"/>
  <c r="Q8" i="7"/>
  <c r="Q9" i="7"/>
  <c r="Q10" i="7"/>
  <c r="Q11" i="7"/>
  <c r="S6" i="7"/>
  <c r="S5" i="7"/>
  <c r="I47" i="9" a="1"/>
  <c r="I47" i="9" s="1"/>
  <c r="E47" i="9" a="1"/>
  <c r="E47" i="9" s="1"/>
  <c r="I46" i="9"/>
  <c r="I46" i="9" a="1"/>
  <c r="E46" i="9"/>
  <c r="E46" i="9" a="1"/>
  <c r="I45" i="9" a="1"/>
  <c r="I45" i="9" s="1"/>
  <c r="E45" i="9" a="1"/>
  <c r="E45" i="9" s="1"/>
  <c r="I44" i="9" a="1"/>
  <c r="I44" i="9" s="1"/>
  <c r="E44" i="9" a="1"/>
  <c r="E44" i="9" s="1"/>
  <c r="I43" i="9" a="1"/>
  <c r="I43" i="9" s="1"/>
  <c r="E43" i="9" a="1"/>
  <c r="E43" i="9" s="1"/>
  <c r="I42" i="9" a="1"/>
  <c r="I42" i="9" s="1"/>
  <c r="E42" i="9" a="1"/>
  <c r="E42" i="9" s="1"/>
  <c r="I41" i="9" a="1"/>
  <c r="I41" i="9" s="1"/>
  <c r="E41" i="9" a="1"/>
  <c r="E41" i="9" s="1"/>
  <c r="I40" i="9" a="1"/>
  <c r="I40" i="9" s="1"/>
  <c r="E40" i="9" a="1"/>
  <c r="E40" i="9" s="1"/>
  <c r="I39" i="9" a="1"/>
  <c r="I39" i="9" s="1"/>
  <c r="E39" i="9" a="1"/>
  <c r="E39" i="9" s="1"/>
  <c r="I38" i="9" a="1"/>
  <c r="I38" i="9" s="1"/>
  <c r="E38" i="9" a="1"/>
  <c r="E38" i="9" s="1"/>
  <c r="I37" i="9" a="1"/>
  <c r="I37" i="9" s="1"/>
  <c r="E37" i="9" a="1"/>
  <c r="E37" i="9" s="1"/>
  <c r="I36" i="9" a="1"/>
  <c r="I36" i="9" s="1"/>
  <c r="E36" i="9" a="1"/>
  <c r="E36" i="9" s="1"/>
  <c r="I35" i="9" a="1"/>
  <c r="I35" i="9" s="1"/>
  <c r="E35" i="9"/>
  <c r="I34" i="9" a="1"/>
  <c r="I34" i="9" s="1"/>
  <c r="E34" i="9"/>
  <c r="I33" i="9" a="1"/>
  <c r="I33" i="9" s="1"/>
  <c r="E33" i="9" a="1"/>
  <c r="E33" i="9" s="1"/>
  <c r="I32" i="9" a="1"/>
  <c r="I32" i="9" s="1"/>
  <c r="E32" i="9" a="1"/>
  <c r="E32" i="9" s="1"/>
  <c r="I31" i="9" a="1"/>
  <c r="I31" i="9" s="1"/>
  <c r="E31" i="9" a="1"/>
  <c r="E31" i="9" s="1"/>
  <c r="I30" i="9" a="1"/>
  <c r="I30" i="9" s="1"/>
  <c r="E30" i="9" a="1"/>
  <c r="E30" i="9" s="1"/>
  <c r="I29" i="9" a="1"/>
  <c r="I29" i="9" s="1"/>
  <c r="E29" i="9" a="1"/>
  <c r="E29" i="9" s="1"/>
  <c r="I28" i="9" a="1"/>
  <c r="I28" i="9" s="1"/>
  <c r="E28" i="9" a="1"/>
  <c r="E28" i="9" s="1"/>
  <c r="I27" i="9" a="1"/>
  <c r="I27" i="9" s="1"/>
  <c r="E27" i="9" a="1"/>
  <c r="E27" i="9" s="1"/>
  <c r="I26" i="9" a="1"/>
  <c r="I26" i="9" s="1"/>
  <c r="E26" i="9" a="1"/>
  <c r="E26" i="9" s="1"/>
  <c r="I25" i="9" a="1"/>
  <c r="I25" i="9" s="1"/>
  <c r="E25" i="9" a="1"/>
  <c r="E25" i="9" s="1"/>
  <c r="I24" i="9" a="1"/>
  <c r="I24" i="9" s="1"/>
  <c r="E24" i="9" a="1"/>
  <c r="E24" i="9" s="1"/>
  <c r="I23" i="9" a="1"/>
  <c r="I23" i="9" s="1"/>
  <c r="E23" i="9" a="1"/>
  <c r="E23" i="9" s="1"/>
  <c r="I22" i="9" a="1"/>
  <c r="I22" i="9" s="1"/>
  <c r="E22" i="9" a="1"/>
  <c r="E22" i="9" s="1"/>
  <c r="I21" i="9" a="1"/>
  <c r="I21" i="9" s="1"/>
  <c r="E21" i="9" a="1"/>
  <c r="E21" i="9" s="1"/>
  <c r="I20" i="9" a="1"/>
  <c r="I20" i="9" s="1"/>
  <c r="E20" i="9" a="1"/>
  <c r="E20" i="9" s="1"/>
  <c r="I19" i="9" a="1"/>
  <c r="I19" i="9" s="1"/>
  <c r="E19" i="9"/>
  <c r="I18" i="9"/>
  <c r="I18" i="9" a="1"/>
  <c r="E18" i="9"/>
  <c r="E18" i="9" a="1"/>
  <c r="I17" i="9"/>
  <c r="I17" i="9" a="1"/>
  <c r="E17" i="9" a="1"/>
  <c r="E17" i="9" s="1"/>
  <c r="I16" i="9"/>
  <c r="I16" i="9" a="1"/>
  <c r="E16" i="9"/>
  <c r="E16" i="9" a="1"/>
  <c r="I15" i="9" a="1"/>
  <c r="I15" i="9" s="1"/>
  <c r="E15" i="9"/>
  <c r="E15" i="9" a="1"/>
  <c r="I14" i="9"/>
  <c r="I14" i="9" a="1"/>
  <c r="E14" i="9"/>
  <c r="E14" i="9" a="1"/>
  <c r="I13" i="9"/>
  <c r="I13" i="9" a="1"/>
  <c r="E13" i="9"/>
  <c r="I12" i="9" a="1"/>
  <c r="I12" i="9" s="1"/>
  <c r="E12" i="9" a="1"/>
  <c r="E12" i="9" s="1"/>
  <c r="I11" i="9" a="1"/>
  <c r="I11" i="9" s="1"/>
  <c r="E11" i="9" a="1"/>
  <c r="E11" i="9" s="1"/>
  <c r="I10" i="9" a="1"/>
  <c r="I10" i="9" s="1"/>
  <c r="E10" i="9" a="1"/>
  <c r="E10" i="9" s="1"/>
  <c r="I9" i="9" a="1"/>
  <c r="I9" i="9" s="1"/>
  <c r="E9" i="9" a="1"/>
  <c r="E9" i="9" s="1"/>
  <c r="I8" i="9" a="1"/>
  <c r="I8" i="9" s="1"/>
  <c r="E8" i="9" a="1"/>
  <c r="E8" i="9" s="1"/>
  <c r="I7" i="9" a="1"/>
  <c r="I7" i="9" s="1"/>
  <c r="E7" i="9" a="1"/>
  <c r="E7" i="9" s="1"/>
  <c r="I6" i="9" a="1"/>
  <c r="I6" i="9" s="1"/>
  <c r="E6" i="9" a="1"/>
  <c r="E6" i="9" s="1"/>
  <c r="E19" i="7"/>
  <c r="I7" i="7" a="1"/>
  <c r="I7" i="7" s="1"/>
  <c r="I8" i="7" a="1"/>
  <c r="I8" i="7" s="1"/>
  <c r="I9" i="7" a="1"/>
  <c r="I9" i="7" s="1"/>
  <c r="I10" i="7" a="1"/>
  <c r="I10" i="7" s="1"/>
  <c r="I11" i="7" a="1"/>
  <c r="I11" i="7" s="1"/>
  <c r="I12" i="7" a="1"/>
  <c r="I12" i="7" s="1"/>
  <c r="I13" i="7" a="1"/>
  <c r="I13" i="7" s="1"/>
  <c r="I14" i="7" a="1"/>
  <c r="I14" i="7" s="1"/>
  <c r="I15" i="7" a="1"/>
  <c r="I15" i="7" s="1"/>
  <c r="I16" i="7" a="1"/>
  <c r="I16" i="7" s="1"/>
  <c r="I17" i="7" a="1"/>
  <c r="I17" i="7" s="1"/>
  <c r="I18" i="7" a="1"/>
  <c r="I18" i="7" s="1"/>
  <c r="I19" i="7" a="1"/>
  <c r="I19" i="7" s="1"/>
  <c r="I20" i="7" a="1"/>
  <c r="I20" i="7" s="1"/>
  <c r="I21" i="7" a="1"/>
  <c r="I21" i="7" s="1"/>
  <c r="I22" i="7" a="1"/>
  <c r="I22" i="7" s="1"/>
  <c r="I23" i="7" a="1"/>
  <c r="I23" i="7" s="1"/>
  <c r="I24" i="7" a="1"/>
  <c r="I24" i="7" s="1"/>
  <c r="I25" i="7" a="1"/>
  <c r="I25" i="7" s="1"/>
  <c r="I26" i="7" a="1"/>
  <c r="I26" i="7" s="1"/>
  <c r="I27" i="7" a="1"/>
  <c r="I27" i="7" s="1"/>
  <c r="I28" i="7" a="1"/>
  <c r="I28" i="7" s="1"/>
  <c r="I29" i="7" a="1"/>
  <c r="I29" i="7" s="1"/>
  <c r="I30" i="7" a="1"/>
  <c r="I30" i="7" s="1"/>
  <c r="I31" i="7" a="1"/>
  <c r="I31" i="7" s="1"/>
  <c r="I32" i="7" a="1"/>
  <c r="I32" i="7" s="1"/>
  <c r="I33" i="7" a="1"/>
  <c r="I33" i="7" s="1"/>
  <c r="I34" i="7" a="1"/>
  <c r="I34" i="7" s="1"/>
  <c r="I35" i="7" a="1"/>
  <c r="I35" i="7" s="1"/>
  <c r="I36" i="7" a="1"/>
  <c r="I36" i="7" s="1"/>
  <c r="I37" i="7" a="1"/>
  <c r="I37" i="7" s="1"/>
  <c r="I38" i="7" a="1"/>
  <c r="I38" i="7" s="1"/>
  <c r="I39" i="7" a="1"/>
  <c r="I39" i="7" s="1"/>
  <c r="I40" i="7" a="1"/>
  <c r="I40" i="7" s="1"/>
  <c r="I41" i="7" a="1"/>
  <c r="I41" i="7" s="1"/>
  <c r="I42" i="7" a="1"/>
  <c r="I42" i="7" s="1"/>
  <c r="I43" i="7" a="1"/>
  <c r="I43" i="7" s="1"/>
  <c r="I44" i="7" a="1"/>
  <c r="I44" i="7" s="1"/>
  <c r="I45" i="7" a="1"/>
  <c r="I45" i="7" s="1"/>
  <c r="I46" i="7" a="1"/>
  <c r="I46" i="7" s="1"/>
  <c r="I47" i="7" a="1"/>
  <c r="I47" i="7" s="1"/>
  <c r="I6" i="7" a="1"/>
  <c r="I6" i="7" s="1"/>
  <c r="G46" i="9"/>
  <c r="G42" i="9"/>
  <c r="G38" i="9"/>
  <c r="G31" i="9"/>
  <c r="G27" i="9"/>
  <c r="G23" i="9"/>
  <c r="G19" i="9"/>
  <c r="G12" i="9"/>
  <c r="G8" i="9"/>
  <c r="G16" i="9"/>
  <c r="G37" i="9"/>
  <c r="G30" i="9"/>
  <c r="G15" i="9"/>
  <c r="G34" i="9"/>
  <c r="G47" i="9"/>
  <c r="G43" i="9"/>
  <c r="G39" i="9"/>
  <c r="G35" i="9"/>
  <c r="G32" i="9"/>
  <c r="G28" i="9"/>
  <c r="G24" i="9"/>
  <c r="G20" i="9"/>
  <c r="G9" i="9"/>
  <c r="G14" i="9"/>
  <c r="G41" i="9"/>
  <c r="G26" i="9"/>
  <c r="G22" i="9"/>
  <c r="G17" i="9"/>
  <c r="G13" i="9"/>
  <c r="G18" i="9"/>
  <c r="G11" i="9"/>
  <c r="G44" i="9"/>
  <c r="G40" i="9"/>
  <c r="G36" i="9"/>
  <c r="G33" i="9"/>
  <c r="G29" i="9"/>
  <c r="G25" i="9"/>
  <c r="G21" i="9"/>
  <c r="G10" i="9"/>
  <c r="G6" i="9"/>
  <c r="G45" i="9"/>
  <c r="G7" i="9"/>
  <c r="F7" i="9" l="1"/>
  <c r="F45" i="9"/>
  <c r="F6" i="9"/>
  <c r="F10" i="9"/>
  <c r="F21" i="9"/>
  <c r="F25" i="9"/>
  <c r="F29" i="9"/>
  <c r="F33" i="9"/>
  <c r="F36" i="9"/>
  <c r="F40" i="9"/>
  <c r="F44" i="9"/>
  <c r="F11" i="9"/>
  <c r="F18" i="9"/>
  <c r="F13" i="9"/>
  <c r="F17" i="9"/>
  <c r="F22" i="9"/>
  <c r="F26" i="9"/>
  <c r="F41" i="9"/>
  <c r="F14" i="9"/>
  <c r="F9" i="9"/>
  <c r="F20" i="9"/>
  <c r="F24" i="9"/>
  <c r="F28" i="9"/>
  <c r="F32" i="9"/>
  <c r="F35" i="9"/>
  <c r="F39" i="9"/>
  <c r="F43" i="9"/>
  <c r="F47" i="9"/>
  <c r="F34" i="9"/>
  <c r="F15" i="9"/>
  <c r="F30" i="9"/>
  <c r="F37" i="9"/>
  <c r="F16" i="9"/>
  <c r="F8" i="9"/>
  <c r="F12" i="9"/>
  <c r="F19" i="9"/>
  <c r="F23" i="9"/>
  <c r="F27" i="9"/>
  <c r="F31" i="9"/>
  <c r="F38" i="9"/>
  <c r="F42" i="9"/>
  <c r="F46" i="9"/>
  <c r="E16" i="7" a="1"/>
  <c r="E16" i="7" s="1"/>
  <c r="G16" i="7"/>
  <c r="F16" i="7" l="1"/>
  <c r="E21" i="7" l="1" a="1"/>
  <c r="E21" i="7" s="1"/>
  <c r="G21" i="7"/>
  <c r="F21" i="7" l="1"/>
  <c r="E33" i="7" a="1"/>
  <c r="E33" i="7" s="1"/>
  <c r="G33" i="7"/>
  <c r="F33" i="7" l="1"/>
  <c r="E37" i="7" l="1" a="1"/>
  <c r="E37" i="7" s="1"/>
  <c r="G37" i="7"/>
  <c r="F37" i="7" l="1"/>
  <c r="E42" i="7" a="1"/>
  <c r="E42" i="7" s="1"/>
  <c r="G42" i="7"/>
  <c r="F42" i="7" l="1"/>
  <c r="E44" i="7" l="1" a="1"/>
  <c r="E44" i="7" s="1"/>
  <c r="G44" i="7"/>
  <c r="F44" i="7" l="1"/>
  <c r="E47" i="7" l="1" a="1"/>
  <c r="E47" i="7" s="1"/>
  <c r="G47" i="7"/>
  <c r="F47" i="7" l="1"/>
  <c r="E46" i="7" a="1"/>
  <c r="E46" i="7" s="1"/>
  <c r="G26" i="7"/>
  <c r="G40" i="7"/>
  <c r="G9" i="7"/>
  <c r="G6" i="7"/>
  <c r="F26" i="7" l="1"/>
  <c r="F40" i="7"/>
  <c r="F9" i="7"/>
  <c r="F6" i="7"/>
  <c r="E45" i="7" a="1"/>
  <c r="E45" i="7" s="1"/>
  <c r="G30" i="7"/>
  <c r="G45" i="7"/>
  <c r="G34" i="7"/>
  <c r="G17" i="7"/>
  <c r="G28" i="7"/>
  <c r="G8" i="7"/>
  <c r="G29" i="7"/>
  <c r="G46" i="7"/>
  <c r="G25" i="7"/>
  <c r="G15" i="7"/>
  <c r="G19" i="7"/>
  <c r="G31" i="7"/>
  <c r="G20" i="7"/>
  <c r="G41" i="7"/>
  <c r="G7" i="7"/>
  <c r="G13" i="7"/>
  <c r="G22" i="7"/>
  <c r="G36" i="7"/>
  <c r="G24" i="7"/>
  <c r="G12" i="7"/>
  <c r="G18" i="7"/>
  <c r="G32" i="7"/>
  <c r="G39" i="7"/>
  <c r="G23" i="7"/>
  <c r="G14" i="7"/>
  <c r="G10" i="7"/>
  <c r="G27" i="7"/>
  <c r="G43" i="7"/>
  <c r="G11" i="7"/>
  <c r="G38" i="7"/>
  <c r="G35" i="7"/>
  <c r="F35" i="7" l="1"/>
  <c r="F38" i="7"/>
  <c r="F11" i="7"/>
  <c r="F43" i="7"/>
  <c r="F27" i="7"/>
  <c r="F10" i="7"/>
  <c r="F14" i="7"/>
  <c r="F23" i="7"/>
  <c r="F39" i="7"/>
  <c r="F32" i="7"/>
  <c r="F18" i="7"/>
  <c r="F12" i="7"/>
  <c r="F24" i="7"/>
  <c r="F36" i="7"/>
  <c r="F22" i="7"/>
  <c r="F13" i="7"/>
  <c r="F7" i="7"/>
  <c r="F41" i="7"/>
  <c r="F20" i="7"/>
  <c r="F31" i="7"/>
  <c r="F19" i="7"/>
  <c r="F15" i="7"/>
  <c r="F25" i="7"/>
  <c r="F46" i="7"/>
  <c r="F29" i="7"/>
  <c r="F8" i="7"/>
  <c r="F28" i="7"/>
  <c r="F17" i="7"/>
  <c r="F34" i="7"/>
  <c r="F45" i="7"/>
  <c r="F30" i="7"/>
  <c r="E43" i="7" l="1" a="1"/>
  <c r="E43" i="7" s="1"/>
  <c r="E41" i="7" l="1" a="1"/>
  <c r="E41" i="7" s="1"/>
  <c r="E40" i="7" l="1" a="1"/>
  <c r="E40" i="7" s="1"/>
  <c r="E39" i="7" l="1" a="1"/>
  <c r="E39" i="7" s="1"/>
  <c r="E38" i="7" l="1" a="1"/>
  <c r="E38" i="7" s="1"/>
  <c r="E36" i="7" l="1" a="1"/>
  <c r="E36" i="7" s="1"/>
  <c r="E35" i="7" l="1"/>
  <c r="E34" i="7" l="1"/>
  <c r="E32" i="7" l="1" a="1"/>
  <c r="E32" i="7" s="1"/>
  <c r="E31" i="7" l="1" a="1"/>
  <c r="E31" i="7" s="1"/>
  <c r="E30" i="7" l="1" a="1"/>
  <c r="E30" i="7" s="1"/>
  <c r="E29" i="7" l="1" a="1"/>
  <c r="E29" i="7" s="1"/>
  <c r="E28" i="7" l="1" a="1"/>
  <c r="E28" i="7" s="1"/>
  <c r="E27" i="7" l="1" a="1"/>
  <c r="E27" i="7" s="1"/>
  <c r="E26" i="7" l="1" a="1"/>
  <c r="E26" i="7" s="1"/>
  <c r="E25" i="7" l="1" a="1"/>
  <c r="E25" i="7" s="1"/>
  <c r="E24" i="7" l="1" a="1"/>
  <c r="E24" i="7" s="1"/>
  <c r="E23" i="7" a="1"/>
  <c r="E23" i="7" s="1"/>
  <c r="E22" i="7" l="1" a="1"/>
  <c r="E22" i="7" s="1"/>
  <c r="E20" i="7" l="1" a="1"/>
  <c r="E20" i="7" s="1"/>
  <c r="E18" i="7" l="1" a="1"/>
  <c r="E18" i="7" s="1"/>
  <c r="E17" i="7" l="1" a="1"/>
  <c r="E17" i="7" s="1"/>
  <c r="E15" i="7" l="1" a="1"/>
  <c r="E15" i="7" s="1"/>
  <c r="E14" i="7" l="1" a="1"/>
  <c r="E14" i="7" s="1"/>
  <c r="E13" i="7" l="1"/>
  <c r="E12" i="7" l="1" a="1"/>
  <c r="E12" i="7" s="1"/>
  <c r="E11" i="7" l="1" a="1"/>
  <c r="E11" i="7" s="1"/>
  <c r="E10" i="7" l="1" a="1"/>
  <c r="E10" i="7" s="1"/>
  <c r="E9" i="7" l="1" a="1"/>
  <c r="E9" i="7" s="1"/>
  <c r="E8" i="7" l="1" a="1"/>
  <c r="E8" i="7" s="1"/>
  <c r="E7" i="7" l="1" a="1"/>
  <c r="E7" i="7" s="1"/>
  <c r="E6" i="7" l="1" a="1"/>
  <c r="E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<sst xmlns="http://schemas.openxmlformats.org/spreadsheetml/2006/main" count="141" uniqueCount="64">
  <si>
    <t>pmsocho</t>
  </si>
  <si>
    <t>98928300064480200000000113</t>
  </si>
  <si>
    <t>98928300064480200000000016</t>
  </si>
  <si>
    <t>97928300064480200000000034</t>
  </si>
  <si>
    <t>94928300064480200000000088</t>
  </si>
  <si>
    <t>93928300064480200000000009</t>
  </si>
  <si>
    <t>92928300064480200000000027</t>
  </si>
  <si>
    <t>91928300064480200000000045</t>
  </si>
  <si>
    <t>90928300064480200000000063</t>
  </si>
  <si>
    <t>88928300064480200000000099</t>
  </si>
  <si>
    <t>88928300064480200000000002</t>
  </si>
  <si>
    <t>Numer</t>
  </si>
  <si>
    <t>Ile razy</t>
  </si>
  <si>
    <t>Kwota</t>
  </si>
  <si>
    <t>Suma Kwota</t>
  </si>
  <si>
    <t>Andrzej Wróblewski</t>
  </si>
  <si>
    <t>Iwona Skoczeń</t>
  </si>
  <si>
    <t>Formuła</t>
  </si>
  <si>
    <t>Długość</t>
  </si>
  <si>
    <t>=SUMA(($B$3:$B$15=$E$3)*(PRAWY($B$3:$B$15;15)=PRAWY($E$3;15)))</t>
  </si>
  <si>
    <t>=SUMA.ILOCZYNÓW(--($B$3:$B$15=E3))</t>
  </si>
  <si>
    <t>=SUMA(--(B3:B15=E3))</t>
  </si>
  <si>
    <t>=SUMA.ILOCZYNÓW((E3=B3:B15)*1)</t>
  </si>
  <si>
    <t>=SUMA(--CZY.LICZBA(SZUKAJ.TEKST(E3;B3:B15)))</t>
  </si>
  <si>
    <t>=SUMA.ILOCZYNÓW(($E$3=$B$3:$B$15)*1)</t>
  </si>
  <si>
    <t>=SUMA(((B3:B15)=E3)*1)</t>
  </si>
  <si>
    <t>=LICZ.JEŻELI(B3:B15;"*"&amp;PRAWY(E3;15))</t>
  </si>
  <si>
    <t>=SUMA((PRAWY(B3:B15;3)=PRAWY(E3;3))*1)</t>
  </si>
  <si>
    <t>=SUMA(PORÓWNAJ(E3;B3:B15)*1)</t>
  </si>
  <si>
    <t>=SUMA.ILOCZYNÓW(--($B$3:$B$15=$E$3))</t>
  </si>
  <si>
    <t>=SUMA(($E$3=B3:B15)*1)</t>
  </si>
  <si>
    <t>=LICZ.JEŻELI(B3:B15;"*"&amp;E3)</t>
  </si>
  <si>
    <t>=SUMA(JEŻELI(FRAGMENT.TEKSTU(B3:B15;1;30)=FRAGMENT.TEKSTU(E3;1;30);1;0))</t>
  </si>
  <si>
    <t>=SUMA.ILOCZYNÓW(--(B3:B15=E3))</t>
  </si>
  <si>
    <t>=SUMA(JEŻELI(E3=B3:B15;1;0))</t>
  </si>
  <si>
    <t>=SUMA(1*(B3:B15=E3))</t>
  </si>
  <si>
    <t>=SUMA(JEŻELI(E3=$B$3:$B$15;1;0))</t>
  </si>
  <si>
    <t>=SUMA((LEWY(B3:B15;15)&amp;PRAWY(B3:B15;11)=E3)*1)</t>
  </si>
  <si>
    <t>=SUMA(JEŻELI(B3:B15=E$3;1;0))</t>
  </si>
  <si>
    <t>=SUMA(JEŻELI(B3:B15=E3;1;""))</t>
  </si>
  <si>
    <t>=SUMA.ILOCZYNÓW(PORÓWNAJ(E3;B3:B15)*1)</t>
  </si>
  <si>
    <t>=ILE.NIEPUSTYCH((FILTRUJ(B3:B15;E3=B3:B15)))</t>
  </si>
  <si>
    <t>=SUMA(JEŻELI($E$3=B3:B15=PRAWDA;1;""))</t>
  </si>
  <si>
    <t>=SUMA((JEŻELI(E3=B3:B15;LICZ.JEŻELI(B3:B15;E3)))/LICZ.JEŻELI(B3:B15;E3))</t>
  </si>
  <si>
    <t>=LICZ.JEŻELI(B3:B15;"*"&amp;E3&amp;"*")</t>
  </si>
  <si>
    <t>=LICZ.JEŻELI($B$3:$B$15;"*98928300064480200000000113*")</t>
  </si>
  <si>
    <t>=SUMA(--PORÓWNAJ($B$3:$B$15;$E$3))</t>
  </si>
  <si>
    <t>=SUMA.ILOCZYNÓW(--($E$3=$B$3:$B$15))</t>
  </si>
  <si>
    <t>=SUMA.ILOCZYNÓW(--PORÓWNAJ($B$3:$B$15;$E$3))</t>
  </si>
  <si>
    <t>=SUMA.ILOCZYNÓW((B3:B15=E3)*1)</t>
  </si>
  <si>
    <t>=SUMA.ILOCZYNÓW(--(E3=B3:B15))</t>
  </si>
  <si>
    <t>=SUMA.ILOCZYNÓW((LEWY(B3:B15;ZAOKR.DO.CAŁK(DŁ(B3:B15)/2))=LEWY(E3;ZAOKR.DO.CAŁK(DŁ(B3:B15)/2)))*1;(PRAWY(B3:B15;DŁ(B3:B15)-ZAOKR.DO.CAŁK(DŁ(B3:B15)/2))=PRAWY(E3;DŁ(B3:B15)-ZAOKR.DO.CAŁK(DŁ(B3:B15)/2)))*1)</t>
  </si>
  <si>
    <t>=SUMA.ILOCZYNÓW(--(B3:B15&amp;""=E3))</t>
  </si>
  <si>
    <t>=SUMA(JEŻELI($B$3:$B$15=E3;1))</t>
  </si>
  <si>
    <t>=SUMA(JEŻELI(B3:B15=E3;1))</t>
  </si>
  <si>
    <t>1</t>
  </si>
  <si>
    <t>2</t>
  </si>
  <si>
    <t>3</t>
  </si>
  <si>
    <t>98928300064480200000000015</t>
  </si>
  <si>
    <t>0000000000000001</t>
  </si>
  <si>
    <t>0000000000000002</t>
  </si>
  <si>
    <t>0000000000000003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</si>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</sst>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Arial Unicode MS"/>
    </font>
    <font>
      <sz val="11"/>
      <color theme="1"/>
      <name val="Arial"/>
      <family val="2"/>
      <charset val="238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0" xfId="1"/>
    <xf numFmtId="49" fontId="0" fillId="0" borderId="0" xfId="0" applyNumberFormat="1"/>
    <xf numFmtId="0" fontId="0" fillId="0" borderId="0" xfId="0" applyNumberFormat="1"/>
    <xf numFmtId="0" fontId="0" fillId="3" borderId="0" xfId="0" applyFill="1"/>
    <xf numFmtId="0" fontId="4" fillId="0" borderId="0" xfId="0" applyFont="1" applyAlignment="1">
      <alignment vertical="center"/>
    </xf>
    <xf numFmtId="0" fontId="5" fillId="0" borderId="0" xfId="0" applyFont="1"/>
    <xf numFmtId="0" fontId="0" fillId="0" borderId="0" xfId="0" quotePrefix="1"/>
    <xf numFmtId="0" fontId="6" fillId="0" borderId="0" xfId="0" applyFont="1"/>
    <xf numFmtId="0" fontId="2" fillId="0" borderId="0" xfId="0" applyFont="1"/>
    <xf numFmtId="0" fontId="7" fillId="0" borderId="0" xfId="3" applyFont="1"/>
    <xf numFmtId="0" fontId="8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10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sv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6" Type="http://schemas.openxmlformats.org/officeDocument/2006/relationships/image" Target="../media/image9.svg"/><Relationship Id="rId5" Type="http://schemas.openxmlformats.org/officeDocument/2006/relationships/image" Target="../media/image8.png"/><Relationship Id="rId10" Type="http://schemas.openxmlformats.org/officeDocument/2006/relationships/image" Target="../media/image13.svg"/><Relationship Id="rId4" Type="http://schemas.openxmlformats.org/officeDocument/2006/relationships/image" Target="../media/image7.svg"/><Relationship Id="rId9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2D457E-D0D6-4DF5-8237-4465A6F27052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8C58811A-83C7-4F27-9E7C-DA5FCADCE155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3A7F4F19-453F-4AFE-8C84-6EF415A5C9A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AD82A184-D6B3-49A2-BBC8-EF19AFDE81A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525517</xdr:colOff>
      <xdr:row>0</xdr:row>
      <xdr:rowOff>0</xdr:rowOff>
    </xdr:from>
    <xdr:to>
      <xdr:col>4</xdr:col>
      <xdr:colOff>349657</xdr:colOff>
      <xdr:row>5</xdr:row>
      <xdr:rowOff>91966</xdr:rowOff>
    </xdr:to>
    <xdr:pic>
      <xdr:nvPicPr>
        <xdr:cNvPr id="16" name="Grafika 15" descr="Uniesiony kciuk">
          <a:extLst>
            <a:ext uri="{FF2B5EF4-FFF2-40B4-BE49-F238E27FC236}">
              <a16:creationId xmlns:a16="http://schemas.microsoft.com/office/drawing/2014/main" id="{70A1FAF8-1B72-4C23-A59C-84BB270EC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72914" y="0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9</xdr:col>
      <xdr:colOff>295605</xdr:colOff>
      <xdr:row>4</xdr:row>
      <xdr:rowOff>13141</xdr:rowOff>
    </xdr:from>
    <xdr:to>
      <xdr:col>11</xdr:col>
      <xdr:colOff>361293</xdr:colOff>
      <xdr:row>10</xdr:row>
      <xdr:rowOff>155809</xdr:rowOff>
    </xdr:to>
    <xdr:pic>
      <xdr:nvPicPr>
        <xdr:cNvPr id="17" name="Grafika 16" descr="Mowa">
          <a:extLst>
            <a:ext uri="{FF2B5EF4-FFF2-40B4-BE49-F238E27FC236}">
              <a16:creationId xmlns:a16="http://schemas.microsoft.com/office/drawing/2014/main" id="{B00DE4CB-50D6-4FFB-8253-A21F27853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419398" y="775141"/>
          <a:ext cx="1287516" cy="1285668"/>
        </a:xfrm>
        <a:prstGeom prst="rect">
          <a:avLst/>
        </a:prstGeom>
      </xdr:spPr>
    </xdr:pic>
    <xdr:clientData/>
  </xdr:twoCellAnchor>
  <xdr:twoCellAnchor editAs="oneCell">
    <xdr:from>
      <xdr:col>2</xdr:col>
      <xdr:colOff>275897</xdr:colOff>
      <xdr:row>4</xdr:row>
      <xdr:rowOff>52552</xdr:rowOff>
    </xdr:from>
    <xdr:to>
      <xdr:col>4</xdr:col>
      <xdr:colOff>100037</xdr:colOff>
      <xdr:row>9</xdr:row>
      <xdr:rowOff>144518</xdr:rowOff>
    </xdr:to>
    <xdr:pic>
      <xdr:nvPicPr>
        <xdr:cNvPr id="18" name="Grafika 17" descr="Uniesiony kciuk">
          <a:extLst>
            <a:ext uri="{FF2B5EF4-FFF2-40B4-BE49-F238E27FC236}">
              <a16:creationId xmlns:a16="http://schemas.microsoft.com/office/drawing/2014/main" id="{51350277-84D8-4184-A026-CF86468EA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23294" y="814552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3</xdr:col>
      <xdr:colOff>387572</xdr:colOff>
      <xdr:row>9</xdr:row>
      <xdr:rowOff>13140</xdr:rowOff>
    </xdr:from>
    <xdr:to>
      <xdr:col>5</xdr:col>
      <xdr:colOff>453260</xdr:colOff>
      <xdr:row>15</xdr:row>
      <xdr:rowOff>155808</xdr:rowOff>
    </xdr:to>
    <xdr:pic>
      <xdr:nvPicPr>
        <xdr:cNvPr id="19" name="Grafika 18" descr="Mowa">
          <a:extLst>
            <a:ext uri="{FF2B5EF4-FFF2-40B4-BE49-F238E27FC236}">
              <a16:creationId xmlns:a16="http://schemas.microsoft.com/office/drawing/2014/main" id="{F975CF8C-F659-4591-AB1A-6E3C7598C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305972" y="1727640"/>
          <a:ext cx="1284889" cy="1285668"/>
        </a:xfrm>
        <a:prstGeom prst="rect">
          <a:avLst/>
        </a:prstGeom>
      </xdr:spPr>
    </xdr:pic>
    <xdr:clientData/>
  </xdr:twoCellAnchor>
  <xdr:twoCellAnchor editAs="oneCell">
    <xdr:from>
      <xdr:col>8</xdr:col>
      <xdr:colOff>295604</xdr:colOff>
      <xdr:row>7</xdr:row>
      <xdr:rowOff>39415</xdr:rowOff>
    </xdr:from>
    <xdr:to>
      <xdr:col>10</xdr:col>
      <xdr:colOff>119743</xdr:colOff>
      <xdr:row>12</xdr:row>
      <xdr:rowOff>131381</xdr:rowOff>
    </xdr:to>
    <xdr:pic>
      <xdr:nvPicPr>
        <xdr:cNvPr id="20" name="Grafika 19" descr="Uniesiony kciuk">
          <a:extLst>
            <a:ext uri="{FF2B5EF4-FFF2-40B4-BE49-F238E27FC236}">
              <a16:creationId xmlns:a16="http://schemas.microsoft.com/office/drawing/2014/main" id="{C79BFF18-D886-4B1B-8E4D-6F853B2D9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6262004" y="1372915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10</xdr:col>
      <xdr:colOff>328451</xdr:colOff>
      <xdr:row>9</xdr:row>
      <xdr:rowOff>65691</xdr:rowOff>
    </xdr:from>
    <xdr:to>
      <xdr:col>12</xdr:col>
      <xdr:colOff>394140</xdr:colOff>
      <xdr:row>16</xdr:row>
      <xdr:rowOff>17859</xdr:rowOff>
    </xdr:to>
    <xdr:pic>
      <xdr:nvPicPr>
        <xdr:cNvPr id="21" name="Grafika 20" descr="Mowa">
          <a:extLst>
            <a:ext uri="{FF2B5EF4-FFF2-40B4-BE49-F238E27FC236}">
              <a16:creationId xmlns:a16="http://schemas.microsoft.com/office/drawing/2014/main" id="{F2E05967-96BD-4E44-BA28-A4E808338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7514051" y="1780191"/>
          <a:ext cx="1284888" cy="1285668"/>
        </a:xfrm>
        <a:prstGeom prst="rect">
          <a:avLst/>
        </a:prstGeom>
      </xdr:spPr>
    </xdr:pic>
    <xdr:clientData/>
  </xdr:twoCellAnchor>
  <xdr:twoCellAnchor editAs="oneCell">
    <xdr:from>
      <xdr:col>12</xdr:col>
      <xdr:colOff>197069</xdr:colOff>
      <xdr:row>11</xdr:row>
      <xdr:rowOff>26277</xdr:rowOff>
    </xdr:from>
    <xdr:to>
      <xdr:col>14</xdr:col>
      <xdr:colOff>21208</xdr:colOff>
      <xdr:row>16</xdr:row>
      <xdr:rowOff>118243</xdr:rowOff>
    </xdr:to>
    <xdr:pic>
      <xdr:nvPicPr>
        <xdr:cNvPr id="22" name="Grafika 21" descr="Uniesiony kciuk">
          <a:extLst>
            <a:ext uri="{FF2B5EF4-FFF2-40B4-BE49-F238E27FC236}">
              <a16:creationId xmlns:a16="http://schemas.microsoft.com/office/drawing/2014/main" id="{2B899489-F005-47ED-958D-1DDD49FCC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8601869" y="2121777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11</xdr:col>
      <xdr:colOff>256190</xdr:colOff>
      <xdr:row>5</xdr:row>
      <xdr:rowOff>39415</xdr:rowOff>
    </xdr:from>
    <xdr:to>
      <xdr:col>13</xdr:col>
      <xdr:colOff>80330</xdr:colOff>
      <xdr:row>10</xdr:row>
      <xdr:rowOff>131381</xdr:rowOff>
    </xdr:to>
    <xdr:pic>
      <xdr:nvPicPr>
        <xdr:cNvPr id="23" name="Grafika 22" descr="Uniesiony kciuk">
          <a:extLst>
            <a:ext uri="{FF2B5EF4-FFF2-40B4-BE49-F238E27FC236}">
              <a16:creationId xmlns:a16="http://schemas.microsoft.com/office/drawing/2014/main" id="{085C91A8-9D1A-4219-B6A7-0F8D329F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8051390" y="991915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2</xdr:col>
      <xdr:colOff>459827</xdr:colOff>
      <xdr:row>12</xdr:row>
      <xdr:rowOff>98536</xdr:rowOff>
    </xdr:from>
    <xdr:to>
      <xdr:col>4</xdr:col>
      <xdr:colOff>283967</xdr:colOff>
      <xdr:row>18</xdr:row>
      <xdr:rowOff>2</xdr:rowOff>
    </xdr:to>
    <xdr:pic>
      <xdr:nvPicPr>
        <xdr:cNvPr id="24" name="Grafika 23" descr="Uniesiony kciuk">
          <a:extLst>
            <a:ext uri="{FF2B5EF4-FFF2-40B4-BE49-F238E27FC236}">
              <a16:creationId xmlns:a16="http://schemas.microsoft.com/office/drawing/2014/main" id="{D8F9265E-9618-436A-9FE4-9E0F15314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68627" y="2384536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4</xdr:col>
      <xdr:colOff>59121</xdr:colOff>
      <xdr:row>5</xdr:row>
      <xdr:rowOff>32847</xdr:rowOff>
    </xdr:from>
    <xdr:to>
      <xdr:col>5</xdr:col>
      <xdr:colOff>494174</xdr:colOff>
      <xdr:row>10</xdr:row>
      <xdr:rowOff>124813</xdr:rowOff>
    </xdr:to>
    <xdr:pic>
      <xdr:nvPicPr>
        <xdr:cNvPr id="25" name="Grafika 24" descr="Uniesiony kciuk">
          <a:extLst>
            <a:ext uri="{FF2B5EF4-FFF2-40B4-BE49-F238E27FC236}">
              <a16:creationId xmlns:a16="http://schemas.microsoft.com/office/drawing/2014/main" id="{3B0F7F7B-DFE3-4905-942F-C75B21CB3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128345" y="985347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8</xdr:col>
      <xdr:colOff>72259</xdr:colOff>
      <xdr:row>1</xdr:row>
      <xdr:rowOff>105104</xdr:rowOff>
    </xdr:from>
    <xdr:to>
      <xdr:col>9</xdr:col>
      <xdr:colOff>507312</xdr:colOff>
      <xdr:row>7</xdr:row>
      <xdr:rowOff>6570</xdr:rowOff>
    </xdr:to>
    <xdr:pic>
      <xdr:nvPicPr>
        <xdr:cNvPr id="26" name="Grafika 25" descr="Uniesiony kciuk">
          <a:extLst>
            <a:ext uri="{FF2B5EF4-FFF2-40B4-BE49-F238E27FC236}">
              <a16:creationId xmlns:a16="http://schemas.microsoft.com/office/drawing/2014/main" id="{2F4EF572-BF2F-4F6D-A141-A46CB8BBC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85138" y="295604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4</xdr:col>
      <xdr:colOff>282465</xdr:colOff>
      <xdr:row>0</xdr:row>
      <xdr:rowOff>157657</xdr:rowOff>
    </xdr:from>
    <xdr:to>
      <xdr:col>6</xdr:col>
      <xdr:colOff>106604</xdr:colOff>
      <xdr:row>6</xdr:row>
      <xdr:rowOff>59123</xdr:rowOff>
    </xdr:to>
    <xdr:pic>
      <xdr:nvPicPr>
        <xdr:cNvPr id="27" name="Grafika 26" descr="Uniesiony kciuk">
          <a:extLst>
            <a:ext uri="{FF2B5EF4-FFF2-40B4-BE49-F238E27FC236}">
              <a16:creationId xmlns:a16="http://schemas.microsoft.com/office/drawing/2014/main" id="{C544565C-F43E-4661-90D3-A60042E7F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810465" y="157657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72261</xdr:rowOff>
    </xdr:from>
    <xdr:to>
      <xdr:col>2</xdr:col>
      <xdr:colOff>440119</xdr:colOff>
      <xdr:row>11</xdr:row>
      <xdr:rowOff>24429</xdr:rowOff>
    </xdr:to>
    <xdr:pic>
      <xdr:nvPicPr>
        <xdr:cNvPr id="28" name="Grafika 27" descr="Mowa">
          <a:extLst>
            <a:ext uri="{FF2B5EF4-FFF2-40B4-BE49-F238E27FC236}">
              <a16:creationId xmlns:a16="http://schemas.microsoft.com/office/drawing/2014/main" id="{47B46109-6BB1-4CFD-B850-D5AD61F8E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0" y="834261"/>
          <a:ext cx="1287516" cy="1285668"/>
        </a:xfrm>
        <a:prstGeom prst="rect">
          <a:avLst/>
        </a:prstGeom>
      </xdr:spPr>
    </xdr:pic>
    <xdr:clientData/>
  </xdr:twoCellAnchor>
  <xdr:twoCellAnchor editAs="oneCell">
    <xdr:from>
      <xdr:col>9</xdr:col>
      <xdr:colOff>354723</xdr:colOff>
      <xdr:row>12</xdr:row>
      <xdr:rowOff>124811</xdr:rowOff>
    </xdr:from>
    <xdr:to>
      <xdr:col>11</xdr:col>
      <xdr:colOff>178862</xdr:colOff>
      <xdr:row>18</xdr:row>
      <xdr:rowOff>26277</xdr:rowOff>
    </xdr:to>
    <xdr:pic>
      <xdr:nvPicPr>
        <xdr:cNvPr id="29" name="Grafika 28" descr="Uniesiony kciuk">
          <a:extLst>
            <a:ext uri="{FF2B5EF4-FFF2-40B4-BE49-F238E27FC236}">
              <a16:creationId xmlns:a16="http://schemas.microsoft.com/office/drawing/2014/main" id="{A29A526F-6B9A-4369-8C00-200B2C913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6930723" y="2410811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7</xdr:col>
      <xdr:colOff>420416</xdr:colOff>
      <xdr:row>12</xdr:row>
      <xdr:rowOff>6572</xdr:rowOff>
    </xdr:from>
    <xdr:to>
      <xdr:col>9</xdr:col>
      <xdr:colOff>486105</xdr:colOff>
      <xdr:row>18</xdr:row>
      <xdr:rowOff>149240</xdr:rowOff>
    </xdr:to>
    <xdr:pic>
      <xdr:nvPicPr>
        <xdr:cNvPr id="30" name="Grafika 29" descr="Mowa">
          <a:extLst>
            <a:ext uri="{FF2B5EF4-FFF2-40B4-BE49-F238E27FC236}">
              <a16:creationId xmlns:a16="http://schemas.microsoft.com/office/drawing/2014/main" id="{CF56EF3A-8F81-4110-90A0-8CD092ABF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5777216" y="2292572"/>
          <a:ext cx="1284888" cy="1285668"/>
        </a:xfrm>
        <a:prstGeom prst="rect">
          <a:avLst/>
        </a:prstGeom>
      </xdr:spPr>
    </xdr:pic>
    <xdr:clientData/>
  </xdr:twoCellAnchor>
  <xdr:twoCellAnchor editAs="oneCell">
    <xdr:from>
      <xdr:col>5</xdr:col>
      <xdr:colOff>400705</xdr:colOff>
      <xdr:row>4</xdr:row>
      <xdr:rowOff>156845</xdr:rowOff>
    </xdr:from>
    <xdr:to>
      <xdr:col>8</xdr:col>
      <xdr:colOff>269327</xdr:colOff>
      <xdr:row>13</xdr:row>
      <xdr:rowOff>141267</xdr:rowOff>
    </xdr:to>
    <xdr:pic>
      <xdr:nvPicPr>
        <xdr:cNvPr id="31" name="Grafika 30" descr="Uśmiechnięta twarz bez wypełnienia">
          <a:extLst>
            <a:ext uri="{FF2B5EF4-FFF2-40B4-BE49-F238E27FC236}">
              <a16:creationId xmlns:a16="http://schemas.microsoft.com/office/drawing/2014/main" id="{1C842AF4-9D68-4960-98CB-D0015AB2F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4538305" y="918845"/>
          <a:ext cx="1697421" cy="1698922"/>
        </a:xfrm>
        <a:prstGeom prst="rect">
          <a:avLst/>
        </a:prstGeom>
      </xdr:spPr>
    </xdr:pic>
    <xdr:clientData/>
  </xdr:twoCellAnchor>
  <xdr:twoCellAnchor editAs="oneCell">
    <xdr:from>
      <xdr:col>5</xdr:col>
      <xdr:colOff>144517</xdr:colOff>
      <xdr:row>12</xdr:row>
      <xdr:rowOff>59121</xdr:rowOff>
    </xdr:from>
    <xdr:to>
      <xdr:col>6</xdr:col>
      <xdr:colOff>579570</xdr:colOff>
      <xdr:row>17</xdr:row>
      <xdr:rowOff>151087</xdr:rowOff>
    </xdr:to>
    <xdr:pic>
      <xdr:nvPicPr>
        <xdr:cNvPr id="32" name="Grafika 31" descr="Uniesiony kciuk">
          <a:extLst>
            <a:ext uri="{FF2B5EF4-FFF2-40B4-BE49-F238E27FC236}">
              <a16:creationId xmlns:a16="http://schemas.microsoft.com/office/drawing/2014/main" id="{F47895B4-8DC7-4DB5-A879-5993E1101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824655" y="2345121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6</xdr:col>
      <xdr:colOff>72261</xdr:colOff>
      <xdr:row>0</xdr:row>
      <xdr:rowOff>0</xdr:rowOff>
    </xdr:from>
    <xdr:to>
      <xdr:col>8</xdr:col>
      <xdr:colOff>137950</xdr:colOff>
      <xdr:row>6</xdr:row>
      <xdr:rowOff>142668</xdr:rowOff>
    </xdr:to>
    <xdr:pic>
      <xdr:nvPicPr>
        <xdr:cNvPr id="33" name="Grafika 32" descr="Mowa">
          <a:extLst>
            <a:ext uri="{FF2B5EF4-FFF2-40B4-BE49-F238E27FC236}">
              <a16:creationId xmlns:a16="http://schemas.microsoft.com/office/drawing/2014/main" id="{616CFBCC-02B5-41A2-8F07-902959436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3363313" y="0"/>
          <a:ext cx="1287516" cy="1285668"/>
        </a:xfrm>
        <a:prstGeom prst="rect">
          <a:avLst/>
        </a:prstGeom>
      </xdr:spPr>
    </xdr:pic>
    <xdr:clientData/>
  </xdr:twoCellAnchor>
  <xdr:twoCellAnchor editAs="oneCell">
    <xdr:from>
      <xdr:col>12</xdr:col>
      <xdr:colOff>72259</xdr:colOff>
      <xdr:row>0</xdr:row>
      <xdr:rowOff>78827</xdr:rowOff>
    </xdr:from>
    <xdr:to>
      <xdr:col>13</xdr:col>
      <xdr:colOff>507312</xdr:colOff>
      <xdr:row>5</xdr:row>
      <xdr:rowOff>170793</xdr:rowOff>
    </xdr:to>
    <xdr:pic>
      <xdr:nvPicPr>
        <xdr:cNvPr id="34" name="Grafika 33" descr="Uniesiony kciuk">
          <a:extLst>
            <a:ext uri="{FF2B5EF4-FFF2-40B4-BE49-F238E27FC236}">
              <a16:creationId xmlns:a16="http://schemas.microsoft.com/office/drawing/2014/main" id="{BC4EC7AD-FE07-4EC6-9E70-184B2FB14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28793" y="78827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0</xdr:col>
      <xdr:colOff>111672</xdr:colOff>
      <xdr:row>12</xdr:row>
      <xdr:rowOff>157655</xdr:rowOff>
    </xdr:from>
    <xdr:to>
      <xdr:col>2</xdr:col>
      <xdr:colOff>310242</xdr:colOff>
      <xdr:row>18</xdr:row>
      <xdr:rowOff>59121</xdr:rowOff>
    </xdr:to>
    <xdr:pic>
      <xdr:nvPicPr>
        <xdr:cNvPr id="35" name="Grafika 34" descr="Uniesiony kciuk">
          <a:extLst>
            <a:ext uri="{FF2B5EF4-FFF2-40B4-BE49-F238E27FC236}">
              <a16:creationId xmlns:a16="http://schemas.microsoft.com/office/drawing/2014/main" id="{26183E04-AFDF-4EEB-B3A9-EF63D5169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672" y="2443655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0</xdr:col>
      <xdr:colOff>78828</xdr:colOff>
      <xdr:row>0</xdr:row>
      <xdr:rowOff>72259</xdr:rowOff>
    </xdr:from>
    <xdr:to>
      <xdr:col>2</xdr:col>
      <xdr:colOff>277398</xdr:colOff>
      <xdr:row>5</xdr:row>
      <xdr:rowOff>164225</xdr:rowOff>
    </xdr:to>
    <xdr:pic>
      <xdr:nvPicPr>
        <xdr:cNvPr id="36" name="Grafika 35" descr="Uniesiony kciuk">
          <a:extLst>
            <a:ext uri="{FF2B5EF4-FFF2-40B4-BE49-F238E27FC236}">
              <a16:creationId xmlns:a16="http://schemas.microsoft.com/office/drawing/2014/main" id="{E08A2616-EB9D-4814-81EA-5B82C7D78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8828" y="72259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1</xdr:col>
      <xdr:colOff>558363</xdr:colOff>
      <xdr:row>8</xdr:row>
      <xdr:rowOff>170794</xdr:rowOff>
    </xdr:from>
    <xdr:to>
      <xdr:col>3</xdr:col>
      <xdr:colOff>382503</xdr:colOff>
      <xdr:row>14</xdr:row>
      <xdr:rowOff>72260</xdr:rowOff>
    </xdr:to>
    <xdr:pic>
      <xdr:nvPicPr>
        <xdr:cNvPr id="37" name="Grafika 36" descr="Uniesiony kciuk">
          <a:extLst>
            <a:ext uri="{FF2B5EF4-FFF2-40B4-BE49-F238E27FC236}">
              <a16:creationId xmlns:a16="http://schemas.microsoft.com/office/drawing/2014/main" id="{A124533E-0847-4C0B-9D69-DF437B907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94846" y="1694794"/>
          <a:ext cx="1045967" cy="1044466"/>
        </a:xfrm>
        <a:prstGeom prst="rect">
          <a:avLst/>
        </a:prstGeom>
      </xdr:spPr>
    </xdr:pic>
    <xdr:clientData/>
  </xdr:twoCellAnchor>
  <xdr:twoCellAnchor editAs="oneCell">
    <xdr:from>
      <xdr:col>9</xdr:col>
      <xdr:colOff>604344</xdr:colOff>
      <xdr:row>0</xdr:row>
      <xdr:rowOff>0</xdr:rowOff>
    </xdr:from>
    <xdr:to>
      <xdr:col>11</xdr:col>
      <xdr:colOff>428483</xdr:colOff>
      <xdr:row>5</xdr:row>
      <xdr:rowOff>91966</xdr:rowOff>
    </xdr:to>
    <xdr:pic>
      <xdr:nvPicPr>
        <xdr:cNvPr id="38" name="Grafika 37" descr="Uniesiony kciuk">
          <a:extLst>
            <a:ext uri="{FF2B5EF4-FFF2-40B4-BE49-F238E27FC236}">
              <a16:creationId xmlns:a16="http://schemas.microsoft.com/office/drawing/2014/main" id="{92F6F8EB-E652-486D-9B48-8D5FBDC80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28137" y="0"/>
          <a:ext cx="1045967" cy="10444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msocho-my.sharepoint.com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607B8-F48C-426F-96CA-610F387CAD2E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/>
  <cols>
    <col min="1" max="9" width="9.140625" style="9"/>
    <col min="10" max="10" width="10.140625" style="9" customWidth="1"/>
    <col min="11" max="11" width="10.28515625" style="9" customWidth="1"/>
    <col min="12" max="16384" width="9.140625" style="9"/>
  </cols>
  <sheetData>
    <row r="1" spans="1:11" ht="26.25">
      <c r="A1" s="8" t="s">
        <v>62</v>
      </c>
    </row>
    <row r="2" spans="1:11" ht="26.25">
      <c r="A2" s="8" t="s">
        <v>63</v>
      </c>
      <c r="F2" s="10"/>
      <c r="I2" s="11"/>
      <c r="J2" s="11"/>
      <c r="K2" s="1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4D66E-52B1-443B-9E12-A119430E25A4}">
  <dimension ref="B2:O47"/>
  <sheetViews>
    <sheetView zoomScale="160" zoomScaleNormal="160" workbookViewId="0">
      <selection activeCell="E9" sqref="E9"/>
    </sheetView>
  </sheetViews>
  <sheetFormatPr defaultRowHeight="15"/>
  <cols>
    <col min="1" max="1" width="1.5703125" customWidth="1"/>
    <col min="2" max="2" width="31.5703125" customWidth="1"/>
    <col min="3" max="3" width="7.28515625" customWidth="1"/>
    <col min="4" max="4" width="12.5703125" customWidth="1"/>
    <col min="5" max="5" width="28.7109375" customWidth="1"/>
    <col min="6" max="6" width="7.42578125" customWidth="1"/>
    <col min="7" max="7" width="31.28515625" customWidth="1"/>
    <col min="8" max="8" width="23.42578125" customWidth="1"/>
    <col min="11" max="11" width="10.7109375" customWidth="1"/>
  </cols>
  <sheetData>
    <row r="2" spans="2:15">
      <c r="B2" s="1" t="s">
        <v>11</v>
      </c>
      <c r="C2" s="1" t="s">
        <v>13</v>
      </c>
      <c r="E2" s="1" t="s">
        <v>11</v>
      </c>
      <c r="F2" s="1" t="s">
        <v>12</v>
      </c>
      <c r="G2" s="1" t="s">
        <v>14</v>
      </c>
      <c r="H2" s="1"/>
      <c r="K2" s="5"/>
    </row>
    <row r="3" spans="2:15">
      <c r="B3" s="3" t="s">
        <v>1</v>
      </c>
      <c r="C3">
        <v>500</v>
      </c>
      <c r="E3" s="3" t="s">
        <v>1</v>
      </c>
      <c r="F3" s="4"/>
      <c r="G3" s="4"/>
    </row>
    <row r="4" spans="2:15">
      <c r="B4" s="3" t="s">
        <v>58</v>
      </c>
      <c r="C4">
        <v>600</v>
      </c>
    </row>
    <row r="5" spans="2:15">
      <c r="B5" s="3" t="s">
        <v>3</v>
      </c>
      <c r="C5">
        <v>300</v>
      </c>
      <c r="E5" s="1" t="s">
        <v>12</v>
      </c>
      <c r="F5" s="1" t="s">
        <v>18</v>
      </c>
      <c r="G5" s="1" t="s">
        <v>17</v>
      </c>
      <c r="O5" s="2"/>
    </row>
    <row r="6" spans="2:15">
      <c r="B6" s="3" t="s">
        <v>4</v>
      </c>
      <c r="C6">
        <v>700</v>
      </c>
      <c r="D6" s="7"/>
      <c r="E6" cm="1">
        <f t="array" ref="E6">SUM(($B$3:$B$15=$E$3)*(RIGHT($B$3:$B$15,15)=RIGHT($E$3,15)))</f>
        <v>3</v>
      </c>
      <c r="F6">
        <f ca="1">LEN(G6)</f>
        <v>62</v>
      </c>
      <c r="G6" t="str">
        <f ca="1">IFERROR(_xlfn.FORMULATEXT(E6),"")</f>
        <v>=SUMA(($B$3:$B$15=$E$3)*(PRAWY($B$3:$B$15;15)=PRAWY($E$3;15)))</v>
      </c>
      <c r="H6" t="s">
        <v>19</v>
      </c>
      <c r="I6" cm="1">
        <f t="array" ref="I6">SUM(--(($H$6:H6=H6)))</f>
        <v>1</v>
      </c>
      <c r="O6" s="2"/>
    </row>
    <row r="7" spans="2:15">
      <c r="B7" s="3" t="s">
        <v>1</v>
      </c>
      <c r="C7">
        <v>700</v>
      </c>
      <c r="E7" cm="1">
        <f t="array" ref="E7">SUMPRODUCT(--($B$3:$B$15=E3))</f>
        <v>3</v>
      </c>
      <c r="F7">
        <f ca="1">LEN(G7)</f>
        <v>34</v>
      </c>
      <c r="G7" t="str">
        <f ca="1">IFERROR(_xlfn.FORMULATEXT(E7),"")</f>
        <v>=SUMA.ILOCZYNÓW(--($B$3:$B$15=E3))</v>
      </c>
      <c r="H7" t="s">
        <v>20</v>
      </c>
      <c r="I7" cm="1">
        <f t="array" ref="I7">SUM(--(($H$6:H7=H7)))</f>
        <v>1</v>
      </c>
      <c r="O7" s="2"/>
    </row>
    <row r="8" spans="2:15">
      <c r="B8" s="3" t="s">
        <v>5</v>
      </c>
      <c r="C8">
        <v>700</v>
      </c>
      <c r="E8" cm="1">
        <f t="array" ref="E8">SUM(--(B3:B15=E3))</f>
        <v>3</v>
      </c>
      <c r="F8">
        <f ca="1">LEN(G8)</f>
        <v>20</v>
      </c>
      <c r="G8" t="str">
        <f ca="1">IFERROR(_xlfn.FORMULATEXT(E8),"")</f>
        <v>=SUMA(--(B3:B15=E3))</v>
      </c>
      <c r="H8" t="s">
        <v>21</v>
      </c>
      <c r="I8" cm="1">
        <f t="array" ref="I8">SUM(--(($H$6:H8=H8)))</f>
        <v>1</v>
      </c>
      <c r="O8" s="2"/>
    </row>
    <row r="9" spans="2:15">
      <c r="B9" s="3" t="s">
        <v>6</v>
      </c>
      <c r="C9">
        <v>200</v>
      </c>
      <c r="E9" cm="1">
        <f t="array" ref="E9">SUMPRODUCT((E3=B3:B15)*1)</f>
        <v>3</v>
      </c>
      <c r="F9">
        <f ca="1">LEN(G9)</f>
        <v>30</v>
      </c>
      <c r="G9" t="str">
        <f ca="1">IFERROR(_xlfn.FORMULATEXT(E9),"")</f>
        <v>=SUMA.ILOCZYNÓW((E3=B3:B15)*1)</v>
      </c>
      <c r="H9" t="s">
        <v>22</v>
      </c>
      <c r="I9" cm="1">
        <f t="array" ref="I9">SUM(--(($H$6:H9=H9)))</f>
        <v>1</v>
      </c>
      <c r="O9" s="2"/>
    </row>
    <row r="10" spans="2:15">
      <c r="B10" s="3" t="s">
        <v>7</v>
      </c>
      <c r="C10">
        <v>900</v>
      </c>
      <c r="E10" cm="1">
        <f t="array" ref="E10">SUM(--ISNUMBER(SEARCH(E3,B3:B15)))</f>
        <v>3</v>
      </c>
      <c r="F10">
        <f ca="1">LEN(G10)</f>
        <v>44</v>
      </c>
      <c r="G10" t="str">
        <f ca="1">IFERROR(_xlfn.FORMULATEXT(E10),"")</f>
        <v>=SUMA(--CZY.LICZBA(SZUKAJ.TEKST(E3;B3:B15)))</v>
      </c>
      <c r="H10" t="s">
        <v>23</v>
      </c>
      <c r="I10" cm="1">
        <f t="array" ref="I10">SUM(--(($H$6:H10=H10)))</f>
        <v>1</v>
      </c>
    </row>
    <row r="11" spans="2:15">
      <c r="B11" s="3" t="s">
        <v>8</v>
      </c>
      <c r="C11">
        <v>400</v>
      </c>
      <c r="E11" cm="1">
        <f t="array" ref="E11">SUMPRODUCT(($E$3=$B$3:$B$15)*1)</f>
        <v>3</v>
      </c>
      <c r="F11">
        <f ca="1">LEN(G11)</f>
        <v>36</v>
      </c>
      <c r="G11" t="str">
        <f ca="1">IFERROR(_xlfn.FORMULATEXT(E11),"")</f>
        <v>=SUMA.ILOCZYNÓW(($E$3=$B$3:$B$15)*1)</v>
      </c>
      <c r="H11" t="s">
        <v>24</v>
      </c>
      <c r="I11" cm="1">
        <f t="array" ref="I11">SUM(--(($H$6:H11=H11)))</f>
        <v>1</v>
      </c>
    </row>
    <row r="12" spans="2:15">
      <c r="B12" s="3" t="s">
        <v>2</v>
      </c>
      <c r="C12">
        <v>900</v>
      </c>
      <c r="E12" cm="1">
        <f t="array" ref="E12">SUM(((B3:B15)=E3)*1)</f>
        <v>3</v>
      </c>
      <c r="F12">
        <f ca="1">LEN(G12)</f>
        <v>22</v>
      </c>
      <c r="G12" t="str">
        <f ca="1">IFERROR(_xlfn.FORMULATEXT(E12),"")</f>
        <v>=SUMA(((B3:B15)=E3)*1)</v>
      </c>
      <c r="H12" t="s">
        <v>25</v>
      </c>
      <c r="I12" cm="1">
        <f t="array" ref="I12">SUM(--(($H$6:H12=H12)))</f>
        <v>1</v>
      </c>
    </row>
    <row r="13" spans="2:15">
      <c r="B13" s="3" t="s">
        <v>9</v>
      </c>
      <c r="C13">
        <v>400</v>
      </c>
      <c r="E13">
        <f>COUNTIF(B3:B15,"*"&amp;RIGHT(E3,15))</f>
        <v>3</v>
      </c>
      <c r="F13">
        <f ca="1">LEN(G13)</f>
        <v>37</v>
      </c>
      <c r="G13" t="str">
        <f ca="1">IFERROR(_xlfn.FORMULATEXT(E13),"")</f>
        <v>=LICZ.JEŻELI(B3:B15;"*"&amp;PRAWY(E3;15))</v>
      </c>
      <c r="H13" t="s">
        <v>26</v>
      </c>
      <c r="I13" cm="1">
        <f t="array" ref="I13">SUM(--(($H$6:H13=H13)))</f>
        <v>1</v>
      </c>
    </row>
    <row r="14" spans="2:15">
      <c r="B14" s="3" t="s">
        <v>10</v>
      </c>
      <c r="C14">
        <v>200</v>
      </c>
      <c r="E14" cm="1">
        <f t="array" ref="E14">SUM((RIGHT(B3:B15,3)=RIGHT(E3,3))*1)</f>
        <v>3</v>
      </c>
      <c r="F14">
        <f ca="1">LEN(G14)</f>
        <v>38</v>
      </c>
      <c r="G14" t="str">
        <f ca="1">IFERROR(_xlfn.FORMULATEXT(E14),"")</f>
        <v>=SUMA((PRAWY(B3:B15;3)=PRAWY(E3;3))*1)</v>
      </c>
      <c r="H14" t="s">
        <v>27</v>
      </c>
      <c r="I14" cm="1">
        <f t="array" ref="I14">SUM(--(($H$6:H14=H14)))</f>
        <v>1</v>
      </c>
    </row>
    <row r="15" spans="2:15">
      <c r="B15" s="3" t="s">
        <v>1</v>
      </c>
      <c r="C15">
        <v>800</v>
      </c>
      <c r="E15" cm="1">
        <f t="array" ref="E15">SUM(EXACT(E3,B3:B15)*1)</f>
        <v>3</v>
      </c>
      <c r="F15">
        <f ca="1">LEN(G15)</f>
        <v>28</v>
      </c>
      <c r="G15" t="str">
        <f ca="1">IFERROR(_xlfn.FORMULATEXT(E15),"")</f>
        <v>=SUMA(PORÓWNAJ(E3;B3:B15)*1)</v>
      </c>
      <c r="H15" t="s">
        <v>28</v>
      </c>
      <c r="I15" cm="1">
        <f t="array" ref="I15">SUM(--(($H$6:H15=H15)))</f>
        <v>1</v>
      </c>
    </row>
    <row r="16" spans="2:15">
      <c r="E16" cm="1">
        <f t="array" ref="E16">SUM(--(B3:B15=E3))</f>
        <v>3</v>
      </c>
      <c r="F16">
        <f ca="1">LEN(G16)</f>
        <v>20</v>
      </c>
      <c r="G16" t="str">
        <f ca="1">IFERROR(_xlfn.FORMULATEXT(E16),"")</f>
        <v>=SUMA(--(B3:B15=E3))</v>
      </c>
      <c r="H16" t="s">
        <v>21</v>
      </c>
      <c r="I16" cm="1">
        <f t="array" ref="I16">SUM(--(($H$6:H16=H16)))</f>
        <v>2</v>
      </c>
    </row>
    <row r="17" spans="2:9">
      <c r="E17" cm="1">
        <f t="array" ref="E17">SUMPRODUCT(--($B$3:$B$15=$E$3))</f>
        <v>3</v>
      </c>
      <c r="F17">
        <f ca="1">LEN(G17)</f>
        <v>36</v>
      </c>
      <c r="G17" t="str">
        <f ca="1">IFERROR(_xlfn.FORMULATEXT(E17),"")</f>
        <v>=SUMA.ILOCZYNÓW(--($B$3:$B$15=$E$3))</v>
      </c>
      <c r="H17" t="s">
        <v>29</v>
      </c>
      <c r="I17" cm="1">
        <f t="array" ref="I17">SUM(--(($H$6:H17=H17)))</f>
        <v>1</v>
      </c>
    </row>
    <row r="18" spans="2:9">
      <c r="E18" cm="1">
        <f t="array" ref="E18">SUM(($E$3=B3:B15)*1)</f>
        <v>3</v>
      </c>
      <c r="F18">
        <f ca="1">LEN(G18)</f>
        <v>22</v>
      </c>
      <c r="G18" t="str">
        <f ca="1">IFERROR(_xlfn.FORMULATEXT(E18),"")</f>
        <v>=SUMA(($E$3=B3:B15)*1)</v>
      </c>
      <c r="H18" t="s">
        <v>30</v>
      </c>
      <c r="I18" cm="1">
        <f t="array" ref="I18">SUM(--(($H$6:H18=H18)))</f>
        <v>1</v>
      </c>
    </row>
    <row r="19" spans="2:9">
      <c r="E19">
        <f>COUNTIF(B3:B15,"*"&amp;E3)</f>
        <v>3</v>
      </c>
      <c r="F19">
        <f ca="1">LEN(G19)</f>
        <v>27</v>
      </c>
      <c r="G19" t="str">
        <f ca="1">IFERROR(_xlfn.FORMULATEXT(E19),"")</f>
        <v>=LICZ.JEŻELI(B3:B15;"*"&amp;E3)</v>
      </c>
      <c r="H19" t="s">
        <v>31</v>
      </c>
      <c r="I19" cm="1">
        <f t="array" ref="I19">SUM(--(($H$6:H19=H19)))</f>
        <v>1</v>
      </c>
    </row>
    <row r="20" spans="2:9">
      <c r="E20" cm="1">
        <f t="array" ref="E20">SUM(IF(MID(B3:B15,1,30)=MID(E3,1,30),1,0))</f>
        <v>3</v>
      </c>
      <c r="F20">
        <f ca="1">LEN(G20)</f>
        <v>72</v>
      </c>
      <c r="G20" t="str">
        <f ca="1">IFERROR(_xlfn.FORMULATEXT(E20),"")</f>
        <v>=SUMA(JEŻELI(FRAGMENT.TEKSTU(B3:B15;1;30)=FRAGMENT.TEKSTU(E3;1;30);1;0))</v>
      </c>
      <c r="H20" t="s">
        <v>32</v>
      </c>
      <c r="I20" cm="1">
        <f t="array" ref="I20">SUM(--(($H$6:H20=H20)))</f>
        <v>1</v>
      </c>
    </row>
    <row r="21" spans="2:9">
      <c r="E21" cm="1">
        <f t="array" ref="E21">SUMPRODUCT(--($B$3:$B$15=E3))</f>
        <v>3</v>
      </c>
      <c r="F21">
        <f ca="1">LEN(G21)</f>
        <v>34</v>
      </c>
      <c r="G21" t="str">
        <f ca="1">IFERROR(_xlfn.FORMULATEXT(E21),"")</f>
        <v>=SUMA.ILOCZYNÓW(--($B$3:$B$15=E3))</v>
      </c>
      <c r="H21" t="s">
        <v>20</v>
      </c>
      <c r="I21" cm="1">
        <f t="array" ref="I21">SUM(--(($H$6:H21=H21)))</f>
        <v>2</v>
      </c>
    </row>
    <row r="22" spans="2:9">
      <c r="E22" s="6" cm="1">
        <f t="array" ref="E22">SUMPRODUCT(--(B3:B15=E3))</f>
        <v>3</v>
      </c>
      <c r="F22">
        <f ca="1">LEN(G22)</f>
        <v>30</v>
      </c>
      <c r="G22" t="str">
        <f ca="1">IFERROR(_xlfn.FORMULATEXT(E22),"")</f>
        <v>=SUMA.ILOCZYNÓW(--(B3:B15=E3))</v>
      </c>
      <c r="H22" t="s">
        <v>33</v>
      </c>
      <c r="I22" cm="1">
        <f t="array" ref="I22">SUM(--(($H$6:H22=H22)))</f>
        <v>1</v>
      </c>
    </row>
    <row r="23" spans="2:9">
      <c r="E23" cm="1">
        <f t="array" ref="E23">SUM(IF(E3=B3:B15,1,0))</f>
        <v>3</v>
      </c>
      <c r="F23">
        <f ca="1">LEN(G23)</f>
        <v>28</v>
      </c>
      <c r="G23" t="str">
        <f ca="1">IFERROR(_xlfn.FORMULATEXT(E23),"")</f>
        <v>=SUMA(JEŻELI(E3=B3:B15;1;0))</v>
      </c>
      <c r="H23" t="s">
        <v>34</v>
      </c>
      <c r="I23" cm="1">
        <f t="array" ref="I23">SUM(--(($H$6:H23=H23)))</f>
        <v>1</v>
      </c>
    </row>
    <row r="24" spans="2:9">
      <c r="E24" cm="1">
        <f t="array" ref="E24">SUM(1*(B3:B15=E3))</f>
        <v>3</v>
      </c>
      <c r="F24">
        <f ca="1">LEN(G24)</f>
        <v>20</v>
      </c>
      <c r="G24" t="str">
        <f ca="1">IFERROR(_xlfn.FORMULATEXT(E24),"")</f>
        <v>=SUMA(1*(B3:B15=E3))</v>
      </c>
      <c r="H24" t="s">
        <v>35</v>
      </c>
      <c r="I24" cm="1">
        <f t="array" ref="I24">SUM(--(($H$6:H24=H24)))</f>
        <v>1</v>
      </c>
    </row>
    <row r="25" spans="2:9">
      <c r="E25" cm="1">
        <f t="array" ref="E25">SUM(IF(E3=$B$3:$B$15,1,0))</f>
        <v>3</v>
      </c>
      <c r="F25">
        <f ca="1">LEN(G25)</f>
        <v>32</v>
      </c>
      <c r="G25" t="str">
        <f ca="1">IFERROR(_xlfn.FORMULATEXT(E25),"")</f>
        <v>=SUMA(JEŻELI(E3=$B$3:$B$15;1;0))</v>
      </c>
      <c r="H25" t="s">
        <v>36</v>
      </c>
      <c r="I25" cm="1">
        <f t="array" ref="I25">SUM(--(($H$6:H25=H25)))</f>
        <v>1</v>
      </c>
    </row>
    <row r="26" spans="2:9">
      <c r="E26" cm="1">
        <f t="array" ref="E26">SUM((LEFT(B3:B15,15)&amp;RIGHT(B3:B15,11)=E3)*1)</f>
        <v>3</v>
      </c>
      <c r="F26">
        <f ca="1">LEN(G26)</f>
        <v>46</v>
      </c>
      <c r="G26" t="str">
        <f ca="1">IFERROR(_xlfn.FORMULATEXT(E26),"")</f>
        <v>=SUMA((LEWY(B3:B15;15)&amp;PRAWY(B3:B15;11)=E3)*1)</v>
      </c>
      <c r="H26" t="s">
        <v>37</v>
      </c>
      <c r="I26" cm="1">
        <f t="array" ref="I26">SUM(--(($H$6:H26=H26)))</f>
        <v>1</v>
      </c>
    </row>
    <row r="27" spans="2:9">
      <c r="E27" cm="1">
        <f t="array" ref="E27">SUM(IF(B3:B15=E$3,1,0))</f>
        <v>3</v>
      </c>
      <c r="F27">
        <f ca="1">LEN(G27)</f>
        <v>29</v>
      </c>
      <c r="G27" t="str">
        <f ca="1">IFERROR(_xlfn.FORMULATEXT(E27),"")</f>
        <v>=SUMA(JEŻELI(B3:B15=E$3;1;0))</v>
      </c>
      <c r="H27" t="s">
        <v>38</v>
      </c>
      <c r="I27" cm="1">
        <f t="array" ref="I27">SUM(--(($H$6:H27=H27)))</f>
        <v>1</v>
      </c>
    </row>
    <row r="28" spans="2:9">
      <c r="E28" cm="1">
        <f t="array" ref="E28">SUM(IF(B3:B15=E3,1,""))</f>
        <v>3</v>
      </c>
      <c r="F28">
        <f ca="1">LEN(G28)</f>
        <v>29</v>
      </c>
      <c r="G28" t="str">
        <f ca="1">IFERROR(_xlfn.FORMULATEXT(E28),"")</f>
        <v>=SUMA(JEŻELI(B3:B15=E3;1;""))</v>
      </c>
      <c r="H28" t="s">
        <v>39</v>
      </c>
      <c r="I28" cm="1">
        <f t="array" ref="I28">SUM(--(($H$6:H28=H28)))</f>
        <v>1</v>
      </c>
    </row>
    <row r="29" spans="2:9">
      <c r="E29" cm="1">
        <f t="array" ref="E29">SUMPRODUCT(EXACT(E3,B3:B15)*1)</f>
        <v>3</v>
      </c>
      <c r="F29">
        <f ca="1">LEN(G29)</f>
        <v>38</v>
      </c>
      <c r="G29" t="str">
        <f ca="1">IFERROR(_xlfn.FORMULATEXT(E29),"")</f>
        <v>=SUMA.ILOCZYNÓW(PORÓWNAJ(E3;B3:B15)*1)</v>
      </c>
      <c r="H29" t="s">
        <v>40</v>
      </c>
      <c r="I29" cm="1">
        <f t="array" ref="I29">SUM(--(($H$6:H29=H29)))</f>
        <v>1</v>
      </c>
    </row>
    <row r="30" spans="2:9">
      <c r="B30" s="2"/>
      <c r="E30" cm="1">
        <f t="array" ref="E30">COUNTA((_xlfn._xlws.FILTER(B3:B15,E3=B3:B15)))</f>
        <v>3</v>
      </c>
      <c r="F30">
        <f ca="1">LEN(G30)</f>
        <v>44</v>
      </c>
      <c r="G30" t="str">
        <f ca="1">IFERROR(_xlfn.FORMULATEXT(E30),"")</f>
        <v>=ILE.NIEPUSTYCH((FILTRUJ(B3:B15;E3=B3:B15)))</v>
      </c>
      <c r="H30" t="s">
        <v>41</v>
      </c>
      <c r="I30" cm="1">
        <f t="array" ref="I30">SUM(--(($H$6:H30=H30)))</f>
        <v>1</v>
      </c>
    </row>
    <row r="31" spans="2:9">
      <c r="E31" cm="1">
        <f t="array" ref="E31">SUM(IF($E$3=B3:B15=TRUE,1,""))</f>
        <v>3</v>
      </c>
      <c r="F31">
        <f ca="1">LEN(G31)</f>
        <v>38</v>
      </c>
      <c r="G31" t="str">
        <f ca="1">IFERROR(_xlfn.FORMULATEXT(E31),"")</f>
        <v>=SUMA(JEŻELI($E$3=B3:B15=PRAWDA;1;""))</v>
      </c>
      <c r="H31" t="s">
        <v>42</v>
      </c>
      <c r="I31" cm="1">
        <f t="array" ref="I31">SUM(--(($H$6:H31=H31)))</f>
        <v>1</v>
      </c>
    </row>
    <row r="32" spans="2:9">
      <c r="E32" cm="1">
        <f t="array" ref="E32">SUM((IF(E3=B3:B15,COUNTIF(B3:B15,E3)))/COUNTIF(B3:B15,E3))</f>
        <v>3</v>
      </c>
      <c r="F32">
        <f ca="1">LEN(G32)</f>
        <v>72</v>
      </c>
      <c r="G32" t="str">
        <f ca="1">IFERROR(_xlfn.FORMULATEXT(E32),"")</f>
        <v>=SUMA((JEŻELI(E3=B3:B15;LICZ.JEŻELI(B3:B15;E3)))/LICZ.JEŻELI(B3:B15;E3))</v>
      </c>
      <c r="H32" t="s">
        <v>43</v>
      </c>
      <c r="I32" cm="1">
        <f t="array" ref="I32">SUM(--(($H$6:H32=H32)))</f>
        <v>1</v>
      </c>
    </row>
    <row r="33" spans="5:9">
      <c r="E33" cm="1">
        <f t="array" ref="E33">SUMPRODUCT(--($B$3:$B$15=$E$3))</f>
        <v>3</v>
      </c>
      <c r="F33">
        <f ca="1">LEN(G33)</f>
        <v>36</v>
      </c>
      <c r="G33" t="str">
        <f ca="1">IFERROR(_xlfn.FORMULATEXT(E33),"")</f>
        <v>=SUMA.ILOCZYNÓW(--($B$3:$B$15=$E$3))</v>
      </c>
      <c r="H33" t="s">
        <v>29</v>
      </c>
      <c r="I33" cm="1">
        <f t="array" ref="I33">SUM(--(($H$6:H33=H33)))</f>
        <v>2</v>
      </c>
    </row>
    <row r="34" spans="5:9">
      <c r="E34">
        <f>COUNTIF(B3:B15,"*"&amp;E3&amp;"*")</f>
        <v>3</v>
      </c>
      <c r="F34">
        <f ca="1">LEN(G34)</f>
        <v>31</v>
      </c>
      <c r="G34" t="str">
        <f ca="1">IFERROR(_xlfn.FORMULATEXT(E34),"")</f>
        <v>=LICZ.JEŻELI(B3:B15;"*"&amp;E3&amp;"*")</v>
      </c>
      <c r="H34" t="s">
        <v>44</v>
      </c>
      <c r="I34" cm="1">
        <f t="array" ref="I34">SUM(--(($H$6:H34=H34)))</f>
        <v>1</v>
      </c>
    </row>
    <row r="35" spans="5:9">
      <c r="E35">
        <f>COUNTIF($B$3:$B$15,"*98928300064480200000000113*")</f>
        <v>3</v>
      </c>
      <c r="F35">
        <f ca="1">LEN(G35)</f>
        <v>55</v>
      </c>
      <c r="G35" t="str">
        <f ca="1">IFERROR(_xlfn.FORMULATEXT(E35),"")</f>
        <v>=LICZ.JEŻELI($B$3:$B$15;"*98928300064480200000000113*")</v>
      </c>
      <c r="H35" t="s">
        <v>45</v>
      </c>
      <c r="I35" cm="1">
        <f t="array" ref="I35">SUM(--(($H$6:H35=H35)))</f>
        <v>1</v>
      </c>
    </row>
    <row r="36" spans="5:9">
      <c r="E36" cm="1">
        <f t="array" ref="E36">SUM(--EXACT($B$3:$B$15,$E$3))</f>
        <v>3</v>
      </c>
      <c r="F36">
        <f ca="1">LEN(G36)</f>
        <v>34</v>
      </c>
      <c r="G36" t="str">
        <f ca="1">IFERROR(_xlfn.FORMULATEXT(E36),"")</f>
        <v>=SUMA(--PORÓWNAJ($B$3:$B$15;$E$3))</v>
      </c>
      <c r="H36" t="s">
        <v>46</v>
      </c>
      <c r="I36" cm="1">
        <f t="array" ref="I36">SUM(--(($H$6:H36=H36)))</f>
        <v>1</v>
      </c>
    </row>
    <row r="37" spans="5:9">
      <c r="E37" cm="1">
        <f t="array" ref="E37">SUMPRODUCT(--(B3:B15=E3))</f>
        <v>3</v>
      </c>
      <c r="F37">
        <f ca="1">LEN(G37)</f>
        <v>30</v>
      </c>
      <c r="G37" t="str">
        <f ca="1">IFERROR(_xlfn.FORMULATEXT(E37),"")</f>
        <v>=SUMA.ILOCZYNÓW(--(B3:B15=E3))</v>
      </c>
      <c r="H37" t="s">
        <v>33</v>
      </c>
      <c r="I37" cm="1">
        <f t="array" ref="I37">SUM(--(($H$6:H37=H37)))</f>
        <v>2</v>
      </c>
    </row>
    <row r="38" spans="5:9">
      <c r="E38" cm="1">
        <f t="array" ref="E38">SUMPRODUCT(--($E$3=$B$3:$B$15))</f>
        <v>3</v>
      </c>
      <c r="F38">
        <f ca="1">LEN(G38)</f>
        <v>36</v>
      </c>
      <c r="G38" t="str">
        <f ca="1">IFERROR(_xlfn.FORMULATEXT(E38),"")</f>
        <v>=SUMA.ILOCZYNÓW(--($E$3=$B$3:$B$15))</v>
      </c>
      <c r="H38" t="s">
        <v>47</v>
      </c>
      <c r="I38" cm="1">
        <f t="array" ref="I38">SUM(--(($H$6:H38=H38)))</f>
        <v>1</v>
      </c>
    </row>
    <row r="39" spans="5:9">
      <c r="E39" cm="1">
        <f t="array" ref="E39">SUMPRODUCT(--EXACT($B$3:$B$15,$E$3))</f>
        <v>3</v>
      </c>
      <c r="F39">
        <f ca="1">LEN(G39)</f>
        <v>44</v>
      </c>
      <c r="G39" t="str">
        <f ca="1">IFERROR(_xlfn.FORMULATEXT(E39),"")</f>
        <v>=SUMA.ILOCZYNÓW(--PORÓWNAJ($B$3:$B$15;$E$3))</v>
      </c>
      <c r="H39" t="s">
        <v>48</v>
      </c>
      <c r="I39" cm="1">
        <f t="array" ref="I39">SUM(--(($H$6:H39=H39)))</f>
        <v>1</v>
      </c>
    </row>
    <row r="40" spans="5:9">
      <c r="E40" cm="1">
        <f t="array" ref="E40">SUMPRODUCT((B3:B15=E3)*1)</f>
        <v>3</v>
      </c>
      <c r="F40">
        <f ca="1">LEN(G40)</f>
        <v>30</v>
      </c>
      <c r="G40" t="str">
        <f ca="1">IFERROR(_xlfn.FORMULATEXT(E40),"")</f>
        <v>=SUMA.ILOCZYNÓW((B3:B15=E3)*1)</v>
      </c>
      <c r="H40" t="s">
        <v>49</v>
      </c>
      <c r="I40" cm="1">
        <f t="array" ref="I40">SUM(--(($H$6:H40=H40)))</f>
        <v>1</v>
      </c>
    </row>
    <row r="41" spans="5:9">
      <c r="E41" cm="1">
        <f t="array" ref="E41">SUMPRODUCT(--(E3=B3:B15))</f>
        <v>3</v>
      </c>
      <c r="F41">
        <f ca="1">LEN(G41)</f>
        <v>30</v>
      </c>
      <c r="G41" t="str">
        <f ca="1">IFERROR(_xlfn.FORMULATEXT(E41),"")</f>
        <v>=SUMA.ILOCZYNÓW(--(E3=B3:B15))</v>
      </c>
      <c r="H41" t="s">
        <v>50</v>
      </c>
      <c r="I41" cm="1">
        <f t="array" ref="I41">SUM(--(($H$6:H41=H41)))</f>
        <v>1</v>
      </c>
    </row>
    <row r="42" spans="5:9">
      <c r="E42" cm="1">
        <f t="array" ref="E42">SUMPRODUCT((B3:B15=E3)*1)</f>
        <v>3</v>
      </c>
      <c r="F42">
        <f ca="1">LEN(G42)</f>
        <v>30</v>
      </c>
      <c r="G42" t="str">
        <f ca="1">IFERROR(_xlfn.FORMULATEXT(E42),"")</f>
        <v>=SUMA.ILOCZYNÓW((B3:B15=E3)*1)</v>
      </c>
      <c r="H42" t="s">
        <v>49</v>
      </c>
      <c r="I42" cm="1">
        <f t="array" ref="I42">SUM(--(($H$6:H42=H42)))</f>
        <v>2</v>
      </c>
    </row>
    <row r="43" spans="5:9">
      <c r="E43" cm="1">
        <f t="array" ref="E43">SUMPRODUCT((LEFT(B3:B15,INT(LEN(B3:B15)/2))=LEFT(E3,INT(LEN(B3:B15)/2)))*1,(RIGHT(B3:B15,LEN(B3:B15)-INT(LEN(B3:B15)/2))=RIGHT(E3,LEN(B3:B15)-INT(LEN(B3:B15)/2)))*1)</f>
        <v>3</v>
      </c>
      <c r="F43">
        <f ca="1">LEN(G43)</f>
        <v>204</v>
      </c>
      <c r="G43" t="str">
        <f ca="1">IFERROR(_xlfn.FORMULATEXT(E43),"")</f>
        <v>=SUMA.ILOCZYNÓW((LEWY(B3:B15;ZAOKR.DO.CAŁK(DŁ(B3:B15)/2))=LEWY(E3;ZAOKR.DO.CAŁK(DŁ(B3:B15)/2)))*1;(PRAWY(B3:B15;DŁ(B3:B15)-ZAOKR.DO.CAŁK(DŁ(B3:B15)/2))=PRAWY(E3;DŁ(B3:B15)-ZAOKR.DO.CAŁK(DŁ(B3:B15)/2)))*1)</v>
      </c>
      <c r="H43" t="s">
        <v>51</v>
      </c>
      <c r="I43" cm="1">
        <f t="array" ref="I43">SUM(--(($H$6:H43=H43)))</f>
        <v>1</v>
      </c>
    </row>
    <row r="44" spans="5:9">
      <c r="E44" cm="1">
        <f t="array" ref="E44">SUMPRODUCT(--(B3:B15=E3))</f>
        <v>3</v>
      </c>
      <c r="F44">
        <f ca="1">LEN(G44)</f>
        <v>30</v>
      </c>
      <c r="G44" t="str">
        <f ca="1">IFERROR(_xlfn.FORMULATEXT(E44),"")</f>
        <v>=SUMA.ILOCZYNÓW(--(B3:B15=E3))</v>
      </c>
      <c r="H44" t="s">
        <v>33</v>
      </c>
      <c r="I44" cm="1">
        <f t="array" ref="I44">SUM(--(($H$6:H44=H44)))</f>
        <v>3</v>
      </c>
    </row>
    <row r="45" spans="5:9">
      <c r="E45" cm="1">
        <f t="array" ref="E45">SUMPRODUCT(--(B3:B15&amp;""=E3))</f>
        <v>3</v>
      </c>
      <c r="F45">
        <f ca="1">LEN(G45)</f>
        <v>33</v>
      </c>
      <c r="G45" t="str">
        <f ca="1">IFERROR(_xlfn.FORMULATEXT(E45),"")</f>
        <v>=SUMA.ILOCZYNÓW(--(B3:B15&amp;""=E3))</v>
      </c>
      <c r="H45" t="s">
        <v>52</v>
      </c>
      <c r="I45" cm="1">
        <f t="array" ref="I45">SUM(--(($H$6:H45=H45)))</f>
        <v>1</v>
      </c>
    </row>
    <row r="46" spans="5:9">
      <c r="E46" cm="1">
        <f t="array" ref="E46">SUM(IF($B$3:$B$15=E3,1))</f>
        <v>3</v>
      </c>
      <c r="F46">
        <f ca="1">LEN(G46)</f>
        <v>30</v>
      </c>
      <c r="G46" t="str">
        <f ca="1">IFERROR(_xlfn.FORMULATEXT(E46),"")</f>
        <v>=SUMA(JEŻELI($B$3:$B$15=E3;1))</v>
      </c>
      <c r="H46" t="s">
        <v>53</v>
      </c>
      <c r="I46" cm="1">
        <f t="array" ref="I46">SUM(--(($H$6:H46=H46)))</f>
        <v>1</v>
      </c>
    </row>
    <row r="47" spans="5:9">
      <c r="E47" cm="1">
        <f t="array" ref="E47">SUM(IF(B3:B15=E3,1))</f>
        <v>3</v>
      </c>
      <c r="F47">
        <f ca="1">LEN(G47)</f>
        <v>26</v>
      </c>
      <c r="G47" t="str">
        <f ca="1">IFERROR(_xlfn.FORMULATEXT(E47),"")</f>
        <v>=SUMA(JEŻELI(B3:B15=E3;1))</v>
      </c>
      <c r="H47" t="s">
        <v>54</v>
      </c>
      <c r="I47" cm="1">
        <f t="array" ref="I47">SUM(--(($H$6:H47=H47)))</f>
        <v>1</v>
      </c>
    </row>
  </sheetData>
  <pageMargins left="0.7" right="0.7" top="0.75" bottom="0.75" header="0.3" footer="0.3"/>
  <pageSetup paperSize="9" orientation="portrait" r:id="rId1"/>
  <ignoredErrors>
    <ignoredError sqref="B3:B15 E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7"/>
  <sheetViews>
    <sheetView zoomScale="160" zoomScaleNormal="160" workbookViewId="0">
      <selection activeCell="E7" sqref="E7"/>
    </sheetView>
  </sheetViews>
  <sheetFormatPr defaultRowHeight="15"/>
  <cols>
    <col min="1" max="1" width="1.5703125" customWidth="1"/>
    <col min="2" max="2" width="28.5703125" customWidth="1"/>
    <col min="3" max="3" width="6.140625" customWidth="1"/>
    <col min="4" max="4" width="2.5703125" customWidth="1"/>
    <col min="5" max="5" width="28.7109375" customWidth="1"/>
    <col min="6" max="6" width="7.42578125" customWidth="1"/>
    <col min="7" max="7" width="31.28515625" customWidth="1"/>
    <col min="8" max="8" width="23.42578125" customWidth="1"/>
    <col min="11" max="11" width="10.7109375" customWidth="1"/>
    <col min="15" max="15" width="18.140625" bestFit="1" customWidth="1"/>
  </cols>
  <sheetData>
    <row r="2" spans="2:20">
      <c r="B2" s="1" t="s">
        <v>11</v>
      </c>
      <c r="C2" s="1" t="s">
        <v>13</v>
      </c>
      <c r="E2" s="1" t="s">
        <v>11</v>
      </c>
      <c r="F2" s="1" t="s">
        <v>12</v>
      </c>
      <c r="G2" s="1" t="s">
        <v>14</v>
      </c>
      <c r="H2" s="1"/>
      <c r="K2" s="5" t="s">
        <v>15</v>
      </c>
      <c r="M2" t="s">
        <v>31</v>
      </c>
    </row>
    <row r="3" spans="2:20">
      <c r="B3" s="3" t="s">
        <v>1</v>
      </c>
      <c r="C3">
        <v>500</v>
      </c>
      <c r="E3" s="3" t="s">
        <v>1</v>
      </c>
      <c r="F3" s="4" cm="1">
        <f t="array" ref="F3">SUM(--(B3:B15=E3))</f>
        <v>3</v>
      </c>
      <c r="G3" s="4" cm="1">
        <f t="array" ref="G3">SUM((B3:B15=E3)*C3:C15)</f>
        <v>2000</v>
      </c>
      <c r="K3" t="s">
        <v>16</v>
      </c>
      <c r="M3" t="s">
        <v>44</v>
      </c>
    </row>
    <row r="4" spans="2:20">
      <c r="B4" s="3" t="s">
        <v>58</v>
      </c>
      <c r="C4">
        <v>600</v>
      </c>
    </row>
    <row r="5" spans="2:20">
      <c r="B5" s="3" t="s">
        <v>3</v>
      </c>
      <c r="C5">
        <v>300</v>
      </c>
      <c r="E5" s="1" t="s">
        <v>12</v>
      </c>
      <c r="F5" s="1" t="s">
        <v>18</v>
      </c>
      <c r="G5" s="1" t="s">
        <v>17</v>
      </c>
      <c r="O5">
        <v>1</v>
      </c>
      <c r="P5" t="b">
        <f>O5&gt;"2"</f>
        <v>0</v>
      </c>
      <c r="Q5" t="b">
        <f>O5&gt;2</f>
        <v>0</v>
      </c>
      <c r="S5">
        <f>COUNTIF($O$5:$O$13,"2")</f>
        <v>3</v>
      </c>
      <c r="T5">
        <f>COUNTIF($O$5:$O$13,"&gt;2")</f>
        <v>1</v>
      </c>
    </row>
    <row r="6" spans="2:20">
      <c r="B6" s="3" t="s">
        <v>4</v>
      </c>
      <c r="C6">
        <v>700</v>
      </c>
      <c r="D6" s="7"/>
      <c r="E6" cm="1">
        <f t="array" ref="E6">SUM(($B$3:$B$15=$E$3)*(RIGHT($B$3:$B$15,15)=RIGHT($E$3,15)))</f>
        <v>3</v>
      </c>
      <c r="F6">
        <f ca="1">LEN(G6)</f>
        <v>62</v>
      </c>
      <c r="G6" t="str">
        <f ca="1">IFERROR(_xlfn.FORMULATEXT(E6),"")</f>
        <v>=SUMA(($B$3:$B$15=$E$3)*(PRAWY($B$3:$B$15;15)=PRAWY($E$3;15)))</v>
      </c>
      <c r="H6" t="s">
        <v>19</v>
      </c>
      <c r="I6" cm="1">
        <f t="array" ref="I6">SUM(--(($H$6:H6=H6)))</f>
        <v>1</v>
      </c>
      <c r="O6">
        <v>2</v>
      </c>
      <c r="P6" t="b">
        <f>O6&gt;"2"</f>
        <v>0</v>
      </c>
      <c r="Q6" t="b">
        <f>O6&gt;2</f>
        <v>0</v>
      </c>
      <c r="S6">
        <f>COUNTIF($O$5:$O$13,2)</f>
        <v>3</v>
      </c>
    </row>
    <row r="7" spans="2:20">
      <c r="B7" s="3" t="s">
        <v>1</v>
      </c>
      <c r="C7">
        <v>700</v>
      </c>
      <c r="E7" cm="1">
        <f t="array" ref="E7">SUMPRODUCT(--($B$3:$B$15=E3))</f>
        <v>3</v>
      </c>
      <c r="F7">
        <f ca="1">LEN(G7)</f>
        <v>34</v>
      </c>
      <c r="G7" t="str">
        <f ca="1">IFERROR(_xlfn.FORMULATEXT(E7),"")</f>
        <v>=SUMA.ILOCZYNÓW(--($B$3:$B$15=E3))</v>
      </c>
      <c r="H7" t="s">
        <v>20</v>
      </c>
      <c r="I7" cm="1">
        <f t="array" ref="I7">SUM(--(($H$6:H7=H7)))</f>
        <v>1</v>
      </c>
      <c r="O7">
        <v>3</v>
      </c>
      <c r="P7" t="b">
        <f>O7&gt;"2"</f>
        <v>0</v>
      </c>
      <c r="Q7" t="b">
        <f>O7&gt;2</f>
        <v>1</v>
      </c>
      <c r="S7">
        <f>COUNTIF($O$5:$O$13,"*2")</f>
        <v>2</v>
      </c>
      <c r="T7">
        <f>COUNTIF($O$5:$O$13,"&gt;*2")</f>
        <v>6</v>
      </c>
    </row>
    <row r="8" spans="2:20">
      <c r="B8" s="3" t="s">
        <v>5</v>
      </c>
      <c r="C8">
        <v>700</v>
      </c>
      <c r="E8" cm="1">
        <f t="array" ref="E8">SUM(--(B3:B15=E3))</f>
        <v>3</v>
      </c>
      <c r="F8">
        <f ca="1">LEN(G8)</f>
        <v>20</v>
      </c>
      <c r="G8" t="str">
        <f ca="1">IFERROR(_xlfn.FORMULATEXT(E8),"")</f>
        <v>=SUMA(--(B3:B15=E3))</v>
      </c>
      <c r="H8" t="s">
        <v>21</v>
      </c>
      <c r="I8" cm="1">
        <f t="array" ref="I8">SUM(--(($H$6:H8=H8)))</f>
        <v>1</v>
      </c>
      <c r="O8" s="2" t="s">
        <v>59</v>
      </c>
      <c r="P8" t="b">
        <f>O8&gt;"2"</f>
        <v>0</v>
      </c>
      <c r="Q8" t="b">
        <f>O8&gt;2</f>
        <v>1</v>
      </c>
      <c r="R8" s="7"/>
    </row>
    <row r="9" spans="2:20">
      <c r="B9" s="3" t="s">
        <v>6</v>
      </c>
      <c r="C9">
        <v>200</v>
      </c>
      <c r="E9" cm="1">
        <f t="array" ref="E9">SUMPRODUCT((E3=B3:B15)*1)</f>
        <v>3</v>
      </c>
      <c r="F9">
        <f ca="1">LEN(G9)</f>
        <v>30</v>
      </c>
      <c r="G9" t="str">
        <f ca="1">IFERROR(_xlfn.FORMULATEXT(E9),"")</f>
        <v>=SUMA.ILOCZYNÓW((E3=B3:B15)*1)</v>
      </c>
      <c r="H9" t="s">
        <v>22</v>
      </c>
      <c r="I9" cm="1">
        <f t="array" ref="I9">SUM(--(($H$6:H9=H9)))</f>
        <v>1</v>
      </c>
      <c r="O9" s="2" t="s">
        <v>60</v>
      </c>
      <c r="P9" t="b">
        <f>O9&gt;"2"</f>
        <v>0</v>
      </c>
      <c r="Q9" t="b">
        <f>O9&gt;2</f>
        <v>1</v>
      </c>
    </row>
    <row r="10" spans="2:20">
      <c r="B10" s="3" t="s">
        <v>7</v>
      </c>
      <c r="C10">
        <v>900</v>
      </c>
      <c r="E10" cm="1">
        <f t="array" ref="E10">SUM(--ISNUMBER(SEARCH(E3,B3:B15)))</f>
        <v>3</v>
      </c>
      <c r="F10">
        <f ca="1">LEN(G10)</f>
        <v>44</v>
      </c>
      <c r="G10" t="str">
        <f ca="1">IFERROR(_xlfn.FORMULATEXT(E10),"")</f>
        <v>=SUMA(--CZY.LICZBA(SZUKAJ.TEKST(E3;B3:B15)))</v>
      </c>
      <c r="H10" t="s">
        <v>23</v>
      </c>
      <c r="I10" cm="1">
        <f t="array" ref="I10">SUM(--(($H$6:H10=H10)))</f>
        <v>1</v>
      </c>
      <c r="O10" s="2" t="s">
        <v>61</v>
      </c>
      <c r="P10" t="b">
        <f>O10&gt;"2"</f>
        <v>0</v>
      </c>
      <c r="Q10" t="b">
        <f>O10&gt;2</f>
        <v>1</v>
      </c>
    </row>
    <row r="11" spans="2:20">
      <c r="B11" s="3" t="s">
        <v>8</v>
      </c>
      <c r="C11">
        <v>400</v>
      </c>
      <c r="E11" cm="1">
        <f t="array" ref="E11">SUMPRODUCT(($E$3=$B$3:$B$15)*1)</f>
        <v>3</v>
      </c>
      <c r="F11">
        <f ca="1">LEN(G11)</f>
        <v>36</v>
      </c>
      <c r="G11" t="str">
        <f ca="1">IFERROR(_xlfn.FORMULATEXT(E11),"")</f>
        <v>=SUMA.ILOCZYNÓW(($E$3=$B$3:$B$15)*1)</v>
      </c>
      <c r="H11" t="s">
        <v>24</v>
      </c>
      <c r="I11" cm="1">
        <f t="array" ref="I11">SUM(--(($H$6:H11=H11)))</f>
        <v>1</v>
      </c>
      <c r="O11" s="2" t="s">
        <v>55</v>
      </c>
      <c r="P11" t="b">
        <f>O11&gt;"2"</f>
        <v>0</v>
      </c>
      <c r="Q11" t="b">
        <f>O11&gt;2</f>
        <v>1</v>
      </c>
    </row>
    <row r="12" spans="2:20">
      <c r="B12" s="3" t="s">
        <v>2</v>
      </c>
      <c r="C12">
        <v>900</v>
      </c>
      <c r="E12" cm="1">
        <f t="array" ref="E12">SUM(((B3:B15)=E3)*1)</f>
        <v>3</v>
      </c>
      <c r="F12">
        <f ca="1">LEN(G12)</f>
        <v>22</v>
      </c>
      <c r="G12" t="str">
        <f ca="1">IFERROR(_xlfn.FORMULATEXT(E12),"")</f>
        <v>=SUMA(((B3:B15)=E3)*1)</v>
      </c>
      <c r="H12" t="s">
        <v>25</v>
      </c>
      <c r="I12" cm="1">
        <f t="array" ref="I12">SUM(--(($H$6:H12=H12)))</f>
        <v>1</v>
      </c>
      <c r="O12" s="2" t="s">
        <v>56</v>
      </c>
      <c r="P12" t="b">
        <f>O12&gt;"2"</f>
        <v>0</v>
      </c>
      <c r="Q12" t="b">
        <f>O12&gt;2</f>
        <v>1</v>
      </c>
    </row>
    <row r="13" spans="2:20">
      <c r="B13" s="3" t="s">
        <v>9</v>
      </c>
      <c r="C13">
        <v>400</v>
      </c>
      <c r="E13">
        <f>COUNTIF(B3:B15,"*"&amp;RIGHT(E3,15))</f>
        <v>3</v>
      </c>
      <c r="F13">
        <f ca="1">LEN(G13)</f>
        <v>37</v>
      </c>
      <c r="G13" t="str">
        <f ca="1">IFERROR(_xlfn.FORMULATEXT(E13),"")</f>
        <v>=LICZ.JEŻELI(B3:B15;"*"&amp;PRAWY(E3;15))</v>
      </c>
      <c r="H13" t="s">
        <v>26</v>
      </c>
      <c r="I13" cm="1">
        <f t="array" ref="I13">SUM(--(($H$6:H13=H13)))</f>
        <v>1</v>
      </c>
      <c r="O13" s="2" t="s">
        <v>57</v>
      </c>
      <c r="P13" t="b">
        <f>O13&gt;"2"</f>
        <v>1</v>
      </c>
      <c r="Q13" t="b">
        <f>O13&gt;2</f>
        <v>1</v>
      </c>
    </row>
    <row r="14" spans="2:20">
      <c r="B14" s="3" t="s">
        <v>10</v>
      </c>
      <c r="C14">
        <v>200</v>
      </c>
      <c r="E14" cm="1">
        <f t="array" ref="E14">SUM((RIGHT(B3:B15,3)=RIGHT(E3,3))*1)</f>
        <v>3</v>
      </c>
      <c r="F14">
        <f ca="1">LEN(G14)</f>
        <v>38</v>
      </c>
      <c r="G14" t="str">
        <f ca="1">IFERROR(_xlfn.FORMULATEXT(E14),"")</f>
        <v>=SUMA((PRAWY(B3:B15;3)=PRAWY(E3;3))*1)</v>
      </c>
      <c r="H14" t="s">
        <v>27</v>
      </c>
      <c r="I14" cm="1">
        <f t="array" ref="I14">SUM(--(($H$6:H14=H14)))</f>
        <v>1</v>
      </c>
    </row>
    <row r="15" spans="2:20">
      <c r="B15" s="3" t="s">
        <v>1</v>
      </c>
      <c r="C15">
        <v>800</v>
      </c>
      <c r="E15" cm="1">
        <f t="array" ref="E15">SUM(EXACT(E3,B3:B15)*1)</f>
        <v>3</v>
      </c>
      <c r="F15">
        <f ca="1">LEN(G15)</f>
        <v>28</v>
      </c>
      <c r="G15" t="str">
        <f ca="1">IFERROR(_xlfn.FORMULATEXT(E15),"")</f>
        <v>=SUMA(PORÓWNAJ(E3;B3:B15)*1)</v>
      </c>
      <c r="H15" t="s">
        <v>28</v>
      </c>
      <c r="I15" cm="1">
        <f t="array" ref="I15">SUM(--(($H$6:H15=H15)))</f>
        <v>1</v>
      </c>
    </row>
    <row r="16" spans="2:20">
      <c r="E16" cm="1">
        <f t="array" ref="E16">SUM(--(B3:B15=E3))</f>
        <v>3</v>
      </c>
      <c r="F16">
        <f ca="1">LEN(G16)</f>
        <v>20</v>
      </c>
      <c r="G16" t="str">
        <f ca="1">IFERROR(_xlfn.FORMULATEXT(E16),"")</f>
        <v>=SUMA(--(B3:B15=E3))</v>
      </c>
      <c r="H16" t="s">
        <v>21</v>
      </c>
      <c r="I16" cm="1">
        <f t="array" ref="I16">SUM(--(($H$6:H16=H16)))</f>
        <v>2</v>
      </c>
    </row>
    <row r="17" spans="2:9">
      <c r="E17" cm="1">
        <f t="array" ref="E17">SUMPRODUCT(--($B$3:$B$15=$E$3))</f>
        <v>3</v>
      </c>
      <c r="F17">
        <f ca="1">LEN(G17)</f>
        <v>36</v>
      </c>
      <c r="G17" t="str">
        <f ca="1">IFERROR(_xlfn.FORMULATEXT(E17),"")</f>
        <v>=SUMA.ILOCZYNÓW(--($B$3:$B$15=$E$3))</v>
      </c>
      <c r="H17" t="s">
        <v>29</v>
      </c>
      <c r="I17" cm="1">
        <f t="array" ref="I17">SUM(--(($H$6:H17=H17)))</f>
        <v>1</v>
      </c>
    </row>
    <row r="18" spans="2:9">
      <c r="E18" cm="1">
        <f t="array" ref="E18">SUM(($E$3=B3:B15)*1)</f>
        <v>3</v>
      </c>
      <c r="F18">
        <f ca="1">LEN(G18)</f>
        <v>22</v>
      </c>
      <c r="G18" t="str">
        <f ca="1">IFERROR(_xlfn.FORMULATEXT(E18),"")</f>
        <v>=SUMA(($E$3=B3:B15)*1)</v>
      </c>
      <c r="H18" t="s">
        <v>30</v>
      </c>
      <c r="I18" cm="1">
        <f t="array" ref="I18">SUM(--(($H$6:H18=H18)))</f>
        <v>1</v>
      </c>
    </row>
    <row r="19" spans="2:9">
      <c r="E19">
        <f>COUNTIF(B3:B15,"*"&amp;E3)</f>
        <v>3</v>
      </c>
      <c r="F19">
        <f ca="1">LEN(G19)</f>
        <v>27</v>
      </c>
      <c r="G19" t="str">
        <f ca="1">IFERROR(_xlfn.FORMULATEXT(E19),"")</f>
        <v>=LICZ.JEŻELI(B3:B15;"*"&amp;E3)</v>
      </c>
      <c r="H19" t="s">
        <v>31</v>
      </c>
      <c r="I19" cm="1">
        <f t="array" ref="I19">SUM(--(($H$6:H19=H19)))</f>
        <v>1</v>
      </c>
    </row>
    <row r="20" spans="2:9">
      <c r="E20" cm="1">
        <f t="array" ref="E20">SUM(IF(MID(B3:B15,1,30)=MID(E3,1,30),1,0))</f>
        <v>3</v>
      </c>
      <c r="F20">
        <f ca="1">LEN(G20)</f>
        <v>72</v>
      </c>
      <c r="G20" t="str">
        <f ca="1">IFERROR(_xlfn.FORMULATEXT(E20),"")</f>
        <v>=SUMA(JEŻELI(FRAGMENT.TEKSTU(B3:B15;1;30)=FRAGMENT.TEKSTU(E3;1;30);1;0))</v>
      </c>
      <c r="H20" t="s">
        <v>32</v>
      </c>
      <c r="I20" cm="1">
        <f t="array" ref="I20">SUM(--(($H$6:H20=H20)))</f>
        <v>1</v>
      </c>
    </row>
    <row r="21" spans="2:9">
      <c r="E21" cm="1">
        <f t="array" ref="E21">SUMPRODUCT(--($B$3:$B$15=E3))</f>
        <v>3</v>
      </c>
      <c r="F21">
        <f ca="1">LEN(G21)</f>
        <v>34</v>
      </c>
      <c r="G21" t="str">
        <f ca="1">IFERROR(_xlfn.FORMULATEXT(E21),"")</f>
        <v>=SUMA.ILOCZYNÓW(--($B$3:$B$15=E3))</v>
      </c>
      <c r="H21" t="s">
        <v>20</v>
      </c>
      <c r="I21" cm="1">
        <f t="array" ref="I21">SUM(--(($H$6:H21=H21)))</f>
        <v>2</v>
      </c>
    </row>
    <row r="22" spans="2:9">
      <c r="E22" s="6" cm="1">
        <f t="array" ref="E22">SUMPRODUCT(--(B3:B15=E3))</f>
        <v>3</v>
      </c>
      <c r="F22">
        <f ca="1">LEN(G22)</f>
        <v>30</v>
      </c>
      <c r="G22" t="str">
        <f ca="1">IFERROR(_xlfn.FORMULATEXT(E22),"")</f>
        <v>=SUMA.ILOCZYNÓW(--(B3:B15=E3))</v>
      </c>
      <c r="H22" t="s">
        <v>33</v>
      </c>
      <c r="I22" cm="1">
        <f t="array" ref="I22">SUM(--(($H$6:H22=H22)))</f>
        <v>1</v>
      </c>
    </row>
    <row r="23" spans="2:9">
      <c r="E23" cm="1">
        <f t="array" ref="E23">SUM(IF(E3=B3:B15,1,0))</f>
        <v>3</v>
      </c>
      <c r="F23">
        <f ca="1">LEN(G23)</f>
        <v>28</v>
      </c>
      <c r="G23" t="str">
        <f ca="1">IFERROR(_xlfn.FORMULATEXT(E23),"")</f>
        <v>=SUMA(JEŻELI(E3=B3:B15;1;0))</v>
      </c>
      <c r="H23" t="s">
        <v>34</v>
      </c>
      <c r="I23" cm="1">
        <f t="array" ref="I23">SUM(--(($H$6:H23=H23)))</f>
        <v>1</v>
      </c>
    </row>
    <row r="24" spans="2:9">
      <c r="E24" cm="1">
        <f t="array" ref="E24">SUM(1*(B3:B15=E3))</f>
        <v>3</v>
      </c>
      <c r="F24">
        <f ca="1">LEN(G24)</f>
        <v>20</v>
      </c>
      <c r="G24" t="str">
        <f ca="1">IFERROR(_xlfn.FORMULATEXT(E24),"")</f>
        <v>=SUMA(1*(B3:B15=E3))</v>
      </c>
      <c r="H24" t="s">
        <v>35</v>
      </c>
      <c r="I24" cm="1">
        <f t="array" ref="I24">SUM(--(($H$6:H24=H24)))</f>
        <v>1</v>
      </c>
    </row>
    <row r="25" spans="2:9">
      <c r="E25" cm="1">
        <f t="array" ref="E25">SUM(IF(E3=$B$3:$B$15,1,0))</f>
        <v>3</v>
      </c>
      <c r="F25">
        <f ca="1">LEN(G25)</f>
        <v>32</v>
      </c>
      <c r="G25" t="str">
        <f ca="1">IFERROR(_xlfn.FORMULATEXT(E25),"")</f>
        <v>=SUMA(JEŻELI(E3=$B$3:$B$15;1;0))</v>
      </c>
      <c r="H25" t="s">
        <v>36</v>
      </c>
      <c r="I25" cm="1">
        <f t="array" ref="I25">SUM(--(($H$6:H25=H25)))</f>
        <v>1</v>
      </c>
    </row>
    <row r="26" spans="2:9">
      <c r="E26" cm="1">
        <f t="array" ref="E26">SUM((LEFT(B3:B15,15)&amp;RIGHT(B3:B15,11)=E3)*1)</f>
        <v>3</v>
      </c>
      <c r="F26">
        <f ca="1">LEN(G26)</f>
        <v>46</v>
      </c>
      <c r="G26" t="str">
        <f ca="1">IFERROR(_xlfn.FORMULATEXT(E26),"")</f>
        <v>=SUMA((LEWY(B3:B15;15)&amp;PRAWY(B3:B15;11)=E3)*1)</v>
      </c>
      <c r="H26" t="s">
        <v>37</v>
      </c>
      <c r="I26" cm="1">
        <f t="array" ref="I26">SUM(--(($H$6:H26=H26)))</f>
        <v>1</v>
      </c>
    </row>
    <row r="27" spans="2:9">
      <c r="E27" cm="1">
        <f t="array" ref="E27">SUM(IF(B3:B15=E$3,1,0))</f>
        <v>3</v>
      </c>
      <c r="F27">
        <f ca="1">LEN(G27)</f>
        <v>29</v>
      </c>
      <c r="G27" t="str">
        <f ca="1">IFERROR(_xlfn.FORMULATEXT(E27),"")</f>
        <v>=SUMA(JEŻELI(B3:B15=E$3;1;0))</v>
      </c>
      <c r="H27" t="s">
        <v>38</v>
      </c>
      <c r="I27" cm="1">
        <f t="array" ref="I27">SUM(--(($H$6:H27=H27)))</f>
        <v>1</v>
      </c>
    </row>
    <row r="28" spans="2:9">
      <c r="E28" cm="1">
        <f t="array" ref="E28">SUM(IF(B3:B15=E3,1,""))</f>
        <v>3</v>
      </c>
      <c r="F28">
        <f ca="1">LEN(G28)</f>
        <v>29</v>
      </c>
      <c r="G28" t="str">
        <f ca="1">IFERROR(_xlfn.FORMULATEXT(E28),"")</f>
        <v>=SUMA(JEŻELI(B3:B15=E3;1;""))</v>
      </c>
      <c r="H28" t="s">
        <v>39</v>
      </c>
      <c r="I28" cm="1">
        <f t="array" ref="I28">SUM(--(($H$6:H28=H28)))</f>
        <v>1</v>
      </c>
    </row>
    <row r="29" spans="2:9">
      <c r="E29" cm="1">
        <f t="array" ref="E29">SUMPRODUCT(EXACT(E3,B3:B15)*1)</f>
        <v>3</v>
      </c>
      <c r="F29">
        <f ca="1">LEN(G29)</f>
        <v>38</v>
      </c>
      <c r="G29" t="str">
        <f ca="1">IFERROR(_xlfn.FORMULATEXT(E29),"")</f>
        <v>=SUMA.ILOCZYNÓW(PORÓWNAJ(E3;B3:B15)*1)</v>
      </c>
      <c r="H29" t="s">
        <v>40</v>
      </c>
      <c r="I29" cm="1">
        <f t="array" ref="I29">SUM(--(($H$6:H29=H29)))</f>
        <v>1</v>
      </c>
    </row>
    <row r="30" spans="2:9">
      <c r="B30" s="2"/>
      <c r="E30" cm="1">
        <f t="array" ref="E30">COUNTA((_xlfn._xlws.FILTER(B3:B15,E3=B3:B15)))</f>
        <v>3</v>
      </c>
      <c r="F30">
        <f ca="1">LEN(G30)</f>
        <v>44</v>
      </c>
      <c r="G30" t="str">
        <f ca="1">IFERROR(_xlfn.FORMULATEXT(E30),"")</f>
        <v>=ILE.NIEPUSTYCH((FILTRUJ(B3:B15;E3=B3:B15)))</v>
      </c>
      <c r="H30" t="s">
        <v>41</v>
      </c>
      <c r="I30" cm="1">
        <f t="array" ref="I30">SUM(--(($H$6:H30=H30)))</f>
        <v>1</v>
      </c>
    </row>
    <row r="31" spans="2:9">
      <c r="E31" cm="1">
        <f t="array" ref="E31">SUM(IF($E$3=B3:B15=TRUE,1,""))</f>
        <v>3</v>
      </c>
      <c r="F31">
        <f ca="1">LEN(G31)</f>
        <v>38</v>
      </c>
      <c r="G31" t="str">
        <f ca="1">IFERROR(_xlfn.FORMULATEXT(E31),"")</f>
        <v>=SUMA(JEŻELI($E$3=B3:B15=PRAWDA;1;""))</v>
      </c>
      <c r="H31" t="s">
        <v>42</v>
      </c>
      <c r="I31" cm="1">
        <f t="array" ref="I31">SUM(--(($H$6:H31=H31)))</f>
        <v>1</v>
      </c>
    </row>
    <row r="32" spans="2:9">
      <c r="E32" cm="1">
        <f t="array" ref="E32">SUM((IF(E3=B3:B15,COUNTIF(B3:B15,E3)))/COUNTIF(B3:B15,E3))</f>
        <v>3</v>
      </c>
      <c r="F32">
        <f ca="1">LEN(G32)</f>
        <v>72</v>
      </c>
      <c r="G32" t="str">
        <f ca="1">IFERROR(_xlfn.FORMULATEXT(E32),"")</f>
        <v>=SUMA((JEŻELI(E3=B3:B15;LICZ.JEŻELI(B3:B15;E3)))/LICZ.JEŻELI(B3:B15;E3))</v>
      </c>
      <c r="H32" t="s">
        <v>43</v>
      </c>
      <c r="I32" cm="1">
        <f t="array" ref="I32">SUM(--(($H$6:H32=H32)))</f>
        <v>1</v>
      </c>
    </row>
    <row r="33" spans="5:9">
      <c r="E33" cm="1">
        <f t="array" ref="E33">SUMPRODUCT(--($B$3:$B$15=$E$3))</f>
        <v>3</v>
      </c>
      <c r="F33">
        <f ca="1">LEN(G33)</f>
        <v>36</v>
      </c>
      <c r="G33" t="str">
        <f ca="1">IFERROR(_xlfn.FORMULATEXT(E33),"")</f>
        <v>=SUMA.ILOCZYNÓW(--($B$3:$B$15=$E$3))</v>
      </c>
      <c r="H33" t="s">
        <v>29</v>
      </c>
      <c r="I33" cm="1">
        <f t="array" ref="I33">SUM(--(($H$6:H33=H33)))</f>
        <v>2</v>
      </c>
    </row>
    <row r="34" spans="5:9">
      <c r="E34">
        <f>COUNTIF(B3:B15,"*"&amp;E3&amp;"*")</f>
        <v>3</v>
      </c>
      <c r="F34">
        <f ca="1">LEN(G34)</f>
        <v>31</v>
      </c>
      <c r="G34" t="str">
        <f ca="1">IFERROR(_xlfn.FORMULATEXT(E34),"")</f>
        <v>=LICZ.JEŻELI(B3:B15;"*"&amp;E3&amp;"*")</v>
      </c>
      <c r="H34" t="s">
        <v>44</v>
      </c>
      <c r="I34" cm="1">
        <f t="array" ref="I34">SUM(--(($H$6:H34=H34)))</f>
        <v>1</v>
      </c>
    </row>
    <row r="35" spans="5:9">
      <c r="E35">
        <f>COUNTIF($B$3:$B$15,"*98928300064480200000000113*")</f>
        <v>3</v>
      </c>
      <c r="F35">
        <f ca="1">LEN(G35)</f>
        <v>55</v>
      </c>
      <c r="G35" t="str">
        <f ca="1">IFERROR(_xlfn.FORMULATEXT(E35),"")</f>
        <v>=LICZ.JEŻELI($B$3:$B$15;"*98928300064480200000000113*")</v>
      </c>
      <c r="H35" t="s">
        <v>45</v>
      </c>
      <c r="I35" cm="1">
        <f t="array" ref="I35">SUM(--(($H$6:H35=H35)))</f>
        <v>1</v>
      </c>
    </row>
    <row r="36" spans="5:9">
      <c r="E36" cm="1">
        <f t="array" ref="E36">SUM(--EXACT($B$3:$B$15,$E$3))</f>
        <v>3</v>
      </c>
      <c r="F36">
        <f ca="1">LEN(G36)</f>
        <v>34</v>
      </c>
      <c r="G36" t="str">
        <f ca="1">IFERROR(_xlfn.FORMULATEXT(E36),"")</f>
        <v>=SUMA(--PORÓWNAJ($B$3:$B$15;$E$3))</v>
      </c>
      <c r="H36" t="s">
        <v>46</v>
      </c>
      <c r="I36" cm="1">
        <f t="array" ref="I36">SUM(--(($H$6:H36=H36)))</f>
        <v>1</v>
      </c>
    </row>
    <row r="37" spans="5:9">
      <c r="E37" cm="1">
        <f t="array" ref="E37">SUMPRODUCT(--(B3:B15=E3))</f>
        <v>3</v>
      </c>
      <c r="F37">
        <f ca="1">LEN(G37)</f>
        <v>30</v>
      </c>
      <c r="G37" t="str">
        <f ca="1">IFERROR(_xlfn.FORMULATEXT(E37),"")</f>
        <v>=SUMA.ILOCZYNÓW(--(B3:B15=E3))</v>
      </c>
      <c r="H37" t="s">
        <v>33</v>
      </c>
      <c r="I37" cm="1">
        <f t="array" ref="I37">SUM(--(($H$6:H37=H37)))</f>
        <v>2</v>
      </c>
    </row>
    <row r="38" spans="5:9">
      <c r="E38" cm="1">
        <f t="array" ref="E38">SUMPRODUCT(--($E$3=$B$3:$B$15))</f>
        <v>3</v>
      </c>
      <c r="F38">
        <f ca="1">LEN(G38)</f>
        <v>36</v>
      </c>
      <c r="G38" t="str">
        <f ca="1">IFERROR(_xlfn.FORMULATEXT(E38),"")</f>
        <v>=SUMA.ILOCZYNÓW(--($E$3=$B$3:$B$15))</v>
      </c>
      <c r="H38" t="s">
        <v>47</v>
      </c>
      <c r="I38" cm="1">
        <f t="array" ref="I38">SUM(--(($H$6:H38=H38)))</f>
        <v>1</v>
      </c>
    </row>
    <row r="39" spans="5:9">
      <c r="E39" cm="1">
        <f t="array" ref="E39">SUMPRODUCT(--EXACT($B$3:$B$15,$E$3))</f>
        <v>3</v>
      </c>
      <c r="F39">
        <f ca="1">LEN(G39)</f>
        <v>44</v>
      </c>
      <c r="G39" t="str">
        <f ca="1">IFERROR(_xlfn.FORMULATEXT(E39),"")</f>
        <v>=SUMA.ILOCZYNÓW(--PORÓWNAJ($B$3:$B$15;$E$3))</v>
      </c>
      <c r="H39" t="s">
        <v>48</v>
      </c>
      <c r="I39" cm="1">
        <f t="array" ref="I39">SUM(--(($H$6:H39=H39)))</f>
        <v>1</v>
      </c>
    </row>
    <row r="40" spans="5:9">
      <c r="E40" cm="1">
        <f t="array" ref="E40">SUMPRODUCT((B3:B15=E3)*1)</f>
        <v>3</v>
      </c>
      <c r="F40">
        <f ca="1">LEN(G40)</f>
        <v>30</v>
      </c>
      <c r="G40" t="str">
        <f ca="1">IFERROR(_xlfn.FORMULATEXT(E40),"")</f>
        <v>=SUMA.ILOCZYNÓW((B3:B15=E3)*1)</v>
      </c>
      <c r="H40" t="s">
        <v>49</v>
      </c>
      <c r="I40" cm="1">
        <f t="array" ref="I40">SUM(--(($H$6:H40=H40)))</f>
        <v>1</v>
      </c>
    </row>
    <row r="41" spans="5:9">
      <c r="E41" cm="1">
        <f t="array" ref="E41">SUMPRODUCT(--(E3=B3:B15))</f>
        <v>3</v>
      </c>
      <c r="F41">
        <f ca="1">LEN(G41)</f>
        <v>30</v>
      </c>
      <c r="G41" t="str">
        <f ca="1">IFERROR(_xlfn.FORMULATEXT(E41),"")</f>
        <v>=SUMA.ILOCZYNÓW(--(E3=B3:B15))</v>
      </c>
      <c r="H41" t="s">
        <v>50</v>
      </c>
      <c r="I41" cm="1">
        <f t="array" ref="I41">SUM(--(($H$6:H41=H41)))</f>
        <v>1</v>
      </c>
    </row>
    <row r="42" spans="5:9">
      <c r="E42" cm="1">
        <f t="array" ref="E42">SUMPRODUCT((B3:B15=E3)*1)</f>
        <v>3</v>
      </c>
      <c r="F42">
        <f ca="1">LEN(G42)</f>
        <v>30</v>
      </c>
      <c r="G42" t="str">
        <f ca="1">IFERROR(_xlfn.FORMULATEXT(E42),"")</f>
        <v>=SUMA.ILOCZYNÓW((B3:B15=E3)*1)</v>
      </c>
      <c r="H42" t="s">
        <v>49</v>
      </c>
      <c r="I42" cm="1">
        <f t="array" ref="I42">SUM(--(($H$6:H42=H42)))</f>
        <v>2</v>
      </c>
    </row>
    <row r="43" spans="5:9">
      <c r="E43" cm="1">
        <f t="array" ref="E43">SUMPRODUCT((LEFT(B3:B15,INT(LEN(B3:B15)/2))=LEFT(E3,INT(LEN(B3:B15)/2)))*1,(RIGHT(B3:B15,LEN(B3:B15)-INT(LEN(B3:B15)/2))=RIGHT(E3,LEN(B3:B15)-INT(LEN(B3:B15)/2)))*1)</f>
        <v>3</v>
      </c>
      <c r="F43">
        <f ca="1">LEN(G43)</f>
        <v>204</v>
      </c>
      <c r="G43" t="str">
        <f ca="1">IFERROR(_xlfn.FORMULATEXT(E43),"")</f>
        <v>=SUMA.ILOCZYNÓW((LEWY(B3:B15;ZAOKR.DO.CAŁK(DŁ(B3:B15)/2))=LEWY(E3;ZAOKR.DO.CAŁK(DŁ(B3:B15)/2)))*1;(PRAWY(B3:B15;DŁ(B3:B15)-ZAOKR.DO.CAŁK(DŁ(B3:B15)/2))=PRAWY(E3;DŁ(B3:B15)-ZAOKR.DO.CAŁK(DŁ(B3:B15)/2)))*1)</v>
      </c>
      <c r="H43" t="s">
        <v>51</v>
      </c>
      <c r="I43" cm="1">
        <f t="array" ref="I43">SUM(--(($H$6:H43=H43)))</f>
        <v>1</v>
      </c>
    </row>
    <row r="44" spans="5:9">
      <c r="E44" cm="1">
        <f t="array" ref="E44">SUMPRODUCT(--(B3:B15=E3))</f>
        <v>3</v>
      </c>
      <c r="F44">
        <f ca="1">LEN(G44)</f>
        <v>30</v>
      </c>
      <c r="G44" t="str">
        <f ca="1">IFERROR(_xlfn.FORMULATEXT(E44),"")</f>
        <v>=SUMA.ILOCZYNÓW(--(B3:B15=E3))</v>
      </c>
      <c r="H44" t="s">
        <v>33</v>
      </c>
      <c r="I44" cm="1">
        <f t="array" ref="I44">SUM(--(($H$6:H44=H44)))</f>
        <v>3</v>
      </c>
    </row>
    <row r="45" spans="5:9">
      <c r="E45" cm="1">
        <f t="array" ref="E45">SUMPRODUCT(--(B3:B15&amp;""=E3))</f>
        <v>3</v>
      </c>
      <c r="F45">
        <f ca="1">LEN(G45)</f>
        <v>33</v>
      </c>
      <c r="G45" t="str">
        <f ca="1">IFERROR(_xlfn.FORMULATEXT(E45),"")</f>
        <v>=SUMA.ILOCZYNÓW(--(B3:B15&amp;""=E3))</v>
      </c>
      <c r="H45" t="s">
        <v>52</v>
      </c>
      <c r="I45" cm="1">
        <f t="array" ref="I45">SUM(--(($H$6:H45=H45)))</f>
        <v>1</v>
      </c>
    </row>
    <row r="46" spans="5:9">
      <c r="E46" cm="1">
        <f t="array" ref="E46">SUM(IF($B$3:$B$15=E3,1))</f>
        <v>3</v>
      </c>
      <c r="F46">
        <f ca="1">LEN(G46)</f>
        <v>30</v>
      </c>
      <c r="G46" t="str">
        <f ca="1">IFERROR(_xlfn.FORMULATEXT(E46),"")</f>
        <v>=SUMA(JEŻELI($B$3:$B$15=E3;1))</v>
      </c>
      <c r="H46" t="s">
        <v>53</v>
      </c>
      <c r="I46" cm="1">
        <f t="array" ref="I46">SUM(--(($H$6:H46=H46)))</f>
        <v>1</v>
      </c>
    </row>
    <row r="47" spans="5:9">
      <c r="E47" cm="1">
        <f t="array" ref="E47">SUM(IF(B3:B15=E3,1))</f>
        <v>3</v>
      </c>
      <c r="F47">
        <f ca="1">LEN(G47)</f>
        <v>26</v>
      </c>
      <c r="G47" t="str">
        <f ca="1">IFERROR(_xlfn.FORMULATEXT(E47),"")</f>
        <v>=SUMA(JEŻELI(B3:B15=E3;1))</v>
      </c>
      <c r="H47" t="s">
        <v>54</v>
      </c>
      <c r="I47" cm="1">
        <f t="array" ref="I47">SUM(--(($H$6:H47=H47)))</f>
        <v>1</v>
      </c>
    </row>
  </sheetData>
  <sortState xmlns:xlrd2="http://schemas.microsoft.com/office/spreadsheetml/2017/richdata2" ref="O5:Q13">
    <sortCondition ref="O6"/>
  </sortState>
  <conditionalFormatting sqref="B3:B15">
    <cfRule type="expression" dxfId="0" priority="1">
      <formula>SUM(--($B$3:$B$15=B3))&gt;1</formula>
    </cfRule>
  </conditionalFormatting>
  <pageMargins left="0.7" right="0.7" top="0.75" bottom="0.75" header="0.3" footer="0.3"/>
  <pageSetup paperSize="9" orientation="portrait" r:id="rId1"/>
  <ignoredErrors>
    <ignoredError sqref="B13:B14 B12 B15 E3 B3:B1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CA08D-63AE-42CD-B627-D9C379904C9E}">
  <dimension ref="S1"/>
  <sheetViews>
    <sheetView showGridLines="0" zoomScale="145" zoomScaleNormal="145" workbookViewId="0">
      <selection activeCell="N10" sqref="N10"/>
    </sheetView>
  </sheetViews>
  <sheetFormatPr defaultRowHeight="15"/>
  <cols>
    <col min="1" max="1" width="3.5703125" customWidth="1"/>
  </cols>
  <sheetData>
    <row r="1" spans="19:19">
      <c r="S1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ex-862</vt:lpstr>
      <vt:lpstr>ex-862 zrobione</vt:lpstr>
      <vt:lpstr>PM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2020-01-31T14:30:48Z</dcterms:modified>
  <cp:category>Excel</cp:category>
  <cp:contentStatus>Szkolenie Excel</cp:contentStatus>
</cp:coreProperties>
</file>